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8_{4E09F34A-4162-4CA9-957E-A49010FB251E}" xr6:coauthVersionLast="47" xr6:coauthVersionMax="47" xr10:uidLastSave="{00000000-0000-0000-0000-000000000000}"/>
  <bookViews>
    <workbookView xWindow="28680" yWindow="1605" windowWidth="29040" windowHeight="15720" xr2:uid="{00000000-000D-0000-FFFF-FFFF00000000}"/>
  </bookViews>
  <sheets>
    <sheet name="Instructions" sheetId="4" r:id="rId1"/>
    <sheet name="Estimates" sheetId="1" r:id="rId2"/>
    <sheet name="State Aid " sheetId="3" r:id="rId3"/>
    <sheet name="ADA Projection" sheetId="9" r:id="rId4"/>
    <sheet name="Payment Calculator" sheetId="11" r:id="rId5"/>
    <sheet name="LPE" sheetId="2" state="hidden" r:id="rId6"/>
    <sheet name="Preliminary" sheetId="6" state="hidden" r:id="rId7"/>
    <sheet name="Facilities Eligibilty Flag" sheetId="10" state="hidden" r:id="rId8"/>
  </sheets>
  <definedNames>
    <definedName name="a">#REF!</definedName>
    <definedName name="LPE">LPE!$B$3:$ANU$438</definedName>
    <definedName name="Prelim">Preliminary!$B$2:$AUE$189</definedName>
    <definedName name="_xlnm.Print_Area" localSheetId="3">'ADA Projection'!$B$6:$J$47</definedName>
    <definedName name="_xlnm.Print_Area" localSheetId="1">Estimates!$B$1:$E$85</definedName>
    <definedName name="_xlnm.Print_Area" localSheetId="0">Instructions!$B$2:$B$42</definedName>
    <definedName name="_xlnm.Print_Area" localSheetId="4">'Payment Calculator'!$B$1:$M$20</definedName>
    <definedName name="_xlnm.Print_Area" localSheetId="2">'State Aid '!$B$8:$G$193</definedName>
    <definedName name="_xlnm.Print_Titles" localSheetId="3">'ADA Projection'!$2:$6</definedName>
    <definedName name="_xlnm.Print_Titles" localSheetId="1">Estimates!$1:$9</definedName>
    <definedName name="_xlnm.Print_Titles" localSheetId="0">Instructions!$3:$3</definedName>
    <definedName name="_xlnm.Print_Titles" localSheetId="2">'State Aid '!$2:$8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 l="1"/>
  <c r="F157" i="3" l="1"/>
  <c r="G157" i="3" s="1"/>
  <c r="E157" i="3"/>
  <c r="BE189" i="2" l="1"/>
  <c r="E78" i="3"/>
  <c r="E139" i="3" s="1"/>
  <c r="E89" i="3"/>
  <c r="E88" i="3"/>
  <c r="E79" i="3"/>
  <c r="E141" i="3" s="1"/>
  <c r="E187" i="3"/>
  <c r="E186" i="3"/>
  <c r="E17" i="3"/>
  <c r="E168" i="3" s="1"/>
  <c r="E72" i="3" l="1"/>
  <c r="E52" i="1"/>
  <c r="Q191" i="3"/>
  <c r="Q190" i="3"/>
  <c r="Q188" i="3"/>
  <c r="Q177" i="3"/>
  <c r="Q176" i="3"/>
  <c r="Q174" i="3"/>
  <c r="B5" i="9" l="1"/>
  <c r="B6" i="1"/>
  <c r="E75" i="1"/>
  <c r="E162" i="3" s="1"/>
  <c r="E77" i="1"/>
  <c r="E165" i="3" s="1"/>
  <c r="E76" i="1"/>
  <c r="E164" i="3" s="1"/>
  <c r="D13" i="11"/>
  <c r="C13" i="11"/>
  <c r="D12" i="11"/>
  <c r="C12" i="11"/>
  <c r="D10" i="11"/>
  <c r="C10" i="11"/>
  <c r="D14" i="11" l="1"/>
  <c r="C14" i="11"/>
  <c r="E83" i="1" l="1"/>
  <c r="D25" i="9" l="1"/>
  <c r="J25" i="9" s="1"/>
  <c r="J28" i="9"/>
  <c r="E24" i="9"/>
  <c r="F24" i="9" s="1"/>
  <c r="E23" i="9"/>
  <c r="F23" i="9" s="1"/>
  <c r="G23" i="9" s="1"/>
  <c r="H23" i="9" s="1"/>
  <c r="I23" i="9" s="1"/>
  <c r="E22" i="9"/>
  <c r="F22" i="9" s="1"/>
  <c r="E21" i="9"/>
  <c r="F21" i="9" s="1"/>
  <c r="G21" i="9" s="1"/>
  <c r="H21" i="9" s="1"/>
  <c r="I21" i="9" s="1"/>
  <c r="E20" i="9"/>
  <c r="F20" i="9" s="1"/>
  <c r="E19" i="9"/>
  <c r="F19" i="9" s="1"/>
  <c r="G19" i="9" s="1"/>
  <c r="H19" i="9" s="1"/>
  <c r="E18" i="9"/>
  <c r="F18" i="9" s="1"/>
  <c r="E16" i="9"/>
  <c r="F16" i="9" s="1"/>
  <c r="G16" i="9" s="1"/>
  <c r="H16" i="9" s="1"/>
  <c r="I16" i="9" s="1"/>
  <c r="E15" i="9"/>
  <c r="F15" i="9" s="1"/>
  <c r="G15" i="9" s="1"/>
  <c r="E14" i="9"/>
  <c r="E13" i="9"/>
  <c r="F13" i="9" s="1"/>
  <c r="G13" i="9" s="1"/>
  <c r="H13" i="9" s="1"/>
  <c r="I13" i="9" s="1"/>
  <c r="E8" i="9"/>
  <c r="F8" i="9" s="1"/>
  <c r="G8" i="9" s="1"/>
  <c r="H8" i="9" s="1"/>
  <c r="I8" i="9" s="1"/>
  <c r="E10" i="9"/>
  <c r="F10" i="9" s="1"/>
  <c r="G10" i="9" s="1"/>
  <c r="H10" i="9" s="1"/>
  <c r="I10" i="9" s="1"/>
  <c r="J10" i="9" s="1"/>
  <c r="E11" i="9"/>
  <c r="F11" i="9" s="1"/>
  <c r="E12" i="9"/>
  <c r="F12" i="9" s="1"/>
  <c r="E9" i="9"/>
  <c r="F9" i="9" s="1"/>
  <c r="G9" i="9" s="1"/>
  <c r="H9" i="9" s="1"/>
  <c r="I9" i="9" s="1"/>
  <c r="E46" i="9"/>
  <c r="F46" i="9"/>
  <c r="G46" i="9"/>
  <c r="H46" i="9"/>
  <c r="I46" i="9"/>
  <c r="D46" i="9"/>
  <c r="D47" i="9" s="1"/>
  <c r="J37" i="9"/>
  <c r="J38" i="9"/>
  <c r="J39" i="9"/>
  <c r="J40" i="9"/>
  <c r="J41" i="9"/>
  <c r="J42" i="9"/>
  <c r="J43" i="9"/>
  <c r="J44" i="9"/>
  <c r="J45" i="9"/>
  <c r="J36" i="9"/>
  <c r="J32" i="9"/>
  <c r="J33" i="9"/>
  <c r="J31" i="9"/>
  <c r="J17" i="9"/>
  <c r="J26" i="9"/>
  <c r="J27" i="9"/>
  <c r="J29" i="9"/>
  <c r="H15" i="9" l="1"/>
  <c r="I15" i="9" s="1"/>
  <c r="G18" i="9"/>
  <c r="H18" i="9" s="1"/>
  <c r="I18" i="9" s="1"/>
  <c r="J18" i="9"/>
  <c r="G20" i="9"/>
  <c r="H20" i="9" s="1"/>
  <c r="I20" i="9" s="1"/>
  <c r="G22" i="9"/>
  <c r="H22" i="9" s="1"/>
  <c r="I22" i="9" s="1"/>
  <c r="G24" i="9"/>
  <c r="H24" i="9" s="1"/>
  <c r="I24" i="9" s="1"/>
  <c r="J16" i="9"/>
  <c r="G47" i="9"/>
  <c r="G12" i="9"/>
  <c r="H12" i="9" s="1"/>
  <c r="I12" i="9" s="1"/>
  <c r="G11" i="9"/>
  <c r="H11" i="9" s="1"/>
  <c r="I11" i="9" s="1"/>
  <c r="F14" i="9"/>
  <c r="G14" i="9" s="1"/>
  <c r="H14" i="9" s="1"/>
  <c r="I14" i="9" s="1"/>
  <c r="I47" i="9"/>
  <c r="J23" i="9"/>
  <c r="F47" i="9"/>
  <c r="J46" i="9"/>
  <c r="E47" i="9"/>
  <c r="H47" i="9"/>
  <c r="J21" i="9"/>
  <c r="J19" i="9"/>
  <c r="J13" i="9"/>
  <c r="J9" i="9"/>
  <c r="J8" i="9"/>
  <c r="J20" i="9" l="1"/>
  <c r="J24" i="9"/>
  <c r="J22" i="9"/>
  <c r="J11" i="9"/>
  <c r="J12" i="9"/>
  <c r="J47" i="9"/>
  <c r="J15" i="9"/>
  <c r="J14" i="9"/>
  <c r="C5" i="9" l="1"/>
  <c r="E22" i="1"/>
  <c r="E53" i="1"/>
  <c r="E69" i="1" l="1"/>
  <c r="E94" i="3" s="1"/>
  <c r="E68" i="1"/>
  <c r="E93" i="3" s="1"/>
  <c r="E74" i="1"/>
  <c r="E73" i="1"/>
  <c r="E72" i="1"/>
  <c r="E71" i="1"/>
  <c r="E58" i="1"/>
  <c r="E13" i="1"/>
  <c r="E14" i="1"/>
  <c r="E51" i="1"/>
  <c r="E57" i="1"/>
  <c r="E59" i="1"/>
  <c r="E60" i="1"/>
  <c r="E61" i="1"/>
  <c r="E63" i="1"/>
  <c r="E64" i="1"/>
  <c r="E65" i="1"/>
  <c r="E67" i="1"/>
  <c r="E82" i="3"/>
  <c r="E81" i="3"/>
  <c r="E75" i="3"/>
  <c r="E135" i="3" s="1"/>
  <c r="C7" i="3" l="1"/>
  <c r="E86" i="3"/>
  <c r="E151" i="3" s="1"/>
  <c r="E85" i="3"/>
  <c r="E150" i="3" s="1"/>
  <c r="E84" i="3"/>
  <c r="E149" i="3" s="1"/>
  <c r="G44" i="3"/>
  <c r="E123" i="3"/>
  <c r="E124" i="3"/>
  <c r="E163" i="3"/>
  <c r="E152" i="3" l="1"/>
  <c r="E62" i="3"/>
  <c r="E66" i="3"/>
  <c r="E67" i="3"/>
  <c r="E68" i="3"/>
  <c r="E69" i="3"/>
  <c r="E65" i="3"/>
  <c r="E59" i="3"/>
  <c r="E119" i="3" s="1"/>
  <c r="E58" i="3"/>
  <c r="E118" i="3" s="1"/>
  <c r="E180" i="3"/>
  <c r="F180" i="3" l="1"/>
  <c r="E120" i="3"/>
  <c r="E71" i="3"/>
  <c r="E122" i="3" s="1"/>
  <c r="E125" i="3" s="1"/>
  <c r="G180" i="3" l="1"/>
  <c r="G43" i="3"/>
  <c r="E70" i="3"/>
  <c r="E60" i="3"/>
  <c r="F91" i="3" l="1"/>
  <c r="G91" i="3" s="1"/>
  <c r="F15" i="3"/>
  <c r="E15" i="3"/>
  <c r="E99" i="3"/>
  <c r="E98" i="3" s="1"/>
  <c r="E102" i="3"/>
  <c r="E96" i="3"/>
  <c r="E97" i="3"/>
  <c r="F97" i="3"/>
  <c r="G97" i="3" s="1"/>
  <c r="E77" i="3"/>
  <c r="E76" i="3"/>
  <c r="F187" i="3"/>
  <c r="G187" i="3" s="1"/>
  <c r="F186" i="3"/>
  <c r="G186" i="3" s="1"/>
  <c r="F89" i="3"/>
  <c r="G89" i="3" s="1"/>
  <c r="F88" i="3"/>
  <c r="F79" i="3"/>
  <c r="G79" i="3" s="1"/>
  <c r="F17" i="3"/>
  <c r="G15" i="3"/>
  <c r="G173" i="3" s="1"/>
  <c r="F77" i="3"/>
  <c r="F76" i="3"/>
  <c r="F78" i="3"/>
  <c r="G78" i="3" s="1"/>
  <c r="F162" i="3"/>
  <c r="G162" i="3" s="1"/>
  <c r="F185" i="3"/>
  <c r="G185" i="3" s="1"/>
  <c r="E185" i="3"/>
  <c r="F145" i="3"/>
  <c r="F146" i="3"/>
  <c r="F99" i="3"/>
  <c r="F62" i="3"/>
  <c r="G62" i="3" s="1"/>
  <c r="F115" i="3"/>
  <c r="G115" i="3" s="1"/>
  <c r="F56" i="3"/>
  <c r="F101" i="3"/>
  <c r="G101" i="3" s="1"/>
  <c r="F53" i="3"/>
  <c r="F52" i="3"/>
  <c r="F164" i="3"/>
  <c r="G164" i="3" s="1"/>
  <c r="E184" i="3"/>
  <c r="F96" i="3"/>
  <c r="G96" i="3" s="1"/>
  <c r="F48" i="3"/>
  <c r="G48" i="3" s="1"/>
  <c r="E183" i="3"/>
  <c r="F184" i="3"/>
  <c r="G184" i="3" s="1"/>
  <c r="F86" i="3"/>
  <c r="F151" i="3" s="1"/>
  <c r="F47" i="3"/>
  <c r="G47" i="3" s="1"/>
  <c r="E182" i="3"/>
  <c r="F183" i="3"/>
  <c r="G183" i="3" s="1"/>
  <c r="F85" i="3"/>
  <c r="F150" i="3" s="1"/>
  <c r="F46" i="3"/>
  <c r="F182" i="3"/>
  <c r="G182" i="3" s="1"/>
  <c r="F84" i="3"/>
  <c r="F149" i="3" s="1"/>
  <c r="F94" i="3"/>
  <c r="F171" i="3" s="1"/>
  <c r="F82" i="3"/>
  <c r="G82" i="3" s="1"/>
  <c r="E171" i="3"/>
  <c r="F93" i="3"/>
  <c r="F170" i="3" s="1"/>
  <c r="F81" i="3"/>
  <c r="F42" i="3"/>
  <c r="E170" i="3"/>
  <c r="F165" i="3"/>
  <c r="G165" i="3" s="1"/>
  <c r="F75" i="3"/>
  <c r="G75" i="3" s="1"/>
  <c r="F41" i="3"/>
  <c r="F73" i="3"/>
  <c r="E160" i="3"/>
  <c r="F72" i="3"/>
  <c r="E159" i="3"/>
  <c r="F160" i="3"/>
  <c r="G160" i="3" s="1"/>
  <c r="F69" i="3"/>
  <c r="G69" i="3" s="1"/>
  <c r="E158" i="3"/>
  <c r="F159" i="3"/>
  <c r="G159" i="3" s="1"/>
  <c r="F68" i="3"/>
  <c r="G68" i="3" s="1"/>
  <c r="F158" i="3"/>
  <c r="G158" i="3" s="1"/>
  <c r="F67" i="3"/>
  <c r="G67" i="3" s="1"/>
  <c r="E154" i="3"/>
  <c r="F66" i="3"/>
  <c r="G66" i="3" s="1"/>
  <c r="E153" i="3"/>
  <c r="F154" i="3"/>
  <c r="G154" i="3" s="1"/>
  <c r="F65" i="3"/>
  <c r="G65" i="3" s="1"/>
  <c r="F153" i="3"/>
  <c r="G153" i="3" s="1"/>
  <c r="F59" i="3"/>
  <c r="F58" i="3"/>
  <c r="E101" i="3"/>
  <c r="F102" i="3"/>
  <c r="G102" i="3" s="1"/>
  <c r="F54" i="3"/>
  <c r="F40" i="3"/>
  <c r="F10" i="3"/>
  <c r="F39" i="3"/>
  <c r="F31" i="3"/>
  <c r="F37" i="3"/>
  <c r="F35" i="3"/>
  <c r="F30" i="3"/>
  <c r="F26" i="3"/>
  <c r="F25" i="3"/>
  <c r="G25" i="3" s="1"/>
  <c r="F22" i="3"/>
  <c r="G22" i="3" s="1"/>
  <c r="F21" i="3"/>
  <c r="G21" i="3" s="1"/>
  <c r="F19" i="3"/>
  <c r="F38" i="3"/>
  <c r="F27" i="3"/>
  <c r="F24" i="3"/>
  <c r="G24" i="3" s="1"/>
  <c r="F36" i="3"/>
  <c r="F33" i="3"/>
  <c r="F23" i="3"/>
  <c r="G23" i="3" s="1"/>
  <c r="F20" i="3"/>
  <c r="G20" i="3" s="1"/>
  <c r="F34" i="3"/>
  <c r="G76" i="3" l="1"/>
  <c r="G136" i="3" s="1"/>
  <c r="F135" i="3"/>
  <c r="E137" i="3"/>
  <c r="G77" i="3"/>
  <c r="F181" i="3"/>
  <c r="F188" i="3" s="1"/>
  <c r="F98" i="3"/>
  <c r="G98" i="3" s="1"/>
  <c r="E136" i="3"/>
  <c r="F173" i="3"/>
  <c r="D89" i="3"/>
  <c r="D88" i="3"/>
  <c r="E173" i="3"/>
  <c r="F141" i="3"/>
  <c r="G88" i="3"/>
  <c r="F168" i="3"/>
  <c r="G17" i="3"/>
  <c r="G168" i="3" s="1"/>
  <c r="F139" i="3"/>
  <c r="F136" i="3"/>
  <c r="F137" i="3"/>
  <c r="G141" i="3"/>
  <c r="G145" i="3"/>
  <c r="F147" i="3"/>
  <c r="G192" i="3"/>
  <c r="F44" i="3"/>
  <c r="F114" i="3" s="1"/>
  <c r="E192" i="3"/>
  <c r="E161" i="3"/>
  <c r="E191" i="3"/>
  <c r="E172" i="3"/>
  <c r="G191" i="3"/>
  <c r="R191" i="3" s="1"/>
  <c r="F63" i="3"/>
  <c r="F144" i="3" s="1"/>
  <c r="G10" i="3"/>
  <c r="F50" i="3"/>
  <c r="F126" i="3" s="1"/>
  <c r="F49" i="3"/>
  <c r="G46" i="3"/>
  <c r="F111" i="3"/>
  <c r="G27" i="3"/>
  <c r="G56" i="3"/>
  <c r="G132" i="3" s="1"/>
  <c r="F132" i="3"/>
  <c r="G30" i="3"/>
  <c r="F113" i="3"/>
  <c r="G161" i="3"/>
  <c r="G72" i="3"/>
  <c r="F123" i="3"/>
  <c r="G58" i="3"/>
  <c r="F118" i="3"/>
  <c r="F29" i="3"/>
  <c r="F109" i="3" s="1"/>
  <c r="G19" i="3"/>
  <c r="G26" i="3"/>
  <c r="F112" i="3"/>
  <c r="G73" i="3"/>
  <c r="F124" i="3"/>
  <c r="F163" i="3"/>
  <c r="G81" i="3"/>
  <c r="G163" i="3" s="1"/>
  <c r="G31" i="3"/>
  <c r="F110" i="3"/>
  <c r="G54" i="3"/>
  <c r="F130" i="3"/>
  <c r="G71" i="3"/>
  <c r="G70" i="3"/>
  <c r="G85" i="3"/>
  <c r="G150" i="3" s="1"/>
  <c r="F119" i="3"/>
  <c r="G59" i="3"/>
  <c r="G94" i="3"/>
  <c r="G171" i="3" s="1"/>
  <c r="G93" i="3"/>
  <c r="G170" i="3" s="1"/>
  <c r="G84" i="3"/>
  <c r="G149" i="3" s="1"/>
  <c r="G53" i="3"/>
  <c r="F129" i="3"/>
  <c r="G86" i="3"/>
  <c r="G151" i="3" s="1"/>
  <c r="F128" i="3"/>
  <c r="G52" i="3"/>
  <c r="F192" i="3"/>
  <c r="F191" i="3"/>
  <c r="F71" i="3"/>
  <c r="F122" i="3" s="1"/>
  <c r="F161" i="3"/>
  <c r="F60" i="3"/>
  <c r="F55" i="3"/>
  <c r="F13" i="3" s="1"/>
  <c r="F70" i="3"/>
  <c r="F43" i="3"/>
  <c r="F28" i="3"/>
  <c r="F12" i="3" s="1"/>
  <c r="E138" i="3" l="1"/>
  <c r="E140" i="3" s="1"/>
  <c r="E142" i="3" s="1"/>
  <c r="E166" i="3"/>
  <c r="G166" i="3"/>
  <c r="F166" i="3"/>
  <c r="G135" i="3"/>
  <c r="F138" i="3"/>
  <c r="F140" i="3" s="1"/>
  <c r="F142" i="3" s="1"/>
  <c r="G139" i="3"/>
  <c r="G111" i="3"/>
  <c r="G119" i="3"/>
  <c r="G124" i="3"/>
  <c r="G123" i="3"/>
  <c r="G99" i="3"/>
  <c r="G128" i="3" s="1"/>
  <c r="G110" i="3"/>
  <c r="G122" i="3"/>
  <c r="G181" i="3"/>
  <c r="F116" i="3"/>
  <c r="F120" i="3"/>
  <c r="F131" i="3"/>
  <c r="F133" i="3" s="1"/>
  <c r="F152" i="3"/>
  <c r="F172" i="3"/>
  <c r="G118" i="3"/>
  <c r="G60" i="3"/>
  <c r="F125" i="3"/>
  <c r="G50" i="3"/>
  <c r="G126" i="3" s="1"/>
  <c r="G49" i="3"/>
  <c r="G29" i="3"/>
  <c r="G109" i="3" s="1"/>
  <c r="G28" i="3"/>
  <c r="G12" i="3" s="1"/>
  <c r="G55" i="3"/>
  <c r="G13" i="3" s="1"/>
  <c r="G172" i="3"/>
  <c r="G63" i="3"/>
  <c r="G144" i="3" s="1"/>
  <c r="G152" i="3"/>
  <c r="F11" i="3"/>
  <c r="G146" i="3" l="1"/>
  <c r="G147" i="3" s="1"/>
  <c r="G188" i="3"/>
  <c r="R188" i="3" s="1"/>
  <c r="G120" i="3"/>
  <c r="G130" i="3"/>
  <c r="G129" i="3"/>
  <c r="G125" i="3"/>
  <c r="G11" i="3"/>
  <c r="G107" i="3" s="1"/>
  <c r="F107" i="3"/>
  <c r="F106" i="3"/>
  <c r="E53" i="3"/>
  <c r="E54" i="3"/>
  <c r="E52" i="3"/>
  <c r="E56" i="3"/>
  <c r="E48" i="3"/>
  <c r="E47" i="3"/>
  <c r="E42" i="3"/>
  <c r="E41" i="3"/>
  <c r="E40" i="3"/>
  <c r="E39" i="3"/>
  <c r="E38" i="3"/>
  <c r="E37" i="3"/>
  <c r="E35" i="3"/>
  <c r="E34" i="3"/>
  <c r="E46" i="3"/>
  <c r="G131" i="3" l="1"/>
  <c r="F92" i="3"/>
  <c r="G106" i="3"/>
  <c r="E50" i="3"/>
  <c r="E126" i="3" s="1"/>
  <c r="E132" i="3"/>
  <c r="E128" i="3"/>
  <c r="E130" i="3"/>
  <c r="E55" i="3"/>
  <c r="E129" i="3"/>
  <c r="E49" i="3"/>
  <c r="E36" i="3"/>
  <c r="E33" i="3"/>
  <c r="E27" i="3"/>
  <c r="E111" i="3" s="1"/>
  <c r="E26" i="3"/>
  <c r="E25" i="3"/>
  <c r="E24" i="3"/>
  <c r="G92" i="3" l="1"/>
  <c r="G167" i="3" s="1"/>
  <c r="F167" i="3"/>
  <c r="F174" i="3" s="1"/>
  <c r="F14" i="3" s="1"/>
  <c r="F176" i="3" s="1"/>
  <c r="G112" i="3"/>
  <c r="E112" i="3"/>
  <c r="G133" i="3"/>
  <c r="E44" i="3"/>
  <c r="E114" i="3" s="1"/>
  <c r="G114" i="3"/>
  <c r="E131" i="3"/>
  <c r="E133" i="3" s="1"/>
  <c r="E43" i="3"/>
  <c r="F177" i="3" l="1"/>
  <c r="F178" i="3" s="1"/>
  <c r="E23" i="3"/>
  <c r="E22" i="3"/>
  <c r="E21" i="3"/>
  <c r="E19" i="3"/>
  <c r="E20" i="3"/>
  <c r="E29" i="3" l="1"/>
  <c r="E109" i="3" s="1"/>
  <c r="E31" i="3"/>
  <c r="E110" i="3" s="1"/>
  <c r="E30" i="3"/>
  <c r="F193" i="3" l="1"/>
  <c r="F190" i="3" s="1"/>
  <c r="G113" i="3"/>
  <c r="G116" i="3" s="1"/>
  <c r="E113" i="3"/>
  <c r="E28" i="3"/>
  <c r="E12" i="3" s="1"/>
  <c r="E115" i="3" s="1"/>
  <c r="E10" i="3"/>
  <c r="E181" i="3" s="1"/>
  <c r="E188" i="3" s="1"/>
  <c r="E116" i="3" l="1"/>
  <c r="E13" i="3"/>
  <c r="E11" i="3" s="1"/>
  <c r="E63" i="3"/>
  <c r="E144" i="3" l="1"/>
  <c r="E147" i="3"/>
  <c r="E106" i="3"/>
  <c r="E107" i="3"/>
  <c r="E92" i="3" l="1"/>
  <c r="E167" i="3" s="1"/>
  <c r="E174" i="3" s="1"/>
  <c r="E14" i="3" l="1"/>
  <c r="E176" i="3" s="1"/>
  <c r="E177" i="3" l="1"/>
  <c r="G137" i="3"/>
  <c r="G138" i="3" s="1"/>
  <c r="G140" i="3" s="1"/>
  <c r="G142" i="3" s="1"/>
  <c r="G174" i="3" s="1"/>
  <c r="E178" i="3" l="1"/>
  <c r="E193" i="3" s="1"/>
  <c r="E190" i="3" s="1"/>
  <c r="G14" i="3"/>
  <c r="R174" i="3"/>
  <c r="G177" i="3" l="1"/>
  <c r="R177" i="3" s="1"/>
  <c r="G176" i="3"/>
  <c r="G178" i="3" l="1"/>
  <c r="G193" i="3" s="1"/>
  <c r="G190" i="3" s="1"/>
  <c r="R190" i="3" s="1"/>
  <c r="R17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68" authorId="0" shapeId="0" xr:uid="{EF87CD12-DBBE-4448-AAD0-63D0796205E3}">
      <text>
        <r>
          <rPr>
            <sz val="9"/>
            <color indexed="81"/>
            <rFont val="Tahoma"/>
            <family val="2"/>
          </rPr>
          <t xml:space="preserve">Funding components of the School Safety Allotment were increased from $10 per ADA and $15,000 per campus to $20 per ADA and $33,540 per eligible campus. The per-student funding component is further increased to $21.10 per ADA, tied to an additional increase of $1 for each student in ADA per every $50 by which the district's maximum Basic Allotment exceeds $6,160. These funding adjustments are being applied automatically moving forward.
</t>
        </r>
      </text>
    </comment>
    <comment ref="C69" authorId="0" shapeId="0" xr:uid="{87E92AB5-568B-4E1E-BA92-B9ECE222D999}">
      <text>
        <r>
          <rPr>
            <sz val="9"/>
            <color indexed="81"/>
            <rFont val="Tahoma"/>
            <family val="2"/>
          </rPr>
          <t xml:space="preserve">Counts for the per-campus component are estimated based on estimated campus counts from the current SY 2024–2025 SOF reports. The DPE column will be updated at near-final settle up in September 2026 with ADA from the district and charter PEIMS summer submission and eligible campuses under 19 Texas Administrative Code Section 61.1008.
</t>
        </r>
      </text>
    </comment>
    <comment ref="C75" authorId="0" shapeId="0" xr:uid="{5DD80757-AFA5-47C3-A68B-67AB2D45E39D}">
      <text>
        <r>
          <rPr>
            <sz val="9"/>
            <color indexed="81"/>
            <rFont val="Tahoma"/>
            <family val="2"/>
          </rPr>
          <t xml:space="preserve">Section 48.152, Education Code, as amended by HB 2, expanded the definition for a new instructional facility to include funding for renovations of portions of buildings used for first time to provide high-cost and undersubscribed CTE programs. The total amount appropriated for the program, limited by statute, increased from $100 million to $150 million per school year. 
The amount provided per student will depend upon the total amount of NIFA applications approved and any provision, if necessary. Districts and charter schools are required to submit NIFA applications through the NIFA module in the FSP system accessed through TEAL. The deadline for submitting applications this year is anticipated to be extended to August 15. Approved NIFA applications will be incorporated into the SY 2025–2026 preliminary SOF reports by December 2025. 
</t>
        </r>
      </text>
    </comment>
    <comment ref="C76" authorId="0" shapeId="0" xr:uid="{A2BE1DA3-4267-4BCC-B507-A812B82326CA}">
      <text>
        <r>
          <rPr>
            <sz val="9"/>
            <color indexed="81"/>
            <rFont val="Tahoma"/>
            <family val="2"/>
          </rPr>
          <t xml:space="preserve">HB 2 expanded the reimbursement under Section 48.155, Education Code, for students taking college preparation assessments. Under prior law, school systems could receive a single reimbursement per student for students taking the SAT, the ACT, or the TSIA. If a student took all three exams, school systems would receive reimbursement for only one of the three. Under new law, school systems can receive a reimbursement one-time if they pay for students to take either the SAT or the ACT, and separately, they will be reimbursed one-time for the cost for students to take the TSIA. HB 2 requires the agency to adopt a career readiness assessment and provide reimbursement for school systems that choose to administer the assessment. 
Initial estimates for the SY 2025–2026 SOF reports are based on estimated current values from the SY 2024–2025 SOF reports. The agency will settle up in April 2026 when all student assessment data is processed. </t>
        </r>
      </text>
    </comment>
    <comment ref="C77" authorId="0" shapeId="0" xr:uid="{6A85FFAF-8A30-4B26-9807-1158604A0FF6}">
      <text>
        <r>
          <rPr>
            <sz val="9"/>
            <color indexed="81"/>
            <rFont val="Tahoma"/>
            <family val="2"/>
          </rPr>
          <t xml:space="preserve">The Certification Examination Reimbursement, modified by HB 2 in Section 48.156, Education Code, increases the number of reimbursements from one to two certification examinations per student. This change was intended to help school systems support students pursuing lower-level and then higher-level certifications in a given field. For example, an entry-level welding certification could be followed by a more advanced welding certification. It could also support students pursuing certification across multiple fields, but that would only be relevant if students were able to complete more than one accompanying program of study.
The total amount that can be used for reimbursements is limited to $20 million each school year. Initial estimates for the SY 2025–2026 SOF reports are based on estimated current values from the SY 2024–2025 SOF reports. The agency will settle up in April 2026 when all student assessment data is processed. </t>
        </r>
      </text>
    </comment>
    <comment ref="C83" authorId="0" shapeId="0" xr:uid="{DF5D7A19-1496-4980-9A62-49183B32BA8F}">
      <text>
        <r>
          <rPr>
            <sz val="9"/>
            <color indexed="81"/>
            <rFont val="Tahoma"/>
            <family val="2"/>
          </rPr>
          <t xml:space="preserve">Does not reflect House Bill 2 eligibilty criteria for Charter Schools Facilites Funding (qualification criteria below). Yes/No eligibilty estimate based on old law using 2023 Accountability Rating only.
Effective with 2025-2026 school year, to qualify for charter school facilities funding (TEC §12.106 (d)), a charter must not have:
• Received an unacceptable academic rating in either of the two preceding years
• Received a financial accountability rating below satisfactory in either year
• Had any combination of poor academic and financial ratings across those two years
Final eligibility will be establihsed at near final in September 2026, based on the final eligibility determination using the criteria outlined above, along with actual attendance data submitted in the PEIMS summer submission.
</t>
        </r>
      </text>
    </comment>
    <comment ref="C84" authorId="0" shapeId="0" xr:uid="{E19D2B26-8740-4282-BA35-7A31DA2CA613}">
      <text>
        <r>
          <rPr>
            <sz val="9"/>
            <color indexed="81"/>
            <rFont val="Tahoma"/>
            <family val="2"/>
          </rPr>
          <t xml:space="preserve">HB 2 establishes additional state aid for regional cost differentials under Section 48.284, Education Code, for districts located in first tier coastal counties or areas designated as catastrophe areas in 2024 for each student in ADA (adjusted for Small and Mid-Sized Allotment) in an amount equal to 80 percent of the difference between the property and casualty insurance costs per student in the designated areas and the state average using amounts tabulated from the 2023–2024 school year.  This amount is established per county, for all ISDs in the county, and will be calculated and posted on the TEA State Funding webpage.  Funding will flow automatically and will be noted on the Summary of Finances reports as part of updates during the school year.  
</t>
        </r>
      </text>
    </comment>
    <comment ref="C85" authorId="0" shapeId="0" xr:uid="{EB1C40C0-7988-4D65-B214-DC2709778FC4}">
      <text>
        <r>
          <rPr>
            <sz val="9"/>
            <color indexed="81"/>
            <rFont val="Tahoma"/>
            <family val="2"/>
          </rPr>
          <t xml:space="preserve">HB 2 moved funding for RDSPD from a separate budget rider to Section 48.315, Education Code. Beginning with SY 2025–2026, RDSPD program administrators or fiscal agents are entitled to $6,925 per student or an adjusted amount to ensure a total of at least $35 million statewide.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9" authorId="0" shapeId="0" xr:uid="{67210C28-635F-4A67-92C5-351683B7CB58}">
      <text>
        <r>
          <rPr>
            <sz val="9"/>
            <color indexed="81"/>
            <rFont val="Tahoma"/>
            <family val="2"/>
          </rPr>
          <t xml:space="preserve">ADA and FTE estimates initially based on estimates submitted by charter schools through the FSP system. 
Please continue submitting attendance reports via the FSP system until further notice. </t>
        </r>
        <r>
          <rPr>
            <b/>
            <sz val="9"/>
            <color indexed="81"/>
            <rFont val="Tahoma"/>
            <family val="2"/>
          </rPr>
          <t>TEA plans to eventually import this data directly from PEIMS, after which FSP six-week submissions will no longer be required in the FSP Charter system.</t>
        </r>
        <r>
          <rPr>
            <sz val="9"/>
            <color indexed="81"/>
            <rFont val="Tahoma"/>
            <family val="2"/>
          </rPr>
          <t xml:space="preserve"> Review To The Administrator Correspondence: </t>
        </r>
        <r>
          <rPr>
            <i/>
            <sz val="9"/>
            <color indexed="81"/>
            <rFont val="Tahoma"/>
            <family val="2"/>
          </rPr>
          <t>House Bill 2 (HB 2) Implementation: Six-week Attendance Reporting.</t>
        </r>
        <r>
          <rPr>
            <sz val="9"/>
            <color indexed="81"/>
            <rFont val="Tahoma"/>
            <family val="2"/>
          </rPr>
          <t xml:space="preserve">
SOF report updated monthly on 10th of the month based on attendance reporting. Charter school current-year FSP payments will be adjusted accordingly throughout the year.</t>
        </r>
      </text>
    </comment>
    <comment ref="C16" authorId="0" shapeId="0" xr:uid="{682DBBDA-12B4-41F4-812D-93FE5DB44770}">
      <text>
        <r>
          <rPr>
            <sz val="9"/>
            <color indexed="81"/>
            <rFont val="Tahoma"/>
            <family val="2"/>
          </rPr>
          <t xml:space="preserve">HB 2 establishes Special Education FIIEs under Section 48.159, Education Code, at $1,000 for each child’s initial special education evaluation. The SY 2025–2026 SOF reports will be updated with estimates based on SY 2024–2025 until actual FIIE data for SY 2025–2026 is reported to TEA and incorporated in September 2026 as part of the near-final settle up process. 
</t>
        </r>
      </text>
    </comment>
    <comment ref="D56" authorId="0" shapeId="0" xr:uid="{E37844B2-78EF-45CC-9D75-3CC9FEE3941E}">
      <text>
        <r>
          <rPr>
            <sz val="9"/>
            <color indexed="81"/>
            <rFont val="Tahoma"/>
            <family val="2"/>
          </rPr>
          <t xml:space="preserve">Under HB 2, students in a Pathways in Technology Early College High School (P-TECH) pathway now generate $150 per student in average daily attendance (ADA), instead of $50 per ADA
</t>
        </r>
      </text>
    </comment>
    <comment ref="D86" authorId="0" shapeId="0" xr:uid="{79DCC40B-9D1F-4B97-B44D-13A29C7E5BEA}">
      <text>
        <r>
          <rPr>
            <sz val="9"/>
            <color indexed="81"/>
            <rFont val="Tahoma"/>
            <family val="2"/>
          </rPr>
          <t xml:space="preserve">The CCMR Outcomes Bonus amount modified by HB 2 in Section 48.110, Education Code, is increased for annual graduates in special education cohorts to from $2,000 to $4,000.
</t>
        </r>
      </text>
    </comment>
    <comment ref="C87" authorId="0" shapeId="0" xr:uid="{ADB0B926-141A-4D21-9EE9-E6EACA648580}">
      <text>
        <r>
          <rPr>
            <sz val="9"/>
            <color indexed="81"/>
            <rFont val="Tahoma"/>
            <family val="2"/>
          </rPr>
          <t xml:space="preserve">For school systems with 5,000 or fewer enrolled students:
 -$4,000 for each classroom teacher with at least 3 years and less than 5 years of experience. 
-$8,000 for each classroom teacher with five or more years of experience.
 For school systems with more than 5,000 enrolled students: 
-$2,500 for each classroom teacher with at least 3 years and less than 5 years of experience. 
-$5,000 for each classroom teacher with five or more years of experience.
The preliminary SY 2025–2026 SOF reports based on SY 2024–2025 data submitted by districts in the most recent PEIMS Fall Submission. A report that displays estimates of teachers eligible (and ineligible) for the TRA is available in the FSP application in the Texas Education Agency Login (TEAL). Only users with a District Approver role (typically the Superintendent) can access the report. 
</t>
        </r>
      </text>
    </comment>
    <comment ref="D91" authorId="0" shapeId="0" xr:uid="{7C694230-1D43-4768-AB77-AA67586249FE}">
      <text>
        <r>
          <rPr>
            <sz val="9"/>
            <color indexed="81"/>
            <rFont val="Tahoma"/>
            <family val="2"/>
          </rPr>
          <t>The Basic Allotment (BA) is increased from $6,160 to $6,215 ($6,160 plus Guaranteed Yield Increment Adjustment amount of $55) per student in average daily attendance (ADA) for the 2026-2027 biennium. The BA is used in a series of funding formulas under the FSP that consider student characteristics.</t>
        </r>
      </text>
    </comment>
    <comment ref="C92" authorId="0" shapeId="0" xr:uid="{AA1C4579-8334-42BA-8B60-0222CFCCFA26}">
      <text>
        <r>
          <rPr>
            <sz val="9"/>
            <color indexed="81"/>
            <rFont val="Tahoma"/>
            <family val="2"/>
          </rPr>
          <t>HB 2 establishes a new Support Staff Retention Allotment (SSRA) under Section 48.1581, Education Code. SSRA based on $45 for each student in adjusted average attendance. Adjusted average attendance is the quotient of the sum of the district’s Regular Program Allotment and Small and Mid-size Allotment, divided by the District Basic Allotment.</t>
        </r>
      </text>
    </comment>
    <comment ref="D93" authorId="0" shapeId="0" xr:uid="{8A4950BD-076C-4C00-B856-E72F46986D31}">
      <text>
        <r>
          <rPr>
            <sz val="9"/>
            <color indexed="81"/>
            <rFont val="Tahoma"/>
            <family val="2"/>
          </rPr>
          <t>House Bill 2 increases to $20 per SSA ADA (from $10); also adds $1.10 to implement "plus $1 for each student in average daily attendance per every $50 by which the district basic allotment exceeds $6,160, prorated as necessary."
Calculated as (($6,215 - $6,160)/$50) = ($55/$50) = $1.10</t>
        </r>
      </text>
    </comment>
    <comment ref="D94" authorId="0" shapeId="0" xr:uid="{C26CEEB3-6D24-47F1-B8D4-BDF4F97B6281}">
      <text>
        <r>
          <rPr>
            <sz val="9"/>
            <color indexed="81"/>
            <rFont val="Tahoma"/>
            <family val="2"/>
          </rPr>
          <t>House Bill 2 increases to $33,540 per campus (from $15,000).</t>
        </r>
      </text>
    </comment>
    <comment ref="C95" authorId="0" shapeId="0" xr:uid="{A6180384-BB1E-442A-9E1E-CFC2D2A83B6C}">
      <text>
        <r>
          <rPr>
            <sz val="9"/>
            <color indexed="81"/>
            <rFont val="Tahoma"/>
            <family val="2"/>
          </rPr>
          <t xml:space="preserve">HB 2 establishes a new Allotment for Basic Costs (ABC), under Section 48.161,  to provide  an annual allotment of $106 per enrolled student. The funds under the ABC can only be used for specific operational costs related to transportation, hiring retired teachers, providing health insurance and employee benefits and paying for payroll taxes, contributions and other costs related to member contributions under the Teacher Retirement System of Texas, utilities, and property and casualty insurance.
</t>
        </r>
      </text>
    </comment>
    <comment ref="D103" authorId="0" shapeId="0" xr:uid="{B42B2040-8762-465E-B816-004E48ED81C6}">
      <text>
        <r>
          <rPr>
            <sz val="9"/>
            <color indexed="81"/>
            <rFont val="Tahoma"/>
            <family val="2"/>
          </rPr>
          <t xml:space="preserve">Per HB 2. Section 7.25. "To the extent of any conflict between the changes made to the Education Code by this article and the changes made to the Education Code by another Act of the 89th Legislature, Regular Session, 2025, the changes made by this article prevail."
Thus, the the tier two yields for SY 2025-2026 and SY 2026-2027 were updated from values in the GAA to $129.52 for the golden penny yield and to $49.72 for the copper penny yield. 
</t>
        </r>
      </text>
    </comment>
    <comment ref="D104" authorId="0" shapeId="0" xr:uid="{6CDC5F99-19CE-47D9-9DFC-9B8539517399}">
      <text>
        <r>
          <rPr>
            <sz val="9"/>
            <color indexed="81"/>
            <rFont val="Tahoma"/>
            <family val="2"/>
          </rPr>
          <t>House Bill 2 increases Tier Two Level 2 entitlement to $49.72 (from $49.28).</t>
        </r>
      </text>
    </comment>
    <comment ref="C125" authorId="0" shapeId="0" xr:uid="{DC7FBA15-C5EB-4BEC-A5C1-05B19318A1F1}">
      <text>
        <r>
          <rPr>
            <sz val="9"/>
            <color indexed="81"/>
            <rFont val="Tahoma"/>
            <family val="2"/>
          </rPr>
          <t xml:space="preserve">Refer toTTAA letter dated Otober 16, 2025 with Subject of </t>
        </r>
        <r>
          <rPr>
            <b/>
            <sz val="9"/>
            <color indexed="81"/>
            <rFont val="Tahoma"/>
            <family val="2"/>
          </rPr>
          <t>HB 2 Implementation: Repeal of 55% Spending Requirement for Compensatory Education Allotment</t>
        </r>
        <r>
          <rPr>
            <sz val="9"/>
            <color indexed="81"/>
            <rFont val="Tahoma"/>
            <family val="2"/>
          </rPr>
          <t xml:space="preserve">
</t>
        </r>
      </text>
    </comment>
    <comment ref="C134" authorId="0" shapeId="0" xr:uid="{94D717AC-FDE6-4368-A043-4D122B0B1408}">
      <text>
        <r>
          <rPr>
            <sz val="9"/>
            <color indexed="81"/>
            <rFont val="Tahoma"/>
            <family val="2"/>
          </rPr>
          <t xml:space="preserve">Under House Bill 2, Early Education Allotment now based on: 1) </t>
        </r>
        <r>
          <rPr>
            <b/>
            <i/>
            <sz val="9"/>
            <color indexed="81"/>
            <rFont val="Tahoma"/>
            <family val="2"/>
          </rPr>
          <t xml:space="preserve">full-day prek eligible </t>
        </r>
        <r>
          <rPr>
            <sz val="9"/>
            <color indexed="81"/>
            <rFont val="Tahoma"/>
            <family val="2"/>
          </rPr>
          <t xml:space="preserve">students, 2) remaining distribution to </t>
        </r>
        <r>
          <rPr>
            <b/>
            <i/>
            <sz val="9"/>
            <color indexed="81"/>
            <rFont val="Tahoma"/>
            <family val="2"/>
          </rPr>
          <t xml:space="preserve">K-3 emergent bilingual + K-3 educationally disadvantaged </t>
        </r>
        <r>
          <rPr>
            <sz val="9"/>
            <color indexed="81"/>
            <rFont val="Tahoma"/>
            <family val="2"/>
          </rPr>
          <t xml:space="preserve">students, 3) and </t>
        </r>
        <r>
          <rPr>
            <b/>
            <sz val="9"/>
            <color indexed="81"/>
            <rFont val="Tahoma"/>
            <family val="2"/>
          </rPr>
          <t xml:space="preserve">all </t>
        </r>
        <r>
          <rPr>
            <b/>
            <i/>
            <sz val="9"/>
            <color indexed="81"/>
            <rFont val="Tahoma"/>
            <family val="2"/>
          </rPr>
          <t xml:space="preserve">K-3 </t>
        </r>
        <r>
          <rPr>
            <sz val="9"/>
            <color indexed="81"/>
            <rFont val="Tahoma"/>
            <family val="2"/>
          </rPr>
          <t>students.</t>
        </r>
      </text>
    </comment>
    <comment ref="C151" authorId="0" shapeId="0" xr:uid="{7D6489E8-1262-4A3C-9F9D-E5260F66D9B6}">
      <text>
        <r>
          <rPr>
            <sz val="9"/>
            <color indexed="81"/>
            <rFont val="Tahoma"/>
            <family val="2"/>
          </rPr>
          <t xml:space="preserve">The CCMR Outcomes Bonus amount modified by HB 2 in Section 48.110, Education Code, is increased for annual graduates in special education cohorts to from $2,000 to $4,000.
</t>
        </r>
      </text>
    </comment>
    <comment ref="C162" authorId="0" shapeId="0" xr:uid="{7EF2A3CC-F8BF-456B-8B64-14B8C2BBD073}">
      <text>
        <r>
          <rPr>
            <sz val="9"/>
            <color indexed="81"/>
            <rFont val="Tahoma"/>
            <family val="2"/>
          </rPr>
          <t xml:space="preserve">Section 48.152, Education Code, as amended by HB 2, expanded the definition for a new instructional facility to include funding for renovations of portions of buildings used for first time to provide high-cost and undersubscribed CTE programs. The total amount appropriated for the program, limited by statute, increased from $100 million to $150 million per school year. 
The amount provided per student will depend upon the total amount of NIFA applications approved and any provision, if necessary. Districts and charter schools are required to submit NIFA applications through the NIFA module in the FSP system accessed through TEAL. The deadline for submitting applications this year is anticipated to be extended to August 15. Approved NIFA applications will be incorporated into the SY 2025–2026 preliminary SOF reports by December 2025. 
</t>
        </r>
      </text>
    </comment>
    <comment ref="C164" authorId="0" shapeId="0" xr:uid="{B2AA8E43-7AF5-4B0D-9A53-1AB942E997C0}">
      <text>
        <r>
          <rPr>
            <sz val="9"/>
            <color indexed="81"/>
            <rFont val="Tahoma"/>
            <family val="2"/>
          </rPr>
          <t xml:space="preserve">HB 2 expanded the reimbursement under Section 48.155, Education Code, for students taking college preparation assessments. Under prior law, school systems could receive a single reimbursement per student for students taking the SAT, the ACT, or the TSIA. If a student took all three exams, school systems would receive reimbursement for only one of the three. Under new law, school systems can receive a reimbursement one-time if they pay for students to take either the SAT or the ACT, and separately, they will be reimbursed one-time for the cost for students to take the TSIA. HB 2 requires the agency to adopt a career readiness assessment and provide reimbursement for school systems that choose to administer the assessment. 
Initial estimates for the SY 2025–2026 SOF reports are based on estimated current values from the SY 2024–2025 SOF reports. The agency will settle up in April 2026 when all student assessment data is processed. </t>
        </r>
      </text>
    </comment>
    <comment ref="C165" authorId="0" shapeId="0" xr:uid="{07B7910B-C8B9-4776-BB4F-DCD79F15BB50}">
      <text>
        <r>
          <rPr>
            <sz val="9"/>
            <color indexed="81"/>
            <rFont val="Tahoma"/>
            <family val="2"/>
          </rPr>
          <t xml:space="preserve">The Certification Examination Reimbursement, modified by HB 2 in Section 48.156, Education Code, increases the number of reimbursements from one to two certification examinations per student. This change was intended to help school systems support students pursuing lower-level and then higher-level certifications in a given field. For example, an entry-level welding certification could be followed by a more advanced welding certification. It could also support students pursuing certification across multiple fields, but that would only be relevant if students were able to complete more than one accompanying program of study.
The total amount that can be used for reimbursements is limited to $20 million each school year. Initial estimates for the SY 2025–2026 SOF reports are based on estimated current values from the SY 2024–2025 SOF reports. The agency will settle up in April 2026 when all student assessment data is processed. </t>
        </r>
      </text>
    </comment>
    <comment ref="C166" authorId="0" shapeId="0" xr:uid="{74897491-30F1-4321-9614-B274EA1B4156}">
      <text>
        <r>
          <rPr>
            <sz val="9"/>
            <color indexed="81"/>
            <rFont val="Tahoma"/>
            <family val="2"/>
          </rPr>
          <t xml:space="preserve">For school systems with 5,000 or fewer enrolled students:
 -$4,000 for each classroom teacher with at least 3 years and less than 5 years of experience. 
-$8,000 for each classroom teacher with five or more years of experience.
 For school systems with more than 5,000 enrolled students: 
-$2,500 for each classroom teacher with at least 3 years and less than 5 years of experience. 
-$5,000 for each classroom teacher with five or more years of experience.
The preliminary SY 2025–2026 SOF reports based on SY 2024–2025 data submitted by districts in the most recent PEIMS Fall Submission. A report that displays estimates of teachers eligible (and ineligible) for the TRA is available in the FSP application in the Texas Education Agency Login (TEAL). Only users with a District Approver role (typically the Superintendent) can access the report. 
</t>
        </r>
      </text>
    </comment>
    <comment ref="C167" authorId="0" shapeId="0" xr:uid="{8B173420-E672-48E9-82EB-68A18C177287}">
      <text>
        <r>
          <rPr>
            <sz val="9"/>
            <color indexed="81"/>
            <rFont val="Tahoma"/>
            <family val="2"/>
          </rPr>
          <t xml:space="preserve">HB 2 establishes a new Support Staff Retention Allotment (SSRA) under Section 48.1581, Education Code. School systems are required to spend the allotment on increasing salaries for non-administrative staff. For the purposes of this section of statute, salaries would include hourly wages for employment types that do not have an option for salaried pay. Salary increases under SSRA must be increases in base pay for the eligible staff member (as base salary or base hourly wage) and should be reported as base pay. 
When determining what types of non-administrative staff are eligible for SSRA, statute provides specific details. Eligible support staff include teachers not eligible for a salary increase under the TRA, such as those with less than three years of experience. Eligible staff also include school counselors, librarians, school nurses, teacher’s assistants, custodial staff, food services staff, bus drivers, administrative assistants, and other support staff. Ineligible staff include the superintendent, chief executive officer, assistant superintendents or equivalents, principals or assistant principals, and employees in a centralized supervisory role.
</t>
        </r>
      </text>
    </comment>
    <comment ref="C168" authorId="0" shapeId="0" xr:uid="{1B3AFD97-A8A3-4255-8765-F088578B88EA}">
      <text>
        <r>
          <rPr>
            <sz val="9"/>
            <color indexed="81"/>
            <rFont val="Tahoma"/>
            <family val="2"/>
          </rPr>
          <t xml:space="preserve">HB 2 establishes Special Education FIIEs under Section 48.159, Education Code, at $1,000 for each child’s initial special education evaluation. The SY 2025–2026 SOF reports will be updated with estimates based on SY 2024–2025 until actual FIIE data for SY 2025–2026 is reported to TEA and incorporated in September 2026 as part of the near-final settle up process. 
</t>
        </r>
      </text>
    </comment>
    <comment ref="C172" authorId="0" shapeId="0" xr:uid="{9C819DFA-23B4-40E1-939A-409AF0A354E5}">
      <text>
        <r>
          <rPr>
            <sz val="9"/>
            <color indexed="81"/>
            <rFont val="Tahoma"/>
            <family val="2"/>
          </rPr>
          <t xml:space="preserve">School Safety Allotment, 48.160 transferred to Subchapter D Allotment (from Subchapter C)
</t>
        </r>
      </text>
    </comment>
    <comment ref="C173" authorId="0" shapeId="0" xr:uid="{02B18C5F-9812-447A-BA70-4F90E7751D6E}">
      <text>
        <r>
          <rPr>
            <sz val="9"/>
            <color indexed="81"/>
            <rFont val="Tahoma"/>
            <family val="2"/>
          </rPr>
          <t xml:space="preserve">HB 2 establishes a new Allotment for Basic Costs (ABC), under Section 48.161,  to provide  an annual allotment of $106 per enrolled student. The funds under the ABC can only be used for specific operational costs related to transportation, hiring retired teachers, providing health insurance and employee benefits and paying for payroll taxes, contributions and other costs related to member contributions under the Teacher Retirement System of Texas, utilities, and property and casualty insurance.
</t>
        </r>
      </text>
    </comment>
    <comment ref="C180" authorId="0" shapeId="0" xr:uid="{6EC5AF25-1EE6-4B46-AF17-E309F7E94C62}">
      <text>
        <r>
          <rPr>
            <sz val="9"/>
            <color indexed="81"/>
            <rFont val="Tahoma"/>
            <family val="2"/>
          </rPr>
          <t xml:space="preserve">Does not reflect House Bill 2 eligibilty criteria for Charter Schools Facilites Funding (qualification criteria below). Yes/No eligibilty estimate based on old law using 2023 Accountability Rating only.
Effective with 2025-2026 school year, to qualify for charter school facilities funding (TEC §12.106 (d)), a charter must not have:
• Received an unacceptable academic rating in either of the two preceding years
• Received a financial accountability rating below satisfactory in either year
• Had any combination of poor academic and financial ratings across those two years
Final eligibility will be establihsed at near final in September 2026, based on the final eligibility determination using the criteria outlined above, along with actual attendance data submitted in the PEIMS summer submission.
</t>
        </r>
      </text>
    </comment>
    <comment ref="C181" authorId="0" shapeId="0" xr:uid="{6BD6A091-2030-4C3B-8CA4-7C16C0325C57}">
      <text>
        <r>
          <rPr>
            <sz val="9"/>
            <color indexed="81"/>
            <rFont val="Tahoma"/>
            <family val="2"/>
          </rPr>
          <t xml:space="preserve">HB 2 modifies charter school facilities funding under Section 12.106(d), Education Code. HB 2 repeals the total funding limitation amount of $60 million and provides certain charter schools with an annual per ADA allotment equal to the Basic Allotment multiplied by 0.06 or $372.90 per ADA.
</t>
        </r>
      </text>
    </comment>
    <comment ref="C186" authorId="0" shapeId="0" xr:uid="{732937CE-F35E-4E6B-86BA-64AE71835885}">
      <text>
        <r>
          <rPr>
            <sz val="9"/>
            <color indexed="81"/>
            <rFont val="Tahoma"/>
            <family val="2"/>
          </rPr>
          <t xml:space="preserve">HB 2 establishes additional state aid for regional cost differentials under Section 48.284, Education Code, for districts located in first tier coastal counties or areas designated as catastrophe areas in 2024 for each student in ADA (adjusted for Small and Mid-Sized Allotment) in an amount equal to 80 percent of the difference between the property and casualty insurance costs per student in the designated areas and the state average using amounts tabulated from the 2023–2024 school year.  This amount is established per county, for all ISDs in the county, and will be calculated and posted on the TEA State Funding webpage.  Funding will flow automatically and will be noted on the Summary of Finances reports as part of updates during the school year.  
</t>
        </r>
      </text>
    </comment>
    <comment ref="C187" authorId="0" shapeId="0" xr:uid="{F1907F81-6626-4D0E-B95F-16EEF1740688}">
      <text>
        <r>
          <rPr>
            <sz val="9"/>
            <color indexed="81"/>
            <rFont val="Tahoma"/>
            <family val="2"/>
          </rPr>
          <t xml:space="preserve">HB 2 moved funding for RDSPD from a separate budget rider to Section 48.315, Education Code. Beginning with SY 2025–2026, RDSPD program administrators or fiscal agents are entitled to $6,925 per student or an adjusted amount to ensure a total of at least $35 million statewide. 
</t>
        </r>
      </text>
    </comment>
  </commentList>
</comments>
</file>

<file path=xl/sharedStrings.xml><?xml version="1.0" encoding="utf-8"?>
<sst xmlns="http://schemas.openxmlformats.org/spreadsheetml/2006/main" count="2497" uniqueCount="1016">
  <si>
    <t>Refined Average Daily Attendance (ADA)</t>
  </si>
  <si>
    <t>Regular Program ADA (Refined ADA - Spec Ed FTEs - CTE FTEs)</t>
  </si>
  <si>
    <t>Weighted ADA (WADA)</t>
  </si>
  <si>
    <t>PEIMS Enrollment</t>
  </si>
  <si>
    <t>Non-Public Contracts</t>
  </si>
  <si>
    <t xml:space="preserve">EYS Homebound </t>
  </si>
  <si>
    <t>EYS Hospital Class</t>
  </si>
  <si>
    <t xml:space="preserve">EYS Speech Therapy </t>
  </si>
  <si>
    <t xml:space="preserve">EYS Resource Room </t>
  </si>
  <si>
    <t xml:space="preserve">EYS Self-Contained Mild/Mod/Sev </t>
  </si>
  <si>
    <t xml:space="preserve">EYS Full-Time Early Childhood </t>
  </si>
  <si>
    <t>EYS Off-Home Campus</t>
  </si>
  <si>
    <t xml:space="preserve">EYS VAC </t>
  </si>
  <si>
    <t xml:space="preserve">EYS State Schools </t>
  </si>
  <si>
    <t xml:space="preserve">EYS Residential Care &amp; Treatment </t>
  </si>
  <si>
    <t>Total EYS Special Education FTE</t>
  </si>
  <si>
    <t>Bilingual/ESL ADA</t>
  </si>
  <si>
    <t>Bilingual (EL) Dual Language ADA</t>
  </si>
  <si>
    <t>Bilingual (EP) Dual Language ADA</t>
  </si>
  <si>
    <t>Total Bilingual ADA</t>
  </si>
  <si>
    <t>Bilingual Weighted ADA</t>
  </si>
  <si>
    <t xml:space="preserve">Tier 1 CTE FTE:  Not approved program of study </t>
  </si>
  <si>
    <t>Tier 2 CTE FTE : Approved program - level one and two</t>
  </si>
  <si>
    <t>Tier 3 CTE FTE:  Approved program - level three and four</t>
  </si>
  <si>
    <t>Career and Technology Education FTE</t>
  </si>
  <si>
    <t>Dyslexia Enrollment</t>
  </si>
  <si>
    <t>Non-Special Education (PIC 37)</t>
  </si>
  <si>
    <t>Special Education (PIC 43)</t>
  </si>
  <si>
    <t>Total Dyslexia Enrollment</t>
  </si>
  <si>
    <t>Gifted and Talented Enrollment</t>
  </si>
  <si>
    <t xml:space="preserve">Tier 1 Census Block </t>
  </si>
  <si>
    <t xml:space="preserve">Tier 2 Census Block </t>
  </si>
  <si>
    <t xml:space="preserve">Tier 3 Census Block </t>
  </si>
  <si>
    <t xml:space="preserve">Tier 4 Census Block </t>
  </si>
  <si>
    <t xml:space="preserve">Tier 5 Census Block </t>
  </si>
  <si>
    <t>Census Block Tier Count</t>
  </si>
  <si>
    <t>Census Block Weighted Tier</t>
  </si>
  <si>
    <t>Pregnancy Related FTEs</t>
  </si>
  <si>
    <t>Dropout Recovery ADA</t>
  </si>
  <si>
    <t>Residential Facility ADA</t>
  </si>
  <si>
    <t>Funding Components</t>
  </si>
  <si>
    <t>Available School Fund (ASF) ADA</t>
  </si>
  <si>
    <t>Per Capita Rate</t>
  </si>
  <si>
    <t>Tier Two District Tax Rate Level 1 (DTR1)</t>
  </si>
  <si>
    <t>Tier Two District Tax Rate Level 2 (DTR2)</t>
  </si>
  <si>
    <t>Tier Two Level 1 Entitlement</t>
  </si>
  <si>
    <t>Regular Special Education</t>
  </si>
  <si>
    <t>Mainstream</t>
  </si>
  <si>
    <t>Residential Care and Treatment</t>
  </si>
  <si>
    <t>State Schools</t>
  </si>
  <si>
    <t>EYS Special Education</t>
  </si>
  <si>
    <t xml:space="preserve">(Less Early Child Intervention Set-Aside) </t>
  </si>
  <si>
    <t>Dyslexia Allotment - Non-Special Education (PIC 37)</t>
  </si>
  <si>
    <t>Dyslexia Allotment - Special Education (PIC 43)</t>
  </si>
  <si>
    <t>State Compensatory Allotment</t>
  </si>
  <si>
    <t>Pregnancy Related</t>
  </si>
  <si>
    <t xml:space="preserve">Non-Educationally Disadvantaged </t>
  </si>
  <si>
    <t>Career &amp; Technology (CTE) Allotment</t>
  </si>
  <si>
    <t xml:space="preserve">Gifted and Talented Allotment </t>
  </si>
  <si>
    <t>Statewide spending limit of $100 million</t>
  </si>
  <si>
    <t>(Less GT standards and MATHCOUNTS Set-Aside)</t>
  </si>
  <si>
    <t>Educationally Disadvantaged Graduates</t>
  </si>
  <si>
    <t>Not Educationally Disadvantaged Graduates</t>
  </si>
  <si>
    <t>Regular Transportation</t>
  </si>
  <si>
    <t>Private Transportation</t>
  </si>
  <si>
    <t>99-Transportation Allotment</t>
  </si>
  <si>
    <t>SSA ADA Allotment</t>
  </si>
  <si>
    <t>SSA Campus Allotment</t>
  </si>
  <si>
    <t xml:space="preserve">Total Cost of Tier One </t>
  </si>
  <si>
    <t xml:space="preserve">Total Tier Two </t>
  </si>
  <si>
    <t xml:space="preserve">Additional State Aid for State-Approved Instructional Materials </t>
  </si>
  <si>
    <t xml:space="preserve">Additional State Aid for Open Education Resource Instructional Materials </t>
  </si>
  <si>
    <t>Allotment for Non-enrolled Students Participating in University Interscholastic League</t>
  </si>
  <si>
    <t>Adjustment for Texas First Early High School Completion Program Graduates</t>
  </si>
  <si>
    <t xml:space="preserve">Total Other Programs </t>
  </si>
  <si>
    <t>State Aid by Fund Code / Object Code - Funding Source</t>
  </si>
  <si>
    <t xml:space="preserve">199/5812 Foundation School Fund </t>
  </si>
  <si>
    <t xml:space="preserve">Total FSP/ASF State Aid </t>
  </si>
  <si>
    <t>SOF_RUN_ID</t>
  </si>
  <si>
    <t>DISTRICT_ID</t>
  </si>
  <si>
    <t>CALC_FORM_CD</t>
  </si>
  <si>
    <t>SCHOOLYEAR</t>
  </si>
  <si>
    <t>ABA</t>
  </si>
  <si>
    <t>ACTIVE_MILITARY_ADA</t>
  </si>
  <si>
    <t>ADA_ADJ_TOT_REFINED</t>
  </si>
  <si>
    <t>ADA_REG_PGM</t>
  </si>
  <si>
    <t>ADA_REG_PGM_ACTUAL</t>
  </si>
  <si>
    <t>ADA_TOT_REFINED</t>
  </si>
  <si>
    <t>ADDL_AID_FED_IMPACT</t>
  </si>
  <si>
    <t>ADJ_ALLOT</t>
  </si>
  <si>
    <t>APPLY_ASATR_TO_COO_FLAG</t>
  </si>
  <si>
    <t>ASATR_ADDL_AID</t>
  </si>
  <si>
    <t>ASATR_REDUC_EXCESS</t>
  </si>
  <si>
    <t>ASF_ADA</t>
  </si>
  <si>
    <t>ASF_ADJ_TO_DATE_AMT</t>
  </si>
  <si>
    <t>ASF_ALLOT</t>
  </si>
  <si>
    <t>ASF_RATE</t>
  </si>
  <si>
    <t>ASF_SFSF</t>
  </si>
  <si>
    <t>ASF_YTD_PAYMENTS</t>
  </si>
  <si>
    <t>BIL_ADA</t>
  </si>
  <si>
    <t>BIL_ALLOT</t>
  </si>
  <si>
    <t>BIL_BLOCK_GRANT</t>
  </si>
  <si>
    <t>BIL_SETASIDE_P2</t>
  </si>
  <si>
    <t>BUDGET_BALANCED_AMT</t>
  </si>
  <si>
    <t>CEI</t>
  </si>
  <si>
    <t>CEI_ADJ</t>
  </si>
  <si>
    <t>CH313_TAX_CREDIT</t>
  </si>
  <si>
    <t>CH41_FLAG</t>
  </si>
  <si>
    <t>CH41_PARTNER_GAIN</t>
  </si>
  <si>
    <t>CODT215</t>
  </si>
  <si>
    <t>CODT231</t>
  </si>
  <si>
    <t>CPTD_PROPERTY_VALUE</t>
  </si>
  <si>
    <t>CREDRECAP</t>
  </si>
  <si>
    <t>DISTRICT_BA</t>
  </si>
  <si>
    <t>DISTRICT_FSP_TYPE</t>
  </si>
  <si>
    <t>DISTRICT_NAME</t>
  </si>
  <si>
    <t>DRATE3</t>
  </si>
  <si>
    <t>EARLY_GRAD_ALLOT</t>
  </si>
  <si>
    <t>EDA_ELIG_DEBT_SVC_AMT</t>
  </si>
  <si>
    <t>EDA_LOCAL_SHARE</t>
  </si>
  <si>
    <t>EDA_STATE_SHARE</t>
  </si>
  <si>
    <t>FINCOST</t>
  </si>
  <si>
    <t>FINL3</t>
  </si>
  <si>
    <t>FLAG_300SQMI</t>
  </si>
  <si>
    <t>FLAG_30MI</t>
  </si>
  <si>
    <t>FSF_ADJ_TO_DATE_AMT</t>
  </si>
  <si>
    <t>FSF_ALLOT_ADJ</t>
  </si>
  <si>
    <t>FSF_ALLOT_TOT</t>
  </si>
  <si>
    <t>FSF_YTD_PAYMENTS</t>
  </si>
  <si>
    <t>FSP_TOT_RECEIPTS</t>
  </si>
  <si>
    <t>FT_STAFF_CNT</t>
  </si>
  <si>
    <t>GT_ALLOT</t>
  </si>
  <si>
    <t>GT_BLOCK_GRANT</t>
  </si>
  <si>
    <t>GT_ENROLL</t>
  </si>
  <si>
    <t>GT_SETASIDE_P2</t>
  </si>
  <si>
    <t>GYA_COST</t>
  </si>
  <si>
    <t>HHB1</t>
  </si>
  <si>
    <t>HIGH_SCHOOL_ADA</t>
  </si>
  <si>
    <t>HIGH_SCHOOL_ALLOT</t>
  </si>
  <si>
    <t>HIGHEST_GRADE</t>
  </si>
  <si>
    <t>IFA_BOND_LEASE_STATE</t>
  </si>
  <si>
    <t>IFA_BOND_LOCAL</t>
  </si>
  <si>
    <t>IFA_BOND_STATE</t>
  </si>
  <si>
    <t>IFA_BOND_STATE_LOCAL</t>
  </si>
  <si>
    <t>IFA_LEASE_PURCH_LOCAL</t>
  </si>
  <si>
    <t>IFA_LEASE_PURCH_STATE</t>
  </si>
  <si>
    <t>MDA</t>
  </si>
  <si>
    <t>MIDFLAG</t>
  </si>
  <si>
    <t>MIGRANT_DIST_FLAG</t>
  </si>
  <si>
    <t>MO_COLL_LV1</t>
  </si>
  <si>
    <t>MO_COLL_LV2</t>
  </si>
  <si>
    <t>MO_COLL_LV3</t>
  </si>
  <si>
    <t>MO_COLL_RATE_AVG</t>
  </si>
  <si>
    <t>MO_RATE_COMPR</t>
  </si>
  <si>
    <t>MO_RATE_LV2</t>
  </si>
  <si>
    <t>MULT</t>
  </si>
  <si>
    <t>NIFA_ADA</t>
  </si>
  <si>
    <t>NIFA_ALLOT</t>
  </si>
  <si>
    <t>OEYP_ALLOCATION</t>
  </si>
  <si>
    <t>OP3_RECAP_AMT_LV1</t>
  </si>
  <si>
    <t>OP3_RECAP_AMT_LV3</t>
  </si>
  <si>
    <t>OP4_RECAP_AMT_LV1</t>
  </si>
  <si>
    <t>OTHER_ADJUSTMENT</t>
  </si>
  <si>
    <t>OTHER_PROGRAMS_AMOUNT</t>
  </si>
  <si>
    <t>PAY_ADA</t>
  </si>
  <si>
    <t>PAYMENT_CLASS_CD</t>
  </si>
  <si>
    <t>PEG_ADA</t>
  </si>
  <si>
    <t>PEG_ALLOT</t>
  </si>
  <si>
    <t>PFTAX</t>
  </si>
  <si>
    <t>PRE_K_K_GRANT</t>
  </si>
  <si>
    <t>PROCESSING_FLAG</t>
  </si>
  <si>
    <t>PRS_FTE</t>
  </si>
  <si>
    <t>PT_STAFF_CNT</t>
  </si>
  <si>
    <t>PY1_ADA_TOT_REFINED</t>
  </si>
  <si>
    <t>PY1_DPV_LOCAL</t>
  </si>
  <si>
    <t>PY1_IS_COLL</t>
  </si>
  <si>
    <t>PY1_MO_COLL_LOCAL</t>
  </si>
  <si>
    <t>PY1_MO_RATE_ADOPT</t>
  </si>
  <si>
    <t>PY1_TAX_LEVY_TOT</t>
  </si>
  <si>
    <t>PY1_TAX_TIF_PAYMENT</t>
  </si>
  <si>
    <t>PY2_DPV_ADJ_15K</t>
  </si>
  <si>
    <t>RECAPTURE</t>
  </si>
  <si>
    <t>REG_PGM_ADJ_FACTOR</t>
  </si>
  <si>
    <t>REG_PGM_ALLOT</t>
  </si>
  <si>
    <t>RIDER71_AMT</t>
  </si>
  <si>
    <t>SALARY_ALLOT_CNT</t>
  </si>
  <si>
    <t>SCE_ALLOT</t>
  </si>
  <si>
    <t>SCE_BLOCK_GRANT</t>
  </si>
  <si>
    <t>SCE_ENROLL</t>
  </si>
  <si>
    <t>SCE_MILITARY_ALLOT</t>
  </si>
  <si>
    <t>SCE_PRS_ALLOT</t>
  </si>
  <si>
    <t>SCE_SETASIDE_P2</t>
  </si>
  <si>
    <t>SDA</t>
  </si>
  <si>
    <t>SEC_30_83_TOT_ALLOT</t>
  </si>
  <si>
    <t>SPECED_BLOCK_GRANT</t>
  </si>
  <si>
    <t>SPECED_ECI_SETASIDE_P2</t>
  </si>
  <si>
    <t>SPECED_EYS_ALLOT</t>
  </si>
  <si>
    <t>SPECED_EYS_HOMEBOUND_FTE</t>
  </si>
  <si>
    <t>SPECED_EYS_HOSPITAL_FTE</t>
  </si>
  <si>
    <t>SPECED_EYS_OFF_CAMP_FTE</t>
  </si>
  <si>
    <t>SPECED_EYS_RES_CT_FTE</t>
  </si>
  <si>
    <t>SPECED_EYS_RESOURCE_FTE</t>
  </si>
  <si>
    <t>SPECED_EYS_SELF_CONT_SV_FTE</t>
  </si>
  <si>
    <t>SPECED_EYS_SELF_CONTAIN_FTE</t>
  </si>
  <si>
    <t>SPECED_EYS_SPEECH_FTE</t>
  </si>
  <si>
    <t>SPECED_EYS_ST_SCHOOL_FTE</t>
  </si>
  <si>
    <t>SPECED_EYS_VAC_FTE</t>
  </si>
  <si>
    <t>SPECED_EYS_WEIGHTED_FTE</t>
  </si>
  <si>
    <t>SPECED_HOMEBOUND_FTE</t>
  </si>
  <si>
    <t>SPECED_HOSPITAL_FTE</t>
  </si>
  <si>
    <t>SPECED_MAINSTREAM_ADA</t>
  </si>
  <si>
    <t>SPECED_MAINSTREAM_ALLOT</t>
  </si>
  <si>
    <t>SPECED_NONPUB_ALLOT</t>
  </si>
  <si>
    <t>SPECED_NONPUB_FTE</t>
  </si>
  <si>
    <t>SPECED_OFF_CAMP_FTE</t>
  </si>
  <si>
    <t>SPECED_REG_ALLOT</t>
  </si>
  <si>
    <t>SPECED_RES_CT_ALLOT</t>
  </si>
  <si>
    <t>SPECED_RES_CT_FTE</t>
  </si>
  <si>
    <t>SPECED_RESOURCE_FTE</t>
  </si>
  <si>
    <t>SPECED_SELF_CONT_SV_FTE</t>
  </si>
  <si>
    <t>SPECED_SELF_CONTAIN_FTE</t>
  </si>
  <si>
    <t>SPECED_SPEECH_FTE</t>
  </si>
  <si>
    <t>SPECED_ST_SCHOOL_ALLOT</t>
  </si>
  <si>
    <t>SPECED_ST_SCHOOL_FTE</t>
  </si>
  <si>
    <t>SPECED_SUM_TOT_FTE</t>
  </si>
  <si>
    <t>SPECED_VAC_FTE</t>
  </si>
  <si>
    <t>SPECED_WEIGHTED_TOT_FTE</t>
  </si>
  <si>
    <t>STAFF_ALLOT</t>
  </si>
  <si>
    <t>SUPER_ASF</t>
  </si>
  <si>
    <t>SUPP_TIF_PAYMENT</t>
  </si>
  <si>
    <t>TECH_ADJ_ALLOT</t>
  </si>
  <si>
    <t>TECH_ALLOT</t>
  </si>
  <si>
    <t>TECH_SETASIDE_P2</t>
  </si>
  <si>
    <t>TIER_I_ALLOT_P2</t>
  </si>
  <si>
    <t>TIER_I_LOCAL_SHARE</t>
  </si>
  <si>
    <t>TIER_I_TOT_COST_P2</t>
  </si>
  <si>
    <t>TIER_II_ABA_ADJ</t>
  </si>
  <si>
    <t>TIER_II_AID_LV1</t>
  </si>
  <si>
    <t>TIER_II_AID_LV2</t>
  </si>
  <si>
    <t>TIER_II_AID_LV3</t>
  </si>
  <si>
    <t>TIER_II_DTR_LV2</t>
  </si>
  <si>
    <t>TIER_II_DTR_LV3</t>
  </si>
  <si>
    <t>TIER_II_LOCAL_REV_LV2</t>
  </si>
  <si>
    <t>TIER_II_LOCAL_REV_LV3</t>
  </si>
  <si>
    <t>TIER_II_WADA</t>
  </si>
  <si>
    <t>TOT_STATE_AID</t>
  </si>
  <si>
    <t>TOT_TAX_COLLECTION</t>
  </si>
  <si>
    <t>TRANS_PRIVATE_ALLOT</t>
  </si>
  <si>
    <t>TRANS_REG_ALLOT</t>
  </si>
  <si>
    <t>TRANS_SPECED_ALLOT</t>
  </si>
  <si>
    <t>TRANS_TOT_ALLOT</t>
  </si>
  <si>
    <t>TRANS_TOT_REGULAR_ALLOT</t>
  </si>
  <si>
    <t>TRANS_VOCED_ALLOT</t>
  </si>
  <si>
    <t>TRS_CVR_MBR_AMT</t>
  </si>
  <si>
    <t>TSBVI_ADA</t>
  </si>
  <si>
    <t>TSBVI_FOUNDATION_AMT</t>
  </si>
  <si>
    <t>TSD_ADA</t>
  </si>
  <si>
    <t>TSD_FOUNDATION_AMT</t>
  </si>
  <si>
    <t>TUITION_PAID</t>
  </si>
  <si>
    <t>VOCED_ADV_ALLOT</t>
  </si>
  <si>
    <t>VOCED_ADV_FTE</t>
  </si>
  <si>
    <t>VOCED_ALLOT</t>
  </si>
  <si>
    <t>VOCED_BLOCK_GRANT</t>
  </si>
  <si>
    <t>VOCED_FTE</t>
  </si>
  <si>
    <t>VOCED_SETASIDE_P2</t>
  </si>
  <si>
    <t>VSN_ADA</t>
  </si>
  <si>
    <t>VSN_ENROLL</t>
  </si>
  <si>
    <t>WADA_REDUCTION</t>
  </si>
  <si>
    <t>WINDHAM_APPROP</t>
  </si>
  <si>
    <t>Y05_MO_RATE_ADOPT</t>
  </si>
  <si>
    <t>Y10_HB1_REV_PER_WADA</t>
  </si>
  <si>
    <t>Y09_EDSAL_ALLOT</t>
  </si>
  <si>
    <t>Y10_NIFA_ALLOT</t>
  </si>
  <si>
    <t>Y10_TRANS_ALLOT</t>
  </si>
  <si>
    <t>NET_MO_LOCAL_REV</t>
  </si>
  <si>
    <t>FSF_ALLOT_BEFORE_42_2518</t>
  </si>
  <si>
    <t>NET_MO_REV_TOT</t>
  </si>
  <si>
    <t>PY2_DPV_ADJ</t>
  </si>
  <si>
    <t>PY1_MO_COLL_FRZ</t>
  </si>
  <si>
    <t>PY1_MO_COLL_TOT</t>
  </si>
  <si>
    <t>DPV_ADJ_DECLINE</t>
  </si>
  <si>
    <t>STATE_AID_INCR_DECLINE</t>
  </si>
  <si>
    <t>RECAP_DECR_DECLINE</t>
  </si>
  <si>
    <t>DPV_DECLINE_AMT</t>
  </si>
  <si>
    <t>DPV_DECLINE_AMT_ADJ</t>
  </si>
  <si>
    <t>DPV_DECLINE_PCT_5K</t>
  </si>
  <si>
    <t>DPV_DECLINE_PCT_15K</t>
  </si>
  <si>
    <t>STATE_CHART_FACIL_UNADJ</t>
  </si>
  <si>
    <t>AVG_IS_RATE_CHART_CAP</t>
  </si>
  <si>
    <t>FACIL_ALLOT_CHART</t>
  </si>
  <si>
    <t>SB1882_TOT_AID</t>
  </si>
  <si>
    <t>SMALL_MID_ALLOT</t>
  </si>
  <si>
    <t>DYSLEXIA_ALLOT</t>
  </si>
  <si>
    <t>EARLY_ED_ALLOT</t>
  </si>
  <si>
    <t>FAST_GROWTH_ALLOT</t>
  </si>
  <si>
    <t>SAFETY_ALLOT</t>
  </si>
  <si>
    <t>COLLEGE_PREP_REIMB</t>
  </si>
  <si>
    <t>CERT_EXAM_REIMB</t>
  </si>
  <si>
    <t>CCMR_OUTCOMES_ALLOT</t>
  </si>
  <si>
    <t>TCHR_INCENTIVE_ALLOT</t>
  </si>
  <si>
    <t>MENTOR_ALLOT</t>
  </si>
  <si>
    <t>DROPOUT_ALLOT</t>
  </si>
  <si>
    <t>TIER_I_MO_TAX_RATE</t>
  </si>
  <si>
    <t>MAX_COMPR_RATE</t>
  </si>
  <si>
    <t>TIER_I_STATE_SHARE</t>
  </si>
  <si>
    <t>TIER_II_ENT_LV3</t>
  </si>
  <si>
    <t>FORM_TRANS_GRANT</t>
  </si>
  <si>
    <t>EWTG</t>
  </si>
  <si>
    <t>INTEREST_REFUNDS_48271</t>
  </si>
  <si>
    <t>TIER_1_STU_CNT</t>
  </si>
  <si>
    <t>TIER_2_STU_CNT</t>
  </si>
  <si>
    <t>TIER_3_STU_CNT</t>
  </si>
  <si>
    <t>TIER_4_STU_CNT</t>
  </si>
  <si>
    <t>TIER_5_STU_CNT</t>
  </si>
  <si>
    <t>TOT_TIER_STU_CNT</t>
  </si>
  <si>
    <t>SCE_RES_FAC_NON_ENROLL</t>
  </si>
  <si>
    <t>BIL_LEP_DUAL_ADA</t>
  </si>
  <si>
    <t>BIL_NONLEP_DUAL_ADA</t>
  </si>
  <si>
    <t>DYSLEXIA_ENROLL</t>
  </si>
  <si>
    <t>EARLY_ED_ADA</t>
  </si>
  <si>
    <t>DROPOUT_ADA</t>
  </si>
  <si>
    <t>BIL_TOT_ADA</t>
  </si>
  <si>
    <t>RES_FAC_ADA</t>
  </si>
  <si>
    <t>CCMR_ECODIS_ENROLL</t>
  </si>
  <si>
    <t>CCMR_NONECODIS_ENROLL</t>
  </si>
  <si>
    <t>CCMR_SPED_ENROLL</t>
  </si>
  <si>
    <t>CCMR_OUTCOMES_ENROLL</t>
  </si>
  <si>
    <t>DROPOUT_RES_ADA</t>
  </si>
  <si>
    <t>BILINGUAL_ADA</t>
  </si>
  <si>
    <t>BILINGUAL_ALLOT</t>
  </si>
  <si>
    <t>RES_FAC_ALLOT</t>
  </si>
  <si>
    <t>CCMR_ECODIS_ALLOT</t>
  </si>
  <si>
    <t>CCMR_NONECODIS_ALLOT</t>
  </si>
  <si>
    <t>CCMR_SPED_ALLOT</t>
  </si>
  <si>
    <t>SM_MID_SPED</t>
  </si>
  <si>
    <t>BIL_LEP_DUAL_ALLOT</t>
  </si>
  <si>
    <t>BIL_NONLEP_DUAL_ALLOT</t>
  </si>
  <si>
    <t>DROPOUT_RES_ALLOT</t>
  </si>
  <si>
    <t>SCE_RES_FAC_NON_ALLOT</t>
  </si>
  <si>
    <t>TIA_MAST_TCHR_CNT</t>
  </si>
  <si>
    <t>TIA_MAST_TCHR_ALLOT</t>
  </si>
  <si>
    <t>TIA_EXEMP_TCHR_CNT</t>
  </si>
  <si>
    <t>TIA_EXEMP_TCHR_ALLOT</t>
  </si>
  <si>
    <t>TIA_RECOG_TCHR_CNT</t>
  </si>
  <si>
    <t>TIA_RECOG_TCHR_ALLOT</t>
  </si>
  <si>
    <t>TIA_FEE_REIMB</t>
  </si>
  <si>
    <t>MNL_TIA_CHGNOTE_ID</t>
  </si>
  <si>
    <t>VOCED_ADV_PT_ADA</t>
  </si>
  <si>
    <t>VOCED_ADV_NT_ADA</t>
  </si>
  <si>
    <t>VOCED_ADV_PT_ALLOT</t>
  </si>
  <si>
    <t>VOCED_ADV_NT_ALLOT</t>
  </si>
  <si>
    <t>PRIORLAW_RUNID</t>
  </si>
  <si>
    <t>VOCED_FTE_TIER_1</t>
  </si>
  <si>
    <t>VOCED_FTE_TIER_2</t>
  </si>
  <si>
    <t>VOCED_FTE_TIER_3</t>
  </si>
  <si>
    <t>VOCED_ALLOT_TIER_1</t>
  </si>
  <si>
    <t>VOCED_ALLOT_TIER_2</t>
  </si>
  <si>
    <t>VOCED_ALLOT_TIER_3</t>
  </si>
  <si>
    <t>GT_ALLOT_ADJ</t>
  </si>
  <si>
    <t>FTG_UNADJ</t>
  </si>
  <si>
    <t>GROWTH_OVER_250</t>
  </si>
  <si>
    <t>FAST_GROWTH_TIER</t>
  </si>
  <si>
    <t>FGA_ALLOT_UNADJ</t>
  </si>
  <si>
    <t>FGA_ALLOT_ADJ</t>
  </si>
  <si>
    <t>FGA_ALLOT_2020</t>
  </si>
  <si>
    <t>FGA_HH_ALLOT_UNADJ</t>
  </si>
  <si>
    <t>FGA_HH_ALLOT_ADJ</t>
  </si>
  <si>
    <t>GT_ALLOT_UNADJ</t>
  </si>
  <si>
    <t>SM_MID_VOCED</t>
  </si>
  <si>
    <t>MOQ_ALLOT</t>
  </si>
  <si>
    <t>PY1_MO_COLL_MINTR</t>
  </si>
  <si>
    <t>FSF_ALLOT_BEFORE_ASAHE</t>
  </si>
  <si>
    <t>TY21_MO_RATE_ADOPT</t>
  </si>
  <si>
    <t>DYSLEXIA_ENROLL_SPED</t>
  </si>
  <si>
    <t>DYSLEXIA_ENROLL_NONSPED</t>
  </si>
  <si>
    <t>DYSLEXIA_ALLOT_SPED</t>
  </si>
  <si>
    <t>DYSLEXIA_ALLOT_NONSPED</t>
  </si>
  <si>
    <t>TAX_REFUNDS_261115C</t>
  </si>
  <si>
    <t>TY22_MO_RATE_ADOPT</t>
  </si>
  <si>
    <t>NET_CL_MO_REV_TOT</t>
  </si>
  <si>
    <t>NET_PL_MO_REV_TOT</t>
  </si>
  <si>
    <t>B2_COMPRESSION</t>
  </si>
  <si>
    <t>TOT_TIER_I_REV</t>
  </si>
  <si>
    <t>TIER_I_TAX_RATE_BEFORE_SB2</t>
  </si>
  <si>
    <t>MO_COLL_LV1_BEFORE_SB2</t>
  </si>
  <si>
    <t>TIER_I_ALLOT_P2_BEFORE_SB2</t>
  </si>
  <si>
    <t>TOT_TIER_I_REV_BEFORE_SB2</t>
  </si>
  <si>
    <t>ASA_TC_48_283</t>
  </si>
  <si>
    <t>FINCOST_ADJ_BEFORE_SB2</t>
  </si>
  <si>
    <t>NET_065_MO_REV_TOT</t>
  </si>
  <si>
    <t>TIER_I_STATE_SHARE_BEFORE_SB2</t>
  </si>
  <si>
    <t>LOCAL_REV_SHORTFALL</t>
  </si>
  <si>
    <t>SB2_COMPRESSION</t>
  </si>
  <si>
    <t>SB2_COMPR_RATE</t>
  </si>
  <si>
    <t>LOCAL_REV_SHORTFALL23</t>
  </si>
  <si>
    <t>OTHER_PROGRAMS_ASAHE</t>
  </si>
  <si>
    <t>OTHER_PROGRAMS_065</t>
  </si>
  <si>
    <t>NET_MO_LOCAL_REV_065</t>
  </si>
  <si>
    <t>FSF_ALLOT_BEFORE_ASAHE_065</t>
  </si>
  <si>
    <t>SCHOOL_SAFETY_ADA</t>
  </si>
  <si>
    <t>CAMPUS_CNT</t>
  </si>
  <si>
    <t>CAMPUS_SAFETY_ALLOT</t>
  </si>
  <si>
    <t>ADA_SAFETY_ALLOT</t>
  </si>
  <si>
    <t>RPEP_ECODIS_FTE</t>
  </si>
  <si>
    <t>RPEP_NONECODIS_FTE</t>
  </si>
  <si>
    <t>RPEP_ECODIS_ENROLL</t>
  </si>
  <si>
    <t>RPEP_NONECODIS_ENROLL</t>
  </si>
  <si>
    <t>RPEP_SPED_ENROLL</t>
  </si>
  <si>
    <t>RPEP_ECODIS_ALLOT</t>
  </si>
  <si>
    <t>RPEP_NONECODIS_ALLOT</t>
  </si>
  <si>
    <t>RPEP_ECODIS_GR_ALLOT</t>
  </si>
  <si>
    <t>RPEP_NONECODIS_GR_ALLOT</t>
  </si>
  <si>
    <t>RPEP_SPED_GR_ALLOT</t>
  </si>
  <si>
    <t>RPEP_ALLOT</t>
  </si>
  <si>
    <t>RPEP_PRORATED_ALLOT</t>
  </si>
  <si>
    <t>TOT_ENROLL</t>
  </si>
  <si>
    <t>IMTF_ALLOT</t>
  </si>
  <si>
    <t>NE_UIL_STUD_COUNT</t>
  </si>
  <si>
    <t>ASA_SAIM_48_307</t>
  </si>
  <si>
    <t>ASA_OERIM_48_308</t>
  </si>
  <si>
    <t>UIL_ALLOT_48_305</t>
  </si>
  <si>
    <t>TX_FIRST_EHS_ADJ</t>
  </si>
  <si>
    <t>FSP_OPS_WITH_IMTF</t>
  </si>
  <si>
    <t>NET_FROZEN_LEVY_BF_SB2</t>
  </si>
  <si>
    <t>NET_ACTUAL_FROZEN_LEVY</t>
  </si>
  <si>
    <t>FROZEN_LEVY_BEFORE_SB2</t>
  </si>
  <si>
    <t>ACTUAL_FROZEN_LEVY</t>
  </si>
  <si>
    <t>N</t>
  </si>
  <si>
    <t>PINEYWOODS COMMUNITY ACADEMY</t>
  </si>
  <si>
    <t>ST MARY'S ACADEMY CHARTER SCHOOL</t>
  </si>
  <si>
    <t>RICHARD MILBURN ALTER HIGH SCHOOL (KILLEEN)</t>
  </si>
  <si>
    <t>PRIORITY CHARTER SCHOOLS</t>
  </si>
  <si>
    <t>ORENDA CHARTER SCHOOL</t>
  </si>
  <si>
    <t>POR VIDA ACADEMY</t>
  </si>
  <si>
    <t>GEORGE GERVIN ACADEMY</t>
  </si>
  <si>
    <t>NEW FRONTIERS PUBLIC SCHOOLS INC</t>
  </si>
  <si>
    <t>LEGACY TRADITIONAL SCHOOLS - TEXAS</t>
  </si>
  <si>
    <t>SOUTHWEST PREPARATORY SCHOOL</t>
  </si>
  <si>
    <t>INSPIRE ACADEMIES</t>
  </si>
  <si>
    <t>BEXAR COUNTY ACADEMY</t>
  </si>
  <si>
    <t>POSITIVE SOLUTIONS CHARTER SCHOOL</t>
  </si>
  <si>
    <t>HERITAGE ACADEMY</t>
  </si>
  <si>
    <t>JUBILEE ACADEMIES</t>
  </si>
  <si>
    <t>LIGHTHOUSE PUBLIC SCHOOLS</t>
  </si>
  <si>
    <t>SCHOOL OF SCIENCE AND TECHNOLOGY</t>
  </si>
  <si>
    <t>HARMONY PUBLIC SCHOOLS - SOUTH TEXAS</t>
  </si>
  <si>
    <t>SOMERSET ACADEMIES OF TEXAS</t>
  </si>
  <si>
    <t>SCHOOL OF SCIENCE AND TECHNOLOGY DISCOVERY</t>
  </si>
  <si>
    <t>HENRY FORD ACADEMY ALAMEDA SCHOOL FOR ART + DESIGN</t>
  </si>
  <si>
    <t>BASIS TEXAS</t>
  </si>
  <si>
    <t>GREAT HEARTS TEXAS</t>
  </si>
  <si>
    <t>ELEANOR KOLITZ HEBREW LANGUAGE ACADEMY</t>
  </si>
  <si>
    <t>COMPASS ROSE PUBLIC SCHOOLS</t>
  </si>
  <si>
    <t>PROMESA ACADEMY CHARTER SCHOOL</t>
  </si>
  <si>
    <t>ROYAL PUBLIC SCHOOLS</t>
  </si>
  <si>
    <t>PRELUDE PREPARATORY CHARTER SCHOOL</t>
  </si>
  <si>
    <t>ESSENCE PREPARATORY CHARTER SCHOOL</t>
  </si>
  <si>
    <t>BRAZOS SCHOOL FOR INQUIRY &amp; CREATIVITY</t>
  </si>
  <si>
    <t>ARROW ACADEMY</t>
  </si>
  <si>
    <t>IMAGINE INTERNATIONAL ACADEMY OF NORTH TEXAS</t>
  </si>
  <si>
    <t>TRINITY CHARTER SCHOOL</t>
  </si>
  <si>
    <t>PEGASUS SCHOOL OF LIBERAL ARTS AND SCIENCES</t>
  </si>
  <si>
    <t>UPLIFT EDUCATION</t>
  </si>
  <si>
    <t>TEXANS CAN ACADEMIES</t>
  </si>
  <si>
    <t>ADVANTAGE ACADEMY</t>
  </si>
  <si>
    <t>LIFE SCHOOL</t>
  </si>
  <si>
    <t>UNIVERSAL ACADEMY</t>
  </si>
  <si>
    <t>NOVA ACADEMY</t>
  </si>
  <si>
    <t>ACADEMY OF DALLAS</t>
  </si>
  <si>
    <t>TRINITY BASIN PREPARATORY</t>
  </si>
  <si>
    <t>ACADEMY FOR ACADEMIC EXCELLENCE</t>
  </si>
  <si>
    <t>JEAN MASSIEU ACADEMY</t>
  </si>
  <si>
    <t>NOVA ACADEMY SOUTHEAST</t>
  </si>
  <si>
    <t>WINFREE ACADEMY CHARTER SCHOOLS</t>
  </si>
  <si>
    <t>A+ ACADEMY</t>
  </si>
  <si>
    <t>INSPIRED VISION ACADEMY</t>
  </si>
  <si>
    <t>GATEWAY CHARTER ACADEMY</t>
  </si>
  <si>
    <t>EDUCATION CENTER INTERNATIONAL ACADEMY</t>
  </si>
  <si>
    <t>EVOLUTION ACADEMY CHARTER SCHOOL</t>
  </si>
  <si>
    <t>GOLDEN RULE CHARTER SCHOOL</t>
  </si>
  <si>
    <t>ST ANTHONY SCHOOL</t>
  </si>
  <si>
    <t>LA ACADEMIA DE ESTRELLAS</t>
  </si>
  <si>
    <t>CITYSCAPE SCHOOLS</t>
  </si>
  <si>
    <t>MANARA ACADEMY</t>
  </si>
  <si>
    <t>UME PREPARATORY ACADEMY</t>
  </si>
  <si>
    <t>LEGACY PREPARATORY</t>
  </si>
  <si>
    <t>VILLAGE TECH SCHOOLS</t>
  </si>
  <si>
    <t>INTERNATIONAL LEADERSHIP OF TEXAS (ILTEXAS)</t>
  </si>
  <si>
    <t>PIONEER TECHNOLOGY &amp; ARTS ACADEMY</t>
  </si>
  <si>
    <t>BRIDGEWAY PREPARATORY ACADEMY</t>
  </si>
  <si>
    <t>NORTH TEXAS COLLEGIATE ACADEMY</t>
  </si>
  <si>
    <t>LEADERSHIP PREP SCHOOL</t>
  </si>
  <si>
    <t>TRIVIUM ACADEMY</t>
  </si>
  <si>
    <t>COMPASS ACADEMY CHARTER SCHOOL</t>
  </si>
  <si>
    <t>FAITH FAMILY ACADEMY</t>
  </si>
  <si>
    <t>BURNHAM WOOD CHARTER SCHOOL DISTRICT</t>
  </si>
  <si>
    <t>EL PASO ACADEMY</t>
  </si>
  <si>
    <t>HARMONY PUBLIC SCHOOLS - WEST TEXAS</t>
  </si>
  <si>
    <t>LA FE PREPARATORY SCHOOL</t>
  </si>
  <si>
    <t>VISTA DEL FUTURO CHARTER SCHOOL</t>
  </si>
  <si>
    <t>EL PASO LEADERSHIP ACADEMY</t>
  </si>
  <si>
    <t>PREMIER HIGH SCHOOLS</t>
  </si>
  <si>
    <t>ERATH EXCELS ACADEMY INC</t>
  </si>
  <si>
    <t>ODYSSEY ACADEMY INC</t>
  </si>
  <si>
    <t>AMBASSADORS PREPARATORY ACADEMY</t>
  </si>
  <si>
    <t>EAST TEXAS CHARTER SCHOOLS</t>
  </si>
  <si>
    <t>SER-NINOS CHARTER SCHOOL</t>
  </si>
  <si>
    <t>ARISTOI CLASSICAL ACADEMY</t>
  </si>
  <si>
    <t>GEORGE I SANCHEZ CHARTER</t>
  </si>
  <si>
    <t>RAUL YZAGUIRRE SCHOOLS FOR SUCCESS</t>
  </si>
  <si>
    <t>ACADEMY OF ACCELERATED LEARNING INC</t>
  </si>
  <si>
    <t>EXCEL ACADEMY</t>
  </si>
  <si>
    <t>THE VARNETT PUBLIC SCHOOL</t>
  </si>
  <si>
    <t>ALIEF MONTESSORI COMMUNITY SCHOOL</t>
  </si>
  <si>
    <t>AMIGOS POR VIDA-FRIENDS FOR LIFE PUB CHTR SCH</t>
  </si>
  <si>
    <t>HOUSTON HEIGHTS HIGH SCHOOL</t>
  </si>
  <si>
    <t>HOUSTON GATEWAY ACADEMY INC</t>
  </si>
  <si>
    <t>CALVIN NELMS CHARTER SCHOOLS</t>
  </si>
  <si>
    <t>SOUTHWEST PUBLIC SCHOOLS</t>
  </si>
  <si>
    <t>TWO DIMENSIONS PREPARATORY ACADEMY</t>
  </si>
  <si>
    <t>COMQUEST ACADEMY</t>
  </si>
  <si>
    <t>YES PREP PUBLIC SCHOOLS INC</t>
  </si>
  <si>
    <t>HARMONY PUBLIC SCHOOLS - HOUSTON SOUTH</t>
  </si>
  <si>
    <t>BEATRICE MAYES INSTITUTE CHARTER SCHOOL</t>
  </si>
  <si>
    <t>ACCELERATED INTERMEDIATE ACADEMY</t>
  </si>
  <si>
    <t>BAKERRIPLEY COMMUNITY SCHOOLS</t>
  </si>
  <si>
    <t>MEYERPARK CHARTER</t>
  </si>
  <si>
    <t>DRAW ACADEMY</t>
  </si>
  <si>
    <t>HARMONY PUBLIC SCHOOLS - HOUSTON NORTH</t>
  </si>
  <si>
    <t>STEP CHARTER SCHOOL</t>
  </si>
  <si>
    <t>THE RHODES SCHOOL FOR PERFORMING ARTS</t>
  </si>
  <si>
    <t>HARMONY PUBLIC SCHOOLS - HOUSTON WEST</t>
  </si>
  <si>
    <t>THE LAWSON ACADEMY</t>
  </si>
  <si>
    <t>THE PRO-VISION ACADEMY</t>
  </si>
  <si>
    <t>BETA ACADEMY</t>
  </si>
  <si>
    <t>A+ UNLIMITED POTENTIAL</t>
  </si>
  <si>
    <t>ETOILE ACADEMY CHARTER SCHOOL</t>
  </si>
  <si>
    <t>YELLOWSTONE COLLEGE PREPARATORY</t>
  </si>
  <si>
    <t>LEGACY SCHOOL OF SPORT SCIENCES</t>
  </si>
  <si>
    <t>BLOOM ACADEMY CHARTER SCHOOL</t>
  </si>
  <si>
    <t>ELEVATE COLLEGIATE CHARTER SCHOOL</t>
  </si>
  <si>
    <t>HOUSTON CLASSICAL CHARTER SCHOOL</t>
  </si>
  <si>
    <t>KATHERINE ANNE PORTER SCHOOL</t>
  </si>
  <si>
    <t>KI CHARTER</t>
  </si>
  <si>
    <t>DORAL ACADEMY OF TEXAS</t>
  </si>
  <si>
    <t>HORIZON MONTESSORI PUBLIC SCHOOLS</t>
  </si>
  <si>
    <t>TRIUMPH PUBLIC HIGH SCHOOLS-RIO GRANDE VALLEY</t>
  </si>
  <si>
    <t>IDEA PUBLIC SCHOOLS</t>
  </si>
  <si>
    <t>VANGUARD ACADEMY</t>
  </si>
  <si>
    <t>EXCELLENCE IN LEADERSHIP ACADEMY</t>
  </si>
  <si>
    <t>BRILLANTE ACADEMY</t>
  </si>
  <si>
    <t>LAKE GRANBURY ACADEMY CHARTER SCHOOL</t>
  </si>
  <si>
    <t>TEKOA ACADEMY OF ACCELERATED STUDIES STEM SCHOOL</t>
  </si>
  <si>
    <t>EHRHART SCHOOL</t>
  </si>
  <si>
    <t>BOB HOPE SCHOOL</t>
  </si>
  <si>
    <t>MEADOWLAND CHARTER DISTRICT</t>
  </si>
  <si>
    <t>RISE ACADEMY</t>
  </si>
  <si>
    <t>TRIUMPH PUBLIC HIGH SCHOOLS-LUBBOCK</t>
  </si>
  <si>
    <t>BETTY M CONDRA SCHOOL FOR EDUCATION INNOVATION</t>
  </si>
  <si>
    <t>RAPOPORT ACADEMY PUBLIC SCHOOL</t>
  </si>
  <si>
    <t>HARMONY PUBLIC SCHOOLS - NORTH TEXAS</t>
  </si>
  <si>
    <t>MIDLAND ACADEMY CHARTER SCHOOL</t>
  </si>
  <si>
    <t>THRIVE CENTER FOR SUCCESS</t>
  </si>
  <si>
    <t>STEPHEN F AUSTIN STATE UNIVERSITY CHARTER SCHOOL</t>
  </si>
  <si>
    <t>DR M L GARZA-GONZALEZ CHARTER SCHOOL</t>
  </si>
  <si>
    <t>CORPUS CHRISTI MONTESSORI SCHOOL</t>
  </si>
  <si>
    <t>SEASHORE CHARTER SCHOOLS</t>
  </si>
  <si>
    <t>PANOLA CHARTER SCHOOL</t>
  </si>
  <si>
    <t>CROSSTIMBERS ACADEMY</t>
  </si>
  <si>
    <t>BIG SPRINGS CHARTER SCHOOL</t>
  </si>
  <si>
    <t>CUMBERLAND ACADEMY</t>
  </si>
  <si>
    <t>UT TYLER UNIVERSITY ACADEMY</t>
  </si>
  <si>
    <t>BRAZOS RIVER CHARTER SCHOOL</t>
  </si>
  <si>
    <t>TREETOPS SCHOOL INTERNATIONAL</t>
  </si>
  <si>
    <t>ARLINGTON CLASSICS ACADEMY</t>
  </si>
  <si>
    <t>FORT WORTH ACADEMY OF FINE ARTS</t>
  </si>
  <si>
    <t>WESTLAKE ACADEMY CHARTER SCHOOL</t>
  </si>
  <si>
    <t>EAST FORT WORTH MONTESSORI ACADEMY</t>
  </si>
  <si>
    <t>TEXAS SCHOOL OF THE ARTS</t>
  </si>
  <si>
    <t>NEWMAN INTERNATIONAL ACADEMY OF ARLINGTON</t>
  </si>
  <si>
    <t>TEXAS COLLEGE PREPARATORY ACADEMIES</t>
  </si>
  <si>
    <t>TEXAS LEADERSHIP PUBLIC SCHOOLS</t>
  </si>
  <si>
    <t>WAYSIDE SCHOOLS</t>
  </si>
  <si>
    <t>NYOS CHARTER SCHOOL</t>
  </si>
  <si>
    <t>TEXAS EMPOWERMENT ACADEMY</t>
  </si>
  <si>
    <t>UNIVERSITY OF TEXAS UNIVERSITY CHARTER SCHOOL</t>
  </si>
  <si>
    <t>CHAPARRAL STAR ACADEMY</t>
  </si>
  <si>
    <t>HARMONY PUBLIC SCHOOLS - CENTRAL TEXAS</t>
  </si>
  <si>
    <t>CEDARS INTERNATIONAL ACADEMY</t>
  </si>
  <si>
    <t>UNIVERSITY OF TEXAS ELEMENTARY CHARTER SCHOOL</t>
  </si>
  <si>
    <t>KIPP TEXAS PUBLIC SCHOOLS</t>
  </si>
  <si>
    <t>AUSTIN DISCOVERY SCHOOL</t>
  </si>
  <si>
    <t>VALERE PUBLIC SCHOOLS</t>
  </si>
  <si>
    <t>AUSTIN ACHIEVE PUBLIC SCHOOLS</t>
  </si>
  <si>
    <t>MONTESSORI FOR ALL</t>
  </si>
  <si>
    <t>THE EXCEL CENTER (FOR ADULTS)</t>
  </si>
  <si>
    <t>RANCH ACADEMY</t>
  </si>
  <si>
    <t>RAVEN SCHOOL</t>
  </si>
  <si>
    <t>SAM HOUSTON STATE UNIVERSITY CHARTER SCHOOL</t>
  </si>
  <si>
    <t>MERIDIAN WORLD SCHOOL LLC</t>
  </si>
  <si>
    <t>GOODWATER MONTESSORI SCHOOL</t>
  </si>
  <si>
    <t>Percent Rate of Attendance</t>
  </si>
  <si>
    <t>CELEBRATE DYSLEXIA SCHOOLS</t>
  </si>
  <si>
    <t>UP EXCELLENCE ACADEMY</t>
  </si>
  <si>
    <t>VALOR EDUCATION</t>
  </si>
  <si>
    <t>Homebound (Code 01)</t>
  </si>
  <si>
    <t>Hospital Class (Code 02)</t>
  </si>
  <si>
    <t>Speech Therapy (Code 00)</t>
  </si>
  <si>
    <t>Resource Room (Code 41 &amp; 42)</t>
  </si>
  <si>
    <t>Self-Contained Mild/Mod/Sev (Code 43 &amp; 44)</t>
  </si>
  <si>
    <t>Off-Home Campus (Code 91-98)</t>
  </si>
  <si>
    <t>VAC (Code 08)</t>
  </si>
  <si>
    <t>State Schools (Code 30)</t>
  </si>
  <si>
    <t>Residential Care &amp; Treatment (Code 81-89)</t>
  </si>
  <si>
    <t>Mainstream (Code 40)</t>
  </si>
  <si>
    <t>AEP_ALLOT</t>
  </si>
  <si>
    <t>TRIUMPH PUBLIC HIGH SCHOOLS CENTRAL TEXAS</t>
  </si>
  <si>
    <t>IMAGINE LONE STAR INTERNATIONAL ACADEMY</t>
  </si>
  <si>
    <t>TRIUMPH PUBLIC HIGH SCHOOLS-WEST TEXAS</t>
  </si>
  <si>
    <t>TEXAS WORKS</t>
  </si>
  <si>
    <t>NEW HEIGHTS</t>
  </si>
  <si>
    <t>24-State Compensatory Allotment Detail:</t>
  </si>
  <si>
    <t>37 &amp; 43-Dyslexia Allotment Detail:</t>
  </si>
  <si>
    <t>23-Special Education Allotment Detail:</t>
  </si>
  <si>
    <t>99-Transportation Detail:</t>
  </si>
  <si>
    <t>Regular CTE Allotment for students not in an approved program of study</t>
  </si>
  <si>
    <t>Regular CTE Allotment for students in an approved program of study, levels one and two</t>
  </si>
  <si>
    <t>Regular CTE Allotment for students in an approved program of study, levels  three and four</t>
  </si>
  <si>
    <t>22-Career and Technology Tier One Detail:</t>
  </si>
  <si>
    <t>21-Gifted and Talented Tier One Detail:</t>
  </si>
  <si>
    <t>38-CCMR Outcomes Bonus Tier One Detail:</t>
  </si>
  <si>
    <t xml:space="preserve">Enrolled in EYS VAC </t>
  </si>
  <si>
    <t xml:space="preserve">Enrolled in EYS State Schools </t>
  </si>
  <si>
    <t xml:space="preserve">Enrolled in EYS Residential Care &amp; Treatment </t>
  </si>
  <si>
    <t>Dropout Recovery School</t>
  </si>
  <si>
    <t>Residential Placement Facility</t>
  </si>
  <si>
    <t>Tier 1 CTE FTEs: Not Approved Program of Study</t>
  </si>
  <si>
    <t>Tier 2 CTE FTEs: Level 1 and 2 Approved Program of Study</t>
  </si>
  <si>
    <t>Tier 3 CTE FTEs: Level 3 and 4 Approved Program of Study</t>
  </si>
  <si>
    <t xml:space="preserve">1. Homebound </t>
  </si>
  <si>
    <t xml:space="preserve">2. Hospital Class </t>
  </si>
  <si>
    <t xml:space="preserve">3. Speech Therapy </t>
  </si>
  <si>
    <t xml:space="preserve">4. Resource Room </t>
  </si>
  <si>
    <t>5. Self Contained Severe/ Mild/ Moderate</t>
  </si>
  <si>
    <t xml:space="preserve">6. Off-Home Campus </t>
  </si>
  <si>
    <t xml:space="preserve">8. State Schools </t>
  </si>
  <si>
    <t>9. Residential Care and Treatment</t>
  </si>
  <si>
    <t>11. Total Weighted Sped Ed FTE</t>
  </si>
  <si>
    <t>12. Non-Public Contracts</t>
  </si>
  <si>
    <t>13. Mainstream ADA</t>
  </si>
  <si>
    <t>10.  Total FTE</t>
  </si>
  <si>
    <t>EYS Special Education Weighted FTE</t>
  </si>
  <si>
    <t>Extended Year Services (EYS) Special Education FTEs</t>
  </si>
  <si>
    <t>Bilingual ADA</t>
  </si>
  <si>
    <t>Career and Technology Education FTEs</t>
  </si>
  <si>
    <t>State Compensatory Education Census Block Counts</t>
  </si>
  <si>
    <t>199/5811 Available School Fund  (ASF ADA * Per capita rate)</t>
  </si>
  <si>
    <t>Gifted and Talented Enrollment Max (Limited to 5% of Refined ADA)</t>
  </si>
  <si>
    <t>Dyslexia in Special Education</t>
  </si>
  <si>
    <t>Pregnancy Related Students</t>
  </si>
  <si>
    <t xml:space="preserve">Students </t>
  </si>
  <si>
    <t>Dyslexia in Non-Special Education</t>
  </si>
  <si>
    <t>Legislative Payment Estimate</t>
  </si>
  <si>
    <t>Career &amp; Technology Education Transportation</t>
  </si>
  <si>
    <t>College, Career, and Military Readiness (CCMR) Graduates</t>
  </si>
  <si>
    <t>Non-Educationally Disadvantaged students without disability living in residential treatment facility and whose parents do not reside in district</t>
  </si>
  <si>
    <t>Enrolled</t>
  </si>
  <si>
    <t xml:space="preserve">410/5829 - Instructional Materials &amp; Technology Fund </t>
  </si>
  <si>
    <t>Weight/ Rate</t>
  </si>
  <si>
    <t>Charter School Name</t>
  </si>
  <si>
    <t>Teacher Incentive Allotment</t>
  </si>
  <si>
    <t>Mentor Program Allotment</t>
  </si>
  <si>
    <t>Transportation allotment preliminary estimate: Private transport</t>
  </si>
  <si>
    <t xml:space="preserve">Transportation allotment preliminary estimate: Regular transport </t>
  </si>
  <si>
    <t>Gifted and Talented (GT)</t>
  </si>
  <si>
    <t>Total Number of Students Enrolled (count Prekindergarten as half students)</t>
  </si>
  <si>
    <t>K to 3 grade students who are educationally disadvantaged; or emergent bilingual and in a bilingual education or special language program</t>
  </si>
  <si>
    <t>Bilingual</t>
  </si>
  <si>
    <t>Dyslexia</t>
  </si>
  <si>
    <t>Weight</t>
  </si>
  <si>
    <t>Special Education</t>
  </si>
  <si>
    <t>Extended Year School (EYS) Special Education</t>
  </si>
  <si>
    <t>Emergent bilingual students in a bilingual or ESL program</t>
  </si>
  <si>
    <t>Emergent bilingual students in bilingual dual language one-way or two-way program</t>
  </si>
  <si>
    <t>Non-emergent bilingual students  in dual language two-way program</t>
  </si>
  <si>
    <t>State Compensatory Education</t>
  </si>
  <si>
    <t>0.2250</t>
  </si>
  <si>
    <t>0.2500</t>
  </si>
  <si>
    <t>0.2750</t>
  </si>
  <si>
    <t>Career and Technology FTEs (not enrollment)</t>
  </si>
  <si>
    <t>DBA adjusted for Career and Technology Allotment</t>
  </si>
  <si>
    <t>Tier One</t>
  </si>
  <si>
    <t>Subchapter B and C Allotments</t>
  </si>
  <si>
    <t>Two</t>
  </si>
  <si>
    <t xml:space="preserve">Tier </t>
  </si>
  <si>
    <t>One Subchapter D Allotments</t>
  </si>
  <si>
    <t>Tier</t>
  </si>
  <si>
    <t>Dropout Recovery and Residential ADA</t>
  </si>
  <si>
    <t>Special Education (Spec Ed) FTEs</t>
  </si>
  <si>
    <t>Career &amp; Technology Education (CTE) FTEs</t>
  </si>
  <si>
    <t>Students</t>
  </si>
  <si>
    <t>Data Elements/Allotments/FSP State Aid</t>
  </si>
  <si>
    <t>36-Early Education Allotment Tier One Detail:</t>
  </si>
  <si>
    <t>Transportation allotment preliminary estimate: Career and Technology Education transport</t>
  </si>
  <si>
    <t>FTEs</t>
  </si>
  <si>
    <t>Career and Technology Enrolled</t>
  </si>
  <si>
    <t>Count</t>
  </si>
  <si>
    <t>Early Education</t>
  </si>
  <si>
    <t>Number of students, Grade 9 to 12, enrolled at P-Tech Campus</t>
  </si>
  <si>
    <t>Attendance Data</t>
  </si>
  <si>
    <t>Days in Membership</t>
  </si>
  <si>
    <t>Total Days Absent</t>
  </si>
  <si>
    <t>Total Days Present</t>
  </si>
  <si>
    <t>Total Ineligible Days</t>
  </si>
  <si>
    <t>Total Eligible Days</t>
  </si>
  <si>
    <t>Total Refined ADA</t>
  </si>
  <si>
    <t xml:space="preserve">Eligible Days Bilingual/ESL </t>
  </si>
  <si>
    <t xml:space="preserve">BIL/ESL Refined ADA </t>
  </si>
  <si>
    <t>Bilingual (EL) Dual Language Eligible Days</t>
  </si>
  <si>
    <t>Bilingual (EL) Dual Language Refined ADA</t>
  </si>
  <si>
    <t>Bilingual (EP) Dual Language Eligible Days</t>
  </si>
  <si>
    <t>Bilingual (EP) Dual Language Refined ADA</t>
  </si>
  <si>
    <t>Early Education, K-3 Eligible Days</t>
  </si>
  <si>
    <t>Early Education, K-3  Refined ADA</t>
  </si>
  <si>
    <t>Residential Placement Facilities Eligible Days</t>
  </si>
  <si>
    <t>Residential Placement Facilities Refined ADA</t>
  </si>
  <si>
    <t xml:space="preserve">Gifted and Talented Max </t>
  </si>
  <si>
    <t>Special Ed. Mainstream Eligible Days (Code 40)</t>
  </si>
  <si>
    <t>Special Ed. Mainstream Refined ADA</t>
  </si>
  <si>
    <t>Pregnancy Related Services (PRS) Eligible Days</t>
  </si>
  <si>
    <t>Pregnancy Related Services FTE</t>
  </si>
  <si>
    <t xml:space="preserve">Career and Technology Education </t>
  </si>
  <si>
    <t>Tier 1 FTE (weight 1.1)</t>
  </si>
  <si>
    <t>Tier 2 FTE (weight 1.28)</t>
  </si>
  <si>
    <t>Tier 3 FTE (weight 1.47)</t>
  </si>
  <si>
    <t>Total CATE FTE</t>
  </si>
  <si>
    <t>Special Education Data</t>
  </si>
  <si>
    <t>00 Speech Therapy FTE</t>
  </si>
  <si>
    <t>01 Homebound FTE</t>
  </si>
  <si>
    <t>02 Hospital FTE</t>
  </si>
  <si>
    <t>08 Vocational Class FTE</t>
  </si>
  <si>
    <t>30 State School FTE</t>
  </si>
  <si>
    <t>41-42 Resource Room FTE</t>
  </si>
  <si>
    <t>43-44 Mild/Mod/Severe FTE</t>
  </si>
  <si>
    <t>45 Full Time Early Childhood FTE</t>
  </si>
  <si>
    <t>81-89 Residential Care &amp; Treatment FTE</t>
  </si>
  <si>
    <t>91-98 Off Home Campus FTE</t>
  </si>
  <si>
    <t>Total Special Education FTE</t>
  </si>
  <si>
    <t>Regular Program ADA</t>
  </si>
  <si>
    <t>ADA Projection</t>
  </si>
  <si>
    <t>Six-Week Period:</t>
  </si>
  <si>
    <t xml:space="preserve">*District Basic Allotment (DBA) </t>
  </si>
  <si>
    <t>*Special Education Graduates</t>
  </si>
  <si>
    <t/>
  </si>
  <si>
    <t>*Tier Two Level 2 Entitlement</t>
  </si>
  <si>
    <t>Teacher Incentive Allotment, 48.112</t>
  </si>
  <si>
    <t xml:space="preserve">Pathway Academy </t>
  </si>
  <si>
    <t>HERITAGE CLASSICAL ACADEMY</t>
  </si>
  <si>
    <t>Unparalleled Preparatory Academy</t>
  </si>
  <si>
    <t xml:space="preserve">The Texas Girls School </t>
  </si>
  <si>
    <t>New</t>
  </si>
  <si>
    <t xml:space="preserve">Charter School Facilities Funding Eligibility </t>
  </si>
  <si>
    <t>District ID</t>
  </si>
  <si>
    <t>CHART_FACIL_ELIG_FLAG</t>
  </si>
  <si>
    <t>NO</t>
  </si>
  <si>
    <t>YES</t>
  </si>
  <si>
    <t>Special Education Graduates</t>
  </si>
  <si>
    <t>Payment Class 4</t>
  </si>
  <si>
    <t>Payment Class 5</t>
  </si>
  <si>
    <t>Payment Number</t>
  </si>
  <si>
    <t>Payment Month</t>
  </si>
  <si>
    <t>Percent of Annual Allotment</t>
  </si>
  <si>
    <t>Percent Remaining</t>
  </si>
  <si>
    <t>Percent of Unpaid Balance</t>
  </si>
  <si>
    <t>September</t>
  </si>
  <si>
    <t>October</t>
  </si>
  <si>
    <t>Payment month</t>
  </si>
  <si>
    <t>November</t>
  </si>
  <si>
    <t>December</t>
  </si>
  <si>
    <t>Remaining balance</t>
  </si>
  <si>
    <t>January</t>
  </si>
  <si>
    <t>Percent of unpaid balance</t>
  </si>
  <si>
    <t>February</t>
  </si>
  <si>
    <t>Payment amount</t>
  </si>
  <si>
    <t>March</t>
  </si>
  <si>
    <t>April</t>
  </si>
  <si>
    <t>May</t>
  </si>
  <si>
    <t>June</t>
  </si>
  <si>
    <t>July</t>
  </si>
  <si>
    <t>August</t>
  </si>
  <si>
    <t xml:space="preserve">Foundation School Fund 
199/5812 </t>
  </si>
  <si>
    <t xml:space="preserve">new Charter </t>
  </si>
  <si>
    <t>Adult Ed Program New</t>
  </si>
  <si>
    <t xml:space="preserve"> Published 
Summary of Finance</t>
  </si>
  <si>
    <t xml:space="preserve">Tier One Subchapter B &amp; C  </t>
  </si>
  <si>
    <t xml:space="preserve">Tier One Subchapter D </t>
  </si>
  <si>
    <t>Allotment Estimate or Other Estimate Data</t>
  </si>
  <si>
    <t>School Safety Allotment (SSA) Campus ADA</t>
  </si>
  <si>
    <t>Certification Examination Reimbursement</t>
  </si>
  <si>
    <t>New Instructional Facilities Allotment</t>
  </si>
  <si>
    <t>*School Safety Allotment (SSA) ADA</t>
  </si>
  <si>
    <r>
      <t>Early Education ADA</t>
    </r>
    <r>
      <rPr>
        <sz val="14"/>
        <color theme="1"/>
        <rFont val="Calibri"/>
        <family val="2"/>
      </rPr>
      <t xml:space="preserve"> (Kindergarten through 3rd grade)</t>
    </r>
  </si>
  <si>
    <t xml:space="preserve"> P-TECH ADA</t>
  </si>
  <si>
    <t>Special Education Transportation</t>
  </si>
  <si>
    <r>
      <rPr>
        <b/>
        <sz val="14"/>
        <color theme="1"/>
        <rFont val="Calibri"/>
        <family val="2"/>
      </rPr>
      <t>Enter</t>
    </r>
    <r>
      <rPr>
        <sz val="14"/>
        <color theme="1"/>
        <rFont val="Calibri"/>
        <family val="2"/>
      </rPr>
      <t xml:space="preserve"> Current Foundation School Fund Amount </t>
    </r>
  </si>
  <si>
    <r>
      <rPr>
        <b/>
        <sz val="14"/>
        <color theme="1"/>
        <rFont val="Calibri"/>
        <family val="2"/>
      </rPr>
      <t>Enter</t>
    </r>
    <r>
      <rPr>
        <sz val="14"/>
        <color theme="1"/>
        <rFont val="Calibri"/>
        <family val="2"/>
      </rPr>
      <t xml:space="preserve"> Adjustments To Date</t>
    </r>
  </si>
  <si>
    <r>
      <rPr>
        <b/>
        <sz val="14"/>
        <color rgb="FF993300"/>
        <rFont val="Calibri"/>
        <family val="2"/>
      </rPr>
      <t>Enter</t>
    </r>
    <r>
      <rPr>
        <sz val="14"/>
        <color rgb="FF993300"/>
        <rFont val="Calibri"/>
        <family val="2"/>
      </rPr>
      <t xml:space="preserve"> Paid to Date (enter as a negative amount)</t>
    </r>
  </si>
  <si>
    <r>
      <rPr>
        <b/>
        <sz val="14"/>
        <color theme="1"/>
        <rFont val="Calibri"/>
        <family val="2"/>
      </rPr>
      <t>Enter</t>
    </r>
    <r>
      <rPr>
        <sz val="14"/>
        <color theme="1"/>
        <rFont val="Calibri"/>
        <family val="2"/>
      </rPr>
      <t xml:space="preserve"> Payment Number</t>
    </r>
  </si>
  <si>
    <t xml:space="preserve"> "State Aid" worksheet tab</t>
  </si>
  <si>
    <t>TEC, Chapter 48</t>
  </si>
  <si>
    <t>48.106(a)</t>
  </si>
  <si>
    <t>Subchapter F (Other Programs)</t>
  </si>
  <si>
    <t>Transportation allotment preliminary estimate: Special Education transport</t>
  </si>
  <si>
    <t>Duplicate of Column F, unless modified</t>
  </si>
  <si>
    <t>P-TECH Allotment</t>
  </si>
  <si>
    <t>Results from
Estimates worksheet</t>
  </si>
  <si>
    <t>Check</t>
  </si>
  <si>
    <t>Diff</t>
  </si>
  <si>
    <t>FSP Estimate Data Report - Deadline August 1, 2025</t>
  </si>
  <si>
    <t>House Bill 2 (HB 2) Implementation: Foundation School Program (FSP) Funding Formula Changes and Preliminary 
School Year 2025-2026 Summary of Finances (SOF) Reports</t>
  </si>
  <si>
    <t xml:space="preserve">Select county district number (CDN) from drop-down list  ===&gt; </t>
  </si>
  <si>
    <t>(B) Statewide K-3 Educationally Disadvantaged + K-3 Emergent Bilingual (before distribution for full-day pre-k)</t>
  </si>
  <si>
    <t>(F) K-3 Educationally Disadvantaged + K-3 Emergent Bilingual (after distribution for full-day pre-k)  = (A/B) * D</t>
  </si>
  <si>
    <t>(G) K-3 All Students</t>
  </si>
  <si>
    <t>*Allotment for Basic Costs</t>
  </si>
  <si>
    <t>*Teacher Retention Allotment 48.158</t>
  </si>
  <si>
    <t>*Support Staff Retention Allotment 48.1581</t>
  </si>
  <si>
    <t>*Special Education Full Individual and Initial Evaluation (FIIE) Allotment 48.159</t>
  </si>
  <si>
    <t>EARLY_ED_STATE_ADA</t>
  </si>
  <si>
    <t>PREK_4YO_HD_ADA</t>
  </si>
  <si>
    <t>PREK_4YO_HD_STATE_ADA</t>
  </si>
  <si>
    <t>EE_ALLK3_ADA</t>
  </si>
  <si>
    <t>EE_TOT_ADA</t>
  </si>
  <si>
    <t>WT_EE_ALL_K3</t>
  </si>
  <si>
    <t>EE_EDBIL_UNADJ_STATE_ALLOT</t>
  </si>
  <si>
    <t>EE_EDBIL_STATE_ALLOT</t>
  </si>
  <si>
    <t>EE_EDBIL_ALLOT</t>
  </si>
  <si>
    <t>EE_EDBIL_UNADJ_ALLOT</t>
  </si>
  <si>
    <t>EE_ALLK3_ALLOT</t>
  </si>
  <si>
    <t>EE_PREK_STATE_ALLOT</t>
  </si>
  <si>
    <t>EE_PREK_ALLOT</t>
  </si>
  <si>
    <t>TRA_ALLOT</t>
  </si>
  <si>
    <t>TCHR_GT5_COUNT</t>
  </si>
  <si>
    <t>TCHR_3_LT5_COUNT</t>
  </si>
  <si>
    <t>SSRA_PER_ADA_AMT</t>
  </si>
  <si>
    <t>ADJ_AVG_ADA</t>
  </si>
  <si>
    <t>SSRA_ALLOT</t>
  </si>
  <si>
    <t>FIIE_COUNT</t>
  </si>
  <si>
    <t>FIIE_ALLOT</t>
  </si>
  <si>
    <t>ABC_ALLOT</t>
  </si>
  <si>
    <t>ASA_RECAPHH_AMT</t>
  </si>
  <si>
    <t>REGIONAL_INSURANCE_FLAG</t>
  </si>
  <si>
    <t>PROPERTY_INSURANCE_AMT</t>
  </si>
  <si>
    <t>REGIONAL_INSURANCE_ALLOT</t>
  </si>
  <si>
    <t>ASA_TRA_ALLOT</t>
  </si>
  <si>
    <t>RDSPD_STUDENT_COUNT</t>
  </si>
  <si>
    <t>RDSPD_ALLOT</t>
  </si>
  <si>
    <t>IMTF_ENROLL</t>
  </si>
  <si>
    <t>PATHWAY ACADEMY</t>
  </si>
  <si>
    <t>THE TEXAS GIRLS SCHOOL</t>
  </si>
  <si>
    <t>THE POSSABLE DREAM</t>
  </si>
  <si>
    <t>UNPARALLELED PREPARATORY ACADEMY</t>
  </si>
  <si>
    <t>NA</t>
  </si>
  <si>
    <t xml:space="preserve">(A) K-3 emergent bilingual ADA + K-3 educationally disadvantaged </t>
  </si>
  <si>
    <t>(C) Statewide cost to fund full-day pre-k programs under 29.153(c)</t>
  </si>
  <si>
    <t>(D) Statewide K-3 Educationally Disadvantaged + K-3 Emergent Bilingual (after distribution for full-day pre-k) = B - C</t>
  </si>
  <si>
    <t>(E) District entitlement to fund full-day pre-k programs under 29.153 (c)</t>
  </si>
  <si>
    <t>*Special Education Full Individual and Initial Evaluation (FIIE)</t>
  </si>
  <si>
    <t xml:space="preserve">*FIIE student count </t>
  </si>
  <si>
    <r>
      <t xml:space="preserve">*Teacher Retention Allotment                               </t>
    </r>
    <r>
      <rPr>
        <b/>
        <sz val="14"/>
        <color rgb="FFC00000"/>
        <rFont val="Calibri"/>
        <family val="2"/>
      </rPr>
      <t xml:space="preserve"> </t>
    </r>
  </si>
  <si>
    <t>*Classroom teachers with at least 3 years and less than 5 years of experience</t>
  </si>
  <si>
    <t>*Classroom teachers with five or more years of experience</t>
  </si>
  <si>
    <t>Version 2 includes additional HB 2 legislative updates.</t>
  </si>
  <si>
    <t>Teacher Retention Allotment Detail:</t>
  </si>
  <si>
    <t>Special Education Full Initial and Individual Evaluations (FIIE) Student Count</t>
  </si>
  <si>
    <t>K-3 All students</t>
  </si>
  <si>
    <t>Public School Funding Update 9/15/2025</t>
  </si>
  <si>
    <t>*K-3 Educationally Disadvantaged + K-3 Emergent Bilingual</t>
  </si>
  <si>
    <t xml:space="preserve">*Statewide K-3 Educationally Disadvantaged + K-3 Emergent Bilingual </t>
  </si>
  <si>
    <t>*Statewide ADA of Eligible Pre-K Students in Full-Day Programs</t>
  </si>
  <si>
    <t>*Pre-K 4 Year old Half-day ADA 29.153(c)</t>
  </si>
  <si>
    <t>*K-3 All Students</t>
  </si>
  <si>
    <t>*Is the Charter School Eligible for Facilities Funding?</t>
  </si>
  <si>
    <t xml:space="preserve">Budget (Local Data) </t>
  </si>
  <si>
    <t>Pre-K students in full-day programs (count Prek as half students)</t>
  </si>
  <si>
    <t>Tier Two Level 1          ($129.52 * WADA * Statewide DTR1 * 100)</t>
  </si>
  <si>
    <t>Tier Two Level 2           ($49.72 * WADA * Statewide DTR2 * 100)</t>
  </si>
  <si>
    <t>7. Vocational Adjustment Class (VAC)</t>
  </si>
  <si>
    <t>House Bill 2 (HB 2) Implementation: Six-week Attendance Reporting </t>
  </si>
  <si>
    <t>*School Safety Allotment 48.160</t>
  </si>
  <si>
    <t>99-New Instructional Facility Allotment 48.152</t>
  </si>
  <si>
    <t>Mentor Program Allotment 48.114</t>
  </si>
  <si>
    <t>23-Special Education Adjusted Allotment  48.102 (spend 55%)</t>
  </si>
  <si>
    <t xml:space="preserve">24-Compensatory Education Allotment  48.104  </t>
  </si>
  <si>
    <t>22-Career and Technology Allotment  48.106 (spend 55%)</t>
  </si>
  <si>
    <t>38-CCMR Outcomes Bonus  48.110</t>
  </si>
  <si>
    <t>11-Regular Program Allotment  48.051</t>
  </si>
  <si>
    <t>Small &amp; Mid-Sized District Allotment  48.101</t>
  </si>
  <si>
    <t>37 &amp; 43-Dyslexia or Related Disorder Allotment  48.103 (spend 100%)</t>
  </si>
  <si>
    <t>25-Bilingual Education Allotment  48.105 (spend 55%)</t>
  </si>
  <si>
    <r>
      <t xml:space="preserve">36-Early Education Allotment  48.108 (spend 100% of amount) = </t>
    </r>
    <r>
      <rPr>
        <i/>
        <sz val="14"/>
        <color theme="1"/>
        <rFont val="Calibri"/>
        <family val="2"/>
      </rPr>
      <t>E +F +G</t>
    </r>
  </si>
  <si>
    <t>21-Gifted &amp; Talented Adjusted Allotment  48.109 (spend 100%)</t>
  </si>
  <si>
    <t>Dropout Recovery School &amp; Residential Placement Facility Allotment  48.153</t>
  </si>
  <si>
    <r>
      <rPr>
        <sz val="14"/>
        <color rgb="FF993300"/>
        <rFont val="Calibri"/>
        <family val="2"/>
      </rPr>
      <t>*</t>
    </r>
    <r>
      <rPr>
        <sz val="14"/>
        <color theme="1"/>
        <rFont val="Calibri"/>
        <family val="2"/>
      </rPr>
      <t xml:space="preserve">College Preparation </t>
    </r>
    <r>
      <rPr>
        <sz val="14"/>
        <color rgb="FF993300"/>
        <rFont val="Calibri"/>
        <family val="2"/>
      </rPr>
      <t xml:space="preserve">and Career Readiness </t>
    </r>
    <r>
      <rPr>
        <sz val="14"/>
        <color theme="1"/>
        <rFont val="Calibri"/>
        <family val="2"/>
      </rPr>
      <t>Assessment Reimbursement  48.155</t>
    </r>
  </si>
  <si>
    <t>Certification Examination Reimbursement  48.156</t>
  </si>
  <si>
    <t>Special Education Full-Time Equivalents (FTEs) Detail</t>
  </si>
  <si>
    <r>
      <t xml:space="preserve">*SSA Eligible Campus Count </t>
    </r>
    <r>
      <rPr>
        <i/>
        <sz val="14"/>
        <color theme="1"/>
        <rFont val="Calibri"/>
        <family val="2"/>
      </rPr>
      <t xml:space="preserve"> </t>
    </r>
  </si>
  <si>
    <t>Main SOF</t>
  </si>
  <si>
    <t>College Preparation and Career Readiness Assessment Reimbursements</t>
  </si>
  <si>
    <t>College, Career, Military Readiness (CCMR): Educationally Disadvantaged Graduate cohort</t>
  </si>
  <si>
    <t>CCMR: Not Educationally Disadvantaged Graduate cohort</t>
  </si>
  <si>
    <t>CCMR: Special Education Graduate cohort</t>
  </si>
  <si>
    <t>School Safety Allotment (SSA) Detail:</t>
  </si>
  <si>
    <t>*Allotment for Basic Costs 48.161</t>
  </si>
  <si>
    <t>*Adjusted ADA for Support Staff Retention Allotment (SSRA)</t>
  </si>
  <si>
    <t>YES/NO (currently based on 2023 Accountability Rating</t>
  </si>
  <si>
    <t>*Additional State Aid for Regional Insurance Cost Differentials  48.284</t>
  </si>
  <si>
    <t>*Funding for Regional Day School Programs for the Deaf  48.315</t>
  </si>
  <si>
    <t>*Charter Schools Facilities Funding  12.106(d)</t>
  </si>
  <si>
    <t xml:space="preserve">*Charter Schools Facilities Funding  12.106(d) </t>
  </si>
  <si>
    <t>Other Programs</t>
  </si>
  <si>
    <t>Classroom teachers with at least 3 years and less than 5 years of experience</t>
  </si>
  <si>
    <t>Classroom teachers with five or more years of experience</t>
  </si>
  <si>
    <t>Additional State Aid for Regional Insurance Cost Differentials </t>
  </si>
  <si>
    <t>Funding for Regional Day School Programs for the Deaf</t>
  </si>
  <si>
    <t xml:space="preserve">*House Bill 2 (HB 2) Impact </t>
  </si>
  <si>
    <t>48.104(a)</t>
  </si>
  <si>
    <t xml:space="preserve">12.106(e) </t>
  </si>
  <si>
    <t>SSA Campus Count</t>
  </si>
  <si>
    <t xml:space="preserve"> General Information</t>
  </si>
  <si>
    <t xml:space="preserve"> • Information on HB 2 impact provided in the To The Administrator Addressed Letter on July 10, 2025 linked below:</t>
  </si>
  <si>
    <t xml:space="preserve"> • Information on School Year 2025-2026 preliminary SOF:</t>
  </si>
  <si>
    <t xml:space="preserve"> "Estimates" worksheet tab</t>
  </si>
  <si>
    <t xml:space="preserve"> "ADA Projection" worksheet tab</t>
  </si>
  <si>
    <t>• For use by charter school to calculate an annualized average of student counts (ADA, FTE) for the school year.</t>
  </si>
  <si>
    <t xml:space="preserve">• A monthly SOF update is published from October through February with ADA Projection data from the FSP application system. </t>
  </si>
  <si>
    <t xml:space="preserve"> "Payment Calculator" worksheet tab</t>
  </si>
  <si>
    <t xml:space="preserve"> • Data entry permitted in yellow cells; other cells are protected. </t>
  </si>
  <si>
    <t xml:space="preserve"> • Use the word unlock to unprotect individual worksheets.</t>
  </si>
  <si>
    <t xml:space="preserve"> • Hover over cells with red triangle to obtain more detailed information about the data element or allotment.</t>
  </si>
  <si>
    <t xml:space="preserve"> • Select six-digit county district number (CDN) from drop-down menu.</t>
  </si>
  <si>
    <t xml:space="preserve"> • Enter enrollment and allotment estimates.</t>
  </si>
  <si>
    <t xml:space="preserve"> • Foundation School Program (FSP) State aid estimate revealed in the State Aid worksheet, Column E. </t>
  </si>
  <si>
    <t xml:space="preserve"> • The charter school has the option to submit revised enrollment information by August 1, 2025 in the Foundation School Program (FSP) application system. TEA incorporates approved estimate data in the September Summary of Finance for basis of first payment.</t>
  </si>
  <si>
    <t xml:space="preserve"> • Columns A through F protected. </t>
  </si>
  <si>
    <t xml:space="preserve"> • Columns E is a Foundation School Program (FSP) State Aid estimate based on completion of the Estimates worksheet.</t>
  </si>
  <si>
    <t xml:space="preserve"> • Column F represents a published Summary of Finance (SOF). The SOF Run ID associated with the published data will be shown. Data is populated in this column only if the CDN has been selected in the Estimates worksheet.</t>
  </si>
  <si>
    <t xml:space="preserve"> • Column G is a duplicate of Column F and is open to the user for data entry (override as necessary). Input local data of student counts (ADA/FTE, Enrollment for GT and Dyslexia, etc.) and allotment estimates based on information known to the charter school to refine their FSP state aid calculation.</t>
  </si>
  <si>
    <t xml:space="preserve"> • To calculate the next month's Foundation School Fund payment, using Foundation Ledger information.</t>
  </si>
  <si>
    <t>1</t>
  </si>
  <si>
    <t xml:space="preserve">RECONCILIATION ONLY- DO NOT DELETE COLUMNS </t>
  </si>
  <si>
    <t>Charter School Estimate of State Aid Template
Instructions
2025-2026 School Year
Version 5 - May 2026</t>
  </si>
  <si>
    <t xml:space="preserve"> Version 5 - May 2026</t>
  </si>
  <si>
    <t xml:space="preserve"> • Template published annually in July (Version 1) before the school year begins and is replaced with updates in September, October, March, and May (Version 2, 3, 4, and 5).</t>
  </si>
  <si>
    <t>• Note: Effective with March 2026 SOF, attendance data will include HB 2 Implementation: Six-week Attendance Reporting (see link to TTAA letter below):</t>
  </si>
  <si>
    <r>
      <t xml:space="preserve">Charter School Estimate of State Aid Tool
Estimates
</t>
    </r>
    <r>
      <rPr>
        <b/>
        <sz val="14"/>
        <color theme="9" tint="-0.499984740745262"/>
        <rFont val="Calibri"/>
        <family val="2"/>
      </rPr>
      <t>2025-2026 School Year
Version 5 - May 2026</t>
    </r>
  </si>
  <si>
    <t>May 11, 2026
Run ID 46778</t>
  </si>
  <si>
    <t>RECAPTURE_AFTER_NETTING</t>
  </si>
  <si>
    <t>NET_MO_REV_L60K_TOT</t>
  </si>
  <si>
    <t>NET_MO_REV_100K_TOT</t>
  </si>
  <si>
    <t>PY1_DPV_T21</t>
  </si>
  <si>
    <t>TY24_ADOPT_MO_RATE</t>
  </si>
  <si>
    <t>STATE_INSURANCE_AMT</t>
  </si>
  <si>
    <t>STATE_INSURANCE_ADA</t>
  </si>
  <si>
    <t>STATE_AVG_INSURANCE_AMT</t>
  </si>
  <si>
    <t>COUNTY_INSURANCE_AMT</t>
  </si>
  <si>
    <t>COUNTY_INSURANCE_ADA</t>
  </si>
  <si>
    <t>COUNTY_AVG_INSURANCE_AMT</t>
  </si>
  <si>
    <t>AVG_INSURANCE_DIFF</t>
  </si>
  <si>
    <t>INSURANCE_ADJ_FACTOR</t>
  </si>
  <si>
    <t>INSURANCE_ADJ_ADA</t>
  </si>
  <si>
    <t>TCHR_3_LT5_ALLOT</t>
  </si>
  <si>
    <t>TCHR_GT5_ALLOT</t>
  </si>
  <si>
    <t>TCHR_3_LT5_AMT</t>
  </si>
  <si>
    <t>TCHR_GT5_AMT</t>
  </si>
  <si>
    <t>TCHR_3_LT5_SM_AMT</t>
  </si>
  <si>
    <t>TCHR_3_LT5_LG_AMT</t>
  </si>
  <si>
    <t>TCHR_GT5_SM_AMT</t>
  </si>
  <si>
    <t>TCHR_GT5_LG_AMT</t>
  </si>
  <si>
    <t>WT_FIIE_COUNT</t>
  </si>
  <si>
    <t>WT_ABC_ENROLL</t>
  </si>
  <si>
    <t>BIL_LEP_DUAL_ALT_ADA</t>
  </si>
  <si>
    <t>BIL_NONLEP_DUAL_ALT_ADA</t>
  </si>
  <si>
    <t>BIL_DUAL_ALT_ADA</t>
  </si>
  <si>
    <t>BIL_LEP_DUAL_ALT_ALLOT</t>
  </si>
  <si>
    <t>BIL_NONLEP_DUAL_ALT_ALLOT</t>
  </si>
  <si>
    <t>BIL_DUAL_ALT_UNADJ_ALLOT</t>
  </si>
  <si>
    <t>BIL_DUAL_ALT_ALLOT</t>
  </si>
  <si>
    <t>ADJ_REG_PGM_ALLOT</t>
  </si>
  <si>
    <t>SSRA_AMT</t>
  </si>
  <si>
    <t>STATE_AVG_IS_RTE</t>
  </si>
  <si>
    <t>STATE_CHART_ADA</t>
  </si>
  <si>
    <t>CHART_FACIL1_ALLOT</t>
  </si>
  <si>
    <t>CHART_FACIL2_ALLOT</t>
  </si>
  <si>
    <t>RDSPD_MIN_PER_STUD_AMT</t>
  </si>
  <si>
    <t>RDSPD_UNADJ_ALLOT</t>
  </si>
  <si>
    <t>ST_RDSPD_MIN_ALLOT</t>
  </si>
  <si>
    <t>ST_TOT_RDSPD_ALLOT</t>
  </si>
  <si>
    <t>ST_RDSPD_AMT_DIFF</t>
  </si>
  <si>
    <t>RDSPD_AMT_DIFF</t>
  </si>
  <si>
    <t>TIA_ACK_TCHR_CNT</t>
  </si>
  <si>
    <t>TIA_NBCT_TCHR_CNT</t>
  </si>
  <si>
    <t>TIA_ACK_TCHR_ALLOT</t>
  </si>
  <si>
    <t>TIA_NBCT_TCHR_ALLOT</t>
  </si>
  <si>
    <t>BASE_TCHR_INCENTIVE_ALLOT</t>
  </si>
  <si>
    <t>ENH_TCHR_INCENTIVE_ALLOT</t>
  </si>
  <si>
    <t>ENH_TCHR_INCENTIVE_FLAG</t>
  </si>
  <si>
    <t>ASA_RECAPHH_AMT_BEFORE_SB2</t>
  </si>
  <si>
    <t xml:space="preserve">• Basic Allotment increase to $6,215.
• Small and Mid-Sized District Allotment funding weight increases.
• School Safety Allotment increases to $21.10 per ADA and $33,540 per eligible campus.
• Tier Two Level II entitlement of $49.72.
• Increase to the Early Education Allotment TEC 48.108 based on total ADA in grades K-3
• Adjustment in funding approach to full-day prekindergarten for 4-year-olds from the Early Education Allotment TEC 48.108
• Teacher Retention Allotment TEC 48.158
• Support Staff Retention Allotment TEC 48.1581
• Special Education Full Individual and Initial Evaluation (FIIE) Allotment TEC 48.159 at $1,000 per student
• School Safety Allotment TEC 48.160 transferred to Subchapter D Allotment (from Subchapter C)
• Allotment for Basic Costs TEC 48.161 at $106 per enrolled student
• Charter school facilities funding formula changes TEC 12.106(d)
• Additional State Aid for Regional Insurance Cost Differentials TEC 48.284
• Regional Day School Programs for the Deaf (RDSPD) TEC 48.315
</t>
  </si>
  <si>
    <t xml:space="preserve"> • This workbook includes the following updates:</t>
  </si>
  <si>
    <t xml:space="preserve"> • This workbook also reflects an updated implementation of the legislative updates introduced in HB 2. They include:</t>
  </si>
  <si>
    <r>
      <t xml:space="preserve">Charter School Estimate of State Aid Tool
ADA Projection
</t>
    </r>
    <r>
      <rPr>
        <b/>
        <sz val="14"/>
        <color theme="9" tint="-0.499984740745262"/>
        <rFont val="Calibri"/>
        <family val="2"/>
      </rPr>
      <t>2025-2026 School Year</t>
    </r>
    <r>
      <rPr>
        <b/>
        <sz val="18"/>
        <color theme="9" tint="-0.499984740745262"/>
        <rFont val="Calibri"/>
        <family val="2"/>
      </rPr>
      <t xml:space="preserve">
</t>
    </r>
    <r>
      <rPr>
        <b/>
        <sz val="14"/>
        <color theme="9" tint="-0.499984740745262"/>
        <rFont val="Calibri"/>
        <family val="2"/>
      </rPr>
      <t>Version 5 - May 2026</t>
    </r>
  </si>
  <si>
    <r>
      <t xml:space="preserve">Charter School Estimate of State Aid Tool
Payment Calculator
</t>
    </r>
    <r>
      <rPr>
        <b/>
        <sz val="14"/>
        <color theme="9" tint="-0.499984740745262"/>
        <rFont val="Calibri"/>
        <family val="2"/>
      </rPr>
      <t>2025-2026 School Year</t>
    </r>
    <r>
      <rPr>
        <b/>
        <sz val="18"/>
        <color theme="9" tint="-0.499984740745262"/>
        <rFont val="Calibri"/>
        <family val="2"/>
      </rPr>
      <t xml:space="preserve">
</t>
    </r>
    <r>
      <rPr>
        <b/>
        <sz val="14"/>
        <color theme="9" tint="-0.499984740745262"/>
        <rFont val="Calibri"/>
        <family val="2"/>
      </rPr>
      <t>Version 5 - May 2026</t>
    </r>
  </si>
  <si>
    <t>The Charter School Estimate of State Aid Template is a resource to project a charter school's Foundation School Program (FSP) state aid. The Texas Education Agency (TEA) anticipates further modification and refinements may be required. Charter school districts may use this resource along with any other available resource for estimating FSP state aid. The results from the template do not create an entitlement to FSP state aid funding. The published Summary of Finance (SOF) remains the final official source of information about charter school district payments.</t>
  </si>
  <si>
    <t>• Latest PEIMS Six-Week Attendance Collection published in Summary of Finances Run ID 46778, dated May 11th, 2026 (May Foundation Monthly).
• Includes the actual State Compensatory Education Census Block Counts based on the PEIMS FALL data collection (based on Run ID 46474).
• Includes PEIMS Fall Enrollment and the Teacher Retention Allotment data from the PEIMS FALL collection (based on Run ID 46494).
• Reflects changes to the Statewide District Tax Rate (DTR) averages used in Tier II entitlement calculation.</t>
  </si>
  <si>
    <r>
      <t xml:space="preserve">Charter School Estimate of State Aid Tool
Foundation School Program (FSP) State Aid
</t>
    </r>
    <r>
      <rPr>
        <b/>
        <sz val="14"/>
        <color theme="9" tint="-0.499984740745262"/>
        <rFont val="Calibri"/>
        <family val="2"/>
      </rPr>
      <t>2025-2026 School Year</t>
    </r>
    <r>
      <rPr>
        <b/>
        <sz val="18"/>
        <color theme="9" tint="-0.499984740745262"/>
        <rFont val="Calibri"/>
        <family val="2"/>
      </rPr>
      <t xml:space="preserve">
</t>
    </r>
    <r>
      <rPr>
        <b/>
        <sz val="14"/>
        <color theme="9" tint="-0.499984740745262"/>
        <rFont val="Calibri"/>
        <family val="2"/>
      </rPr>
      <t>Version 5 - May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</si>
</sst>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4" formatCode="_(&quot;$&quot;* #,##0.00_);_(&quot;$&quot;* \(#,##0.00\);_(&quot;$&quot;* &quot;-&quot;??_);_(@_)"/>
    <numFmt numFmtId="164" formatCode="&quot;$&quot;#,##0.00"/>
    <numFmt numFmtId="165" formatCode="&quot;$&quot;#,##0"/>
    <numFmt numFmtId="166" formatCode="0.000"/>
    <numFmt numFmtId="167" formatCode="#,##0.000"/>
    <numFmt numFmtId="168" formatCode="0.000%"/>
    <numFmt numFmtId="169" formatCode="000000"/>
    <numFmt numFmtId="170" formatCode="&quot;$&quot;#,##0.0000"/>
    <numFmt numFmtId="171" formatCode="#,##0.0"/>
    <numFmt numFmtId="172" formatCode="0.0000"/>
    <numFmt numFmtId="173" formatCode="0.0"/>
    <numFmt numFmtId="174" formatCode="_(&quot;$&quot;* #,##0_);_(&quot;$&quot;* \(#,##0\);_(&quot;$&quot;* &quot;-&quot;??_);_(@_)"/>
  </numFmts>
  <fonts count="75" x14ac:knownFonts="1">
    <font>
      <sz val="11"/>
      <color theme="3"/>
      <name val="Trebuchet MS"/>
      <family val="2"/>
      <scheme val="minor"/>
    </font>
    <font>
      <sz val="11"/>
      <color theme="1"/>
      <name val="Trebuchet MS"/>
      <family val="2"/>
      <scheme val="minor"/>
    </font>
    <font>
      <b/>
      <sz val="14"/>
      <color theme="3"/>
      <name val="Trebuchet MS"/>
      <family val="2"/>
      <scheme val="minor"/>
    </font>
    <font>
      <b/>
      <sz val="29"/>
      <color theme="0"/>
      <name val="Trebuchet MS"/>
      <family val="2"/>
      <scheme val="major"/>
    </font>
    <font>
      <b/>
      <sz val="17"/>
      <color theme="3"/>
      <name val="Trebuchet MS"/>
      <family val="2"/>
      <scheme val="minor"/>
    </font>
    <font>
      <b/>
      <sz val="11"/>
      <color theme="3"/>
      <name val="Trebuchet MS"/>
      <family val="2"/>
      <scheme val="minor"/>
    </font>
    <font>
      <b/>
      <sz val="11"/>
      <color theme="1"/>
      <name val="Trebuchet MS"/>
      <family val="2"/>
      <scheme val="minor"/>
    </font>
    <font>
      <i/>
      <sz val="11"/>
      <color theme="1" tint="0.34998626667073579"/>
      <name val="Trebuchet MS"/>
      <family val="2"/>
      <scheme val="minor"/>
    </font>
    <font>
      <b/>
      <sz val="16"/>
      <color theme="6" tint="-0.24994659260841701"/>
      <name val="Trebuchet MS"/>
      <family val="2"/>
      <scheme val="minor"/>
    </font>
    <font>
      <sz val="11"/>
      <color theme="3"/>
      <name val="Calibri"/>
      <family val="2"/>
    </font>
    <font>
      <b/>
      <sz val="11"/>
      <color theme="1"/>
      <name val="Calibri"/>
      <family val="2"/>
    </font>
    <font>
      <sz val="8"/>
      <name val="Trebuchet MS"/>
      <family val="2"/>
      <scheme val="minor"/>
    </font>
    <font>
      <u/>
      <sz val="11"/>
      <color theme="10"/>
      <name val="Trebuchet MS"/>
      <family val="2"/>
      <scheme val="minor"/>
    </font>
    <font>
      <sz val="10"/>
      <name val="Arial"/>
      <family val="2"/>
    </font>
    <font>
      <sz val="11"/>
      <color theme="0" tint="-0.14999847407452621"/>
      <name val="Aptos"/>
      <family val="2"/>
    </font>
    <font>
      <sz val="11"/>
      <color theme="3"/>
      <name val="Aptos"/>
      <family val="2"/>
    </font>
    <font>
      <sz val="14"/>
      <color theme="1"/>
      <name val="Aptos"/>
      <family val="2"/>
    </font>
    <font>
      <sz val="18"/>
      <color theme="3"/>
      <name val="Aptos"/>
      <family val="2"/>
    </font>
    <font>
      <sz val="9"/>
      <color indexed="81"/>
      <name val="Tahoma"/>
      <family val="2"/>
    </font>
    <font>
      <b/>
      <sz val="9"/>
      <color indexed="81"/>
      <name val="Tahoma"/>
      <family val="2"/>
    </font>
    <font>
      <b/>
      <sz val="11"/>
      <color rgb="FF993300"/>
      <name val="Calibri"/>
      <family val="2"/>
    </font>
    <font>
      <sz val="11"/>
      <color rgb="FF993300"/>
      <name val="Trebuchet MS"/>
      <family val="2"/>
      <scheme val="minor"/>
    </font>
    <font>
      <sz val="11"/>
      <color theme="1"/>
      <name val="Aptos"/>
      <family val="2"/>
    </font>
    <font>
      <b/>
      <sz val="11"/>
      <color theme="1"/>
      <name val="Aptos"/>
      <family val="2"/>
    </font>
    <font>
      <sz val="11"/>
      <name val="Aptos"/>
      <family val="2"/>
    </font>
    <font>
      <sz val="11"/>
      <color theme="0" tint="-0.14999847407452621"/>
      <name val="Calibri"/>
      <family val="2"/>
    </font>
    <font>
      <b/>
      <sz val="14"/>
      <color theme="9" tint="-0.249977111117893"/>
      <name val="Calibri"/>
      <family val="2"/>
    </font>
    <font>
      <b/>
      <sz val="12"/>
      <color theme="9" tint="-0.249977111117893"/>
      <name val="Calibri"/>
      <family val="2"/>
    </font>
    <font>
      <sz val="14"/>
      <color theme="9" tint="-0.499984740745262"/>
      <name val="Calibri"/>
      <family val="2"/>
    </font>
    <font>
      <b/>
      <sz val="14"/>
      <color theme="9" tint="-0.499984740745262"/>
      <name val="Calibri"/>
      <family val="2"/>
    </font>
    <font>
      <u/>
      <sz val="14"/>
      <color theme="9" tint="-0.249977111117893"/>
      <name val="Calibri"/>
      <family val="2"/>
    </font>
    <font>
      <b/>
      <sz val="18"/>
      <color theme="1"/>
      <name val="Calibri"/>
      <family val="2"/>
    </font>
    <font>
      <b/>
      <sz val="14"/>
      <color theme="1"/>
      <name val="Calibri"/>
      <family val="2"/>
    </font>
    <font>
      <sz val="14"/>
      <color theme="1"/>
      <name val="Calibri"/>
      <family val="2"/>
    </font>
    <font>
      <b/>
      <sz val="12"/>
      <color theme="9" tint="-0.499984740745262"/>
      <name val="Calibri"/>
      <family val="2"/>
    </font>
    <font>
      <b/>
      <sz val="12"/>
      <name val="Calibri"/>
      <family val="2"/>
    </font>
    <font>
      <b/>
      <u/>
      <sz val="16"/>
      <color theme="0"/>
      <name val="Calibri"/>
      <family val="2"/>
    </font>
    <font>
      <sz val="11"/>
      <color theme="1"/>
      <name val="Calibri"/>
      <family val="2"/>
    </font>
    <font>
      <sz val="12"/>
      <color theme="1"/>
      <name val="Calibri"/>
      <family val="2"/>
    </font>
    <font>
      <sz val="12"/>
      <color theme="0" tint="-0.14999847407452621"/>
      <name val="Calibri"/>
      <family val="2"/>
    </font>
    <font>
      <sz val="18"/>
      <color theme="1"/>
      <name val="Calibri"/>
      <family val="2"/>
    </font>
    <font>
      <b/>
      <sz val="14"/>
      <color rgb="FF993300"/>
      <name val="Calibri"/>
      <family val="2"/>
    </font>
    <font>
      <sz val="18"/>
      <color theme="3"/>
      <name val="Calibri"/>
      <family val="2"/>
    </font>
    <font>
      <b/>
      <sz val="14"/>
      <name val="Calibri"/>
      <family val="2"/>
    </font>
    <font>
      <sz val="11"/>
      <name val="Calibri"/>
      <family val="2"/>
    </font>
    <font>
      <b/>
      <sz val="11"/>
      <name val="Calibri"/>
      <family val="2"/>
    </font>
    <font>
      <sz val="14"/>
      <name val="Calibri"/>
      <family val="2"/>
    </font>
    <font>
      <u val="double"/>
      <sz val="14"/>
      <color theme="1"/>
      <name val="Calibri"/>
      <family val="2"/>
    </font>
    <font>
      <i/>
      <sz val="14"/>
      <color theme="1"/>
      <name val="Calibri"/>
      <family val="2"/>
    </font>
    <font>
      <sz val="10"/>
      <color theme="1"/>
      <name val="Calibri"/>
      <family val="2"/>
    </font>
    <font>
      <sz val="10"/>
      <color theme="3"/>
      <name val="Calibri"/>
      <family val="2"/>
    </font>
    <font>
      <sz val="14"/>
      <color rgb="FF993300"/>
      <name val="Calibri"/>
      <family val="2"/>
    </font>
    <font>
      <sz val="12"/>
      <color rgb="FF993300"/>
      <name val="Calibri"/>
      <family val="2"/>
    </font>
    <font>
      <b/>
      <sz val="18"/>
      <color theme="9" tint="-0.499984740745262"/>
      <name val="Calibri"/>
      <family val="2"/>
    </font>
    <font>
      <b/>
      <u val="double"/>
      <sz val="14"/>
      <color theme="1"/>
      <name val="Calibri"/>
      <family val="2"/>
    </font>
    <font>
      <sz val="13"/>
      <color theme="1"/>
      <name val="Calibri"/>
      <family val="2"/>
    </font>
    <font>
      <b/>
      <sz val="13"/>
      <color theme="1"/>
      <name val="Calibri"/>
      <family val="2"/>
    </font>
    <font>
      <b/>
      <sz val="15"/>
      <color theme="9" tint="-0.249977111117893"/>
      <name val="Calibri"/>
      <family val="2"/>
    </font>
    <font>
      <sz val="13"/>
      <color rgb="FF993300"/>
      <name val="Calibri"/>
      <family val="2"/>
    </font>
    <font>
      <u/>
      <sz val="14"/>
      <color theme="10"/>
      <name val="Calibri"/>
      <family val="2"/>
    </font>
    <font>
      <sz val="14"/>
      <color theme="0" tint="-0.14999847407452621"/>
      <name val="Calibri"/>
      <family val="2"/>
    </font>
    <font>
      <b/>
      <sz val="14"/>
      <color rgb="FFC00000"/>
      <name val="Calibri"/>
      <family val="2"/>
    </font>
    <font>
      <sz val="14"/>
      <color rgb="FFA83800"/>
      <name val="Calibri"/>
      <family val="2"/>
    </font>
    <font>
      <i/>
      <sz val="14"/>
      <color rgb="FF993300"/>
      <name val="Calibri"/>
      <family val="2"/>
    </font>
    <font>
      <b/>
      <i/>
      <sz val="9"/>
      <color indexed="81"/>
      <name val="Tahoma"/>
      <family val="2"/>
    </font>
    <font>
      <i/>
      <sz val="14"/>
      <name val="Calibri"/>
      <family val="2"/>
    </font>
    <font>
      <i/>
      <sz val="9"/>
      <color indexed="81"/>
      <name val="Tahoma"/>
      <family val="2"/>
    </font>
    <font>
      <i/>
      <sz val="14"/>
      <color theme="1" tint="0.34998626667073579"/>
      <name val="Calibri"/>
      <family val="2"/>
    </font>
    <font>
      <sz val="14"/>
      <color theme="2" tint="-0.499984740745262"/>
      <name val="Calibri"/>
      <family val="2"/>
    </font>
    <font>
      <b/>
      <sz val="12"/>
      <color theme="0" tint="-0.14999847407452621"/>
      <name val="Calibri"/>
      <family val="2"/>
    </font>
    <font>
      <b/>
      <sz val="12"/>
      <color theme="1"/>
      <name val="Calibri"/>
      <family val="2"/>
    </font>
    <font>
      <b/>
      <sz val="12"/>
      <color theme="3"/>
      <name val="Calibri"/>
      <family val="2"/>
    </font>
    <font>
      <sz val="12"/>
      <color theme="3"/>
      <name val="Calibri"/>
      <family val="2"/>
    </font>
    <font>
      <sz val="14"/>
      <color theme="3"/>
      <name val="Calibri"/>
      <family val="2"/>
    </font>
    <font>
      <b/>
      <sz val="14"/>
      <color theme="3"/>
      <name val="Calibri"/>
      <family val="2"/>
    </font>
  </fonts>
  <fills count="13">
    <fill>
      <patternFill patternType="none"/>
    </fill>
    <fill>
      <patternFill patternType="gray125"/>
    </fill>
    <fill>
      <patternFill patternType="solid">
        <fgColor theme="4" tint="-0.499984740745262"/>
        <bgColor indexed="64"/>
      </patternFill>
    </fill>
    <fill>
      <patternFill patternType="solid">
        <fgColor rgb="FFFFFFE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9"/>
        <bgColor indexed="64"/>
      </patternFill>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s>
  <borders count="181">
    <border>
      <left/>
      <right/>
      <top/>
      <bottom/>
      <diagonal/>
    </border>
    <border>
      <left/>
      <right/>
      <top/>
      <bottom style="medium">
        <color theme="4" tint="-0.499984740745262"/>
      </bottom>
      <diagonal/>
    </border>
    <border>
      <left/>
      <right/>
      <top style="thin">
        <color theme="4" tint="-0.499984740745262"/>
      </top>
      <bottom style="double">
        <color theme="4" tint="-0.4999847407452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n">
        <color theme="0" tint="-0.24994659260841701"/>
      </left>
      <right/>
      <top style="thin">
        <color theme="0" tint="-0.24994659260841701"/>
      </top>
      <bottom style="double">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thick">
        <color theme="9" tint="-0.499984740745262"/>
      </left>
      <right/>
      <top style="thick">
        <color theme="9" tint="-0.499984740745262"/>
      </top>
      <bottom/>
      <diagonal/>
    </border>
    <border>
      <left/>
      <right/>
      <top style="thick">
        <color theme="9" tint="-0.499984740745262"/>
      </top>
      <bottom/>
      <diagonal/>
    </border>
    <border>
      <left/>
      <right style="thick">
        <color theme="9" tint="-0.499984740745262"/>
      </right>
      <top style="thick">
        <color theme="9" tint="-0.499984740745262"/>
      </top>
      <bottom/>
      <diagonal/>
    </border>
    <border>
      <left style="thick">
        <color theme="9" tint="-0.499984740745262"/>
      </left>
      <right/>
      <top/>
      <bottom/>
      <diagonal/>
    </border>
    <border>
      <left/>
      <right style="thick">
        <color theme="9" tint="-0.499984740745262"/>
      </right>
      <top/>
      <bottom/>
      <diagonal/>
    </border>
    <border>
      <left style="thin">
        <color theme="0" tint="-0.24994659260841701"/>
      </left>
      <right style="thin">
        <color theme="0" tint="-0.24994659260841701"/>
      </right>
      <top style="double">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style="thick">
        <color theme="9" tint="-0.499984740745262"/>
      </left>
      <right/>
      <top style="thin">
        <color theme="0" tint="-0.34998626667073579"/>
      </top>
      <bottom/>
      <diagonal/>
    </border>
    <border>
      <left/>
      <right style="thick">
        <color theme="9" tint="-0.499984740745262"/>
      </right>
      <top style="thin">
        <color theme="0" tint="-0.34998626667073579"/>
      </top>
      <bottom/>
      <diagonal/>
    </border>
    <border>
      <left style="thick">
        <color theme="9" tint="-0.499984740745262"/>
      </left>
      <right/>
      <top/>
      <bottom style="thin">
        <color theme="0" tint="-0.34998626667073579"/>
      </bottom>
      <diagonal/>
    </border>
    <border>
      <left/>
      <right style="thick">
        <color theme="9" tint="-0.499984740745262"/>
      </right>
      <top/>
      <bottom style="thin">
        <color theme="0" tint="-0.34998626667073579"/>
      </bottom>
      <diagonal/>
    </border>
    <border>
      <left style="thick">
        <color theme="9" tint="-0.499984740745262"/>
      </left>
      <right/>
      <top style="thin">
        <color theme="0" tint="-0.34998626667073579"/>
      </top>
      <bottom style="thin">
        <color theme="0" tint="-0.34998626667073579"/>
      </bottom>
      <diagonal/>
    </border>
    <border>
      <left style="thin">
        <color theme="0" tint="-0.34998626667073579"/>
      </left>
      <right style="thick">
        <color theme="9" tint="-0.499984740745262"/>
      </right>
      <top style="thin">
        <color theme="0" tint="-0.34998626667073579"/>
      </top>
      <bottom style="thin">
        <color theme="0" tint="-0.34998626667073579"/>
      </bottom>
      <diagonal/>
    </border>
    <border>
      <left style="thick">
        <color theme="9" tint="-0.499984740745262"/>
      </left>
      <right style="thin">
        <color theme="0" tint="-0.34998626667073579"/>
      </right>
      <top style="thin">
        <color theme="0" tint="-0.34998626667073579"/>
      </top>
      <bottom/>
      <diagonal/>
    </border>
    <border>
      <left style="thick">
        <color theme="9" tint="-0.499984740745262"/>
      </left>
      <right style="thin">
        <color theme="0" tint="-0.34998626667073579"/>
      </right>
      <top style="thin">
        <color theme="0" tint="-0.34998626667073579"/>
      </top>
      <bottom style="thin">
        <color theme="0" tint="-0.34998626667073579"/>
      </bottom>
      <diagonal/>
    </border>
    <border>
      <left/>
      <right style="thick">
        <color theme="9" tint="-0.499984740745262"/>
      </right>
      <top style="thin">
        <color theme="0" tint="-0.34998626667073579"/>
      </top>
      <bottom style="thin">
        <color theme="0" tint="-0.34998626667073579"/>
      </bottom>
      <diagonal/>
    </border>
    <border>
      <left style="thick">
        <color theme="9" tint="-0.499984740745262"/>
      </left>
      <right style="thin">
        <color theme="0" tint="-0.34998626667073579"/>
      </right>
      <top style="thin">
        <color theme="0" tint="-0.34998626667073579"/>
      </top>
      <bottom style="thick">
        <color theme="9" tint="-0.499984740745262"/>
      </bottom>
      <diagonal/>
    </border>
    <border>
      <left style="thin">
        <color theme="0" tint="-0.34998626667073579"/>
      </left>
      <right style="thick">
        <color theme="9" tint="-0.499984740745262"/>
      </right>
      <top style="thin">
        <color theme="0" tint="-0.34998626667073579"/>
      </top>
      <bottom style="thick">
        <color theme="9" tint="-0.499984740745262"/>
      </bottom>
      <diagonal/>
    </border>
    <border>
      <left style="thick">
        <color theme="0" tint="-4.9989318521683403E-2"/>
      </left>
      <right/>
      <top style="thin">
        <color theme="0" tint="-0.24994659260841701"/>
      </top>
      <bottom style="thick">
        <color theme="0" tint="-4.9989318521683403E-2"/>
      </bottom>
      <diagonal/>
    </border>
    <border>
      <left style="thin">
        <color theme="0" tint="-0.24994659260841701"/>
      </left>
      <right style="thin">
        <color theme="0" tint="-0.24994659260841701"/>
      </right>
      <top style="thin">
        <color theme="0" tint="-0.24994659260841701"/>
      </top>
      <bottom style="thick">
        <color theme="0" tint="-4.9989318521683403E-2"/>
      </bottom>
      <diagonal/>
    </border>
    <border>
      <left style="thin">
        <color theme="0" tint="-0.34998626667073579"/>
      </left>
      <right style="thick">
        <color theme="9" tint="-0.499984740745262"/>
      </right>
      <top/>
      <bottom style="thin">
        <color theme="0" tint="-0.34998626667073579"/>
      </bottom>
      <diagonal/>
    </border>
    <border>
      <left style="double">
        <color rgb="FFF6F8F7"/>
      </left>
      <right style="thick">
        <color theme="9" tint="-0.499984740745262"/>
      </right>
      <top style="medium">
        <color theme="0"/>
      </top>
      <bottom style="double">
        <color rgb="FFF6F8F7"/>
      </bottom>
      <diagonal/>
    </border>
    <border>
      <left style="thick">
        <color theme="9" tint="-0.499984740745262"/>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ck">
        <color theme="9" tint="-0.499984740745262"/>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ck">
        <color theme="9" tint="-0.499984740745262"/>
      </right>
      <top style="thin">
        <color theme="0" tint="-0.34998626667073579"/>
      </top>
      <bottom/>
      <diagonal/>
    </border>
    <border>
      <left style="medium">
        <color theme="9" tint="-0.499984740745262"/>
      </left>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bottom/>
      <diagonal/>
    </border>
    <border>
      <left/>
      <right style="medium">
        <color theme="9" tint="-0.499984740745262"/>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ck">
        <color theme="9" tint="-0.499984740745262"/>
      </top>
      <bottom style="thin">
        <color theme="2" tint="-0.499984740745262"/>
      </bottom>
      <diagonal/>
    </border>
    <border>
      <left style="thin">
        <color theme="2" tint="-0.499984740745262"/>
      </left>
      <right style="thick">
        <color theme="9" tint="-0.499984740745262"/>
      </right>
      <top style="thick">
        <color theme="9" tint="-0.499984740745262"/>
      </top>
      <bottom style="thin">
        <color theme="2" tint="-0.499984740745262"/>
      </bottom>
      <diagonal/>
    </border>
    <border>
      <left style="thin">
        <color theme="2" tint="-0.499984740745262"/>
      </left>
      <right style="thick">
        <color theme="9"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ck">
        <color theme="9" tint="-0.499984740745262"/>
      </bottom>
      <diagonal/>
    </border>
    <border>
      <left style="thin">
        <color theme="2" tint="-0.499984740745262"/>
      </left>
      <right style="thick">
        <color theme="9" tint="-0.499984740745262"/>
      </right>
      <top style="thin">
        <color theme="2" tint="-0.499984740745262"/>
      </top>
      <bottom style="thick">
        <color theme="9" tint="-0.499984740745262"/>
      </bottom>
      <diagonal/>
    </border>
    <border>
      <left/>
      <right/>
      <top style="thick">
        <color theme="9" tint="-0.499984740745262"/>
      </top>
      <bottom style="thin">
        <color theme="2" tint="-0.499984740745262"/>
      </bottom>
      <diagonal/>
    </border>
    <border>
      <left/>
      <right style="thick">
        <color theme="9" tint="-0.499984740745262"/>
      </right>
      <top style="thick">
        <color theme="9" tint="-0.499984740745262"/>
      </top>
      <bottom style="thin">
        <color theme="2" tint="-0.499984740745262"/>
      </bottom>
      <diagonal/>
    </border>
    <border>
      <left style="thick">
        <color theme="9" tint="-0.499984740745262"/>
      </left>
      <right/>
      <top style="thick">
        <color theme="9" tint="-0.499984740745262"/>
      </top>
      <bottom style="thin">
        <color theme="2" tint="-0.499984740745262"/>
      </bottom>
      <diagonal/>
    </border>
    <border>
      <left style="thick">
        <color theme="9" tint="-0.499984740745262"/>
      </left>
      <right style="thick">
        <color theme="2" tint="-0.499984740745262"/>
      </right>
      <top style="thin">
        <color theme="2" tint="-0.499984740745262"/>
      </top>
      <bottom style="thick">
        <color theme="2" tint="-0.499984740745262"/>
      </bottom>
      <diagonal/>
    </border>
    <border>
      <left style="thick">
        <color theme="2" tint="-0.499984740745262"/>
      </left>
      <right style="thick">
        <color theme="2" tint="-0.499984740745262"/>
      </right>
      <top style="thin">
        <color theme="2" tint="-0.499984740745262"/>
      </top>
      <bottom style="thick">
        <color theme="2" tint="-0.499984740745262"/>
      </bottom>
      <diagonal/>
    </border>
    <border>
      <left style="thick">
        <color theme="9" tint="-0.499984740745262"/>
      </left>
      <right style="thick">
        <color theme="2" tint="-0.499984740745262"/>
      </right>
      <top style="thick">
        <color theme="2" tint="-0.499984740745262"/>
      </top>
      <bottom style="thick">
        <color theme="2" tint="-0.499984740745262"/>
      </bottom>
      <diagonal/>
    </border>
    <border>
      <left style="thick">
        <color theme="2" tint="-0.499984740745262"/>
      </left>
      <right style="thick">
        <color theme="2" tint="-0.499984740745262"/>
      </right>
      <top style="thick">
        <color theme="2" tint="-0.499984740745262"/>
      </top>
      <bottom style="thick">
        <color theme="2" tint="-0.499984740745262"/>
      </bottom>
      <diagonal/>
    </border>
    <border>
      <left/>
      <right style="thick">
        <color theme="2" tint="-0.499984740745262"/>
      </right>
      <top style="thin">
        <color theme="2" tint="-0.499984740745262"/>
      </top>
      <bottom style="thick">
        <color theme="2" tint="-0.499984740745262"/>
      </bottom>
      <diagonal/>
    </border>
    <border>
      <left/>
      <right style="thick">
        <color theme="2" tint="-0.499984740745262"/>
      </right>
      <top style="thick">
        <color theme="2" tint="-0.499984740745262"/>
      </top>
      <bottom style="thick">
        <color theme="2" tint="-0.499984740745262"/>
      </bottom>
      <diagonal/>
    </border>
    <border>
      <left style="thick">
        <color theme="2" tint="-0.499984740745262"/>
      </left>
      <right style="thick">
        <color theme="9" tint="-0.499984740745262"/>
      </right>
      <top style="thin">
        <color theme="2" tint="-0.499984740745262"/>
      </top>
      <bottom style="thick">
        <color theme="2" tint="-0.499984740745262"/>
      </bottom>
      <diagonal/>
    </border>
    <border>
      <left style="thick">
        <color theme="2" tint="-0.499984740745262"/>
      </left>
      <right style="thick">
        <color theme="9" tint="-0.499984740745262"/>
      </right>
      <top style="thick">
        <color theme="2" tint="-0.499984740745262"/>
      </top>
      <bottom style="thick">
        <color theme="2" tint="-0.499984740745262"/>
      </bottom>
      <diagonal/>
    </border>
    <border>
      <left/>
      <right/>
      <top style="thin">
        <color theme="9" tint="-0.499984740745262"/>
      </top>
      <bottom/>
      <diagonal/>
    </border>
    <border>
      <left/>
      <right style="thin">
        <color theme="0" tint="-0.24994659260841701"/>
      </right>
      <top/>
      <bottom style="thin">
        <color theme="0" tint="-0.24994659260841701"/>
      </bottom>
      <diagonal/>
    </border>
    <border>
      <left style="thick">
        <color theme="1"/>
      </left>
      <right/>
      <top style="thick">
        <color theme="1"/>
      </top>
      <bottom style="thick">
        <color theme="1"/>
      </bottom>
      <diagonal/>
    </border>
    <border>
      <left style="thin">
        <color theme="0" tint="-0.24994659260841701"/>
      </left>
      <right style="thin">
        <color theme="0" tint="-0.24994659260841701"/>
      </right>
      <top style="thick">
        <color theme="1"/>
      </top>
      <bottom style="thick">
        <color theme="1"/>
      </bottom>
      <diagonal/>
    </border>
    <border>
      <left/>
      <right style="thick">
        <color theme="1"/>
      </right>
      <top style="thick">
        <color theme="1"/>
      </top>
      <bottom style="thick">
        <color theme="1"/>
      </bottom>
      <diagonal/>
    </border>
    <border>
      <left/>
      <right style="thin">
        <color theme="0" tint="-0.24994659260841701"/>
      </right>
      <top style="thick">
        <color theme="1"/>
      </top>
      <bottom style="thick">
        <color theme="1"/>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style="thin">
        <color theme="9" tint="-0.499984740745262"/>
      </top>
      <bottom/>
      <diagonal/>
    </border>
    <border>
      <left/>
      <right style="thick">
        <color theme="1"/>
      </right>
      <top style="thin">
        <color theme="9" tint="-0.499984740745262"/>
      </top>
      <bottom/>
      <diagonal/>
    </border>
    <border>
      <left style="thick">
        <color theme="1"/>
      </left>
      <right/>
      <top/>
      <bottom/>
      <diagonal/>
    </border>
    <border>
      <left/>
      <right style="thick">
        <color theme="1"/>
      </right>
      <top/>
      <bottom/>
      <diagonal/>
    </border>
    <border>
      <left style="thick">
        <color theme="1"/>
      </left>
      <right style="thin">
        <color theme="9" tint="-0.24994659260841701"/>
      </right>
      <top/>
      <bottom/>
      <diagonal/>
    </border>
    <border>
      <left style="thick">
        <color theme="1"/>
      </left>
      <right style="thick">
        <color theme="0" tint="-4.9989318521683403E-2"/>
      </right>
      <top style="thin">
        <color theme="0" tint="-0.24994659260841701"/>
      </top>
      <bottom style="thick">
        <color theme="0" tint="-4.9989318521683403E-2"/>
      </bottom>
      <diagonal/>
    </border>
    <border>
      <left/>
      <right style="thick">
        <color theme="1"/>
      </right>
      <top style="thin">
        <color theme="0" tint="-0.24994659260841701"/>
      </top>
      <bottom style="thick">
        <color theme="0" tint="-4.9989318521683403E-2"/>
      </bottom>
      <diagonal/>
    </border>
    <border>
      <left style="thick">
        <color theme="1"/>
      </left>
      <right/>
      <top/>
      <bottom style="thin">
        <color theme="0" tint="-0.24994659260841701"/>
      </bottom>
      <diagonal/>
    </border>
    <border>
      <left style="thick">
        <color theme="1"/>
      </left>
      <right style="thin">
        <color theme="0" tint="-0.24994659260841701"/>
      </right>
      <top style="thin">
        <color theme="0" tint="-0.24994659260841701"/>
      </top>
      <bottom style="thin">
        <color theme="0" tint="-0.24994659260841701"/>
      </bottom>
      <diagonal/>
    </border>
    <border>
      <left/>
      <right style="thick">
        <color theme="1"/>
      </right>
      <top/>
      <bottom style="thin">
        <color theme="0" tint="-0.24994659260841701"/>
      </bottom>
      <diagonal/>
    </border>
    <border>
      <left/>
      <right style="thick">
        <color theme="1"/>
      </right>
      <top style="thin">
        <color theme="0" tint="-0.24994659260841701"/>
      </top>
      <bottom style="thin">
        <color theme="0" tint="-0.24994659260841701"/>
      </bottom>
      <diagonal/>
    </border>
    <border>
      <left/>
      <right style="thick">
        <color theme="1"/>
      </right>
      <top style="thin">
        <color theme="0" tint="-0.24994659260841701"/>
      </top>
      <bottom/>
      <diagonal/>
    </border>
    <border>
      <left style="thick">
        <color theme="1"/>
      </left>
      <right/>
      <top style="thin">
        <color theme="0" tint="-0.24994659260841701"/>
      </top>
      <bottom style="thin">
        <color theme="0" tint="-0.24994659260841701"/>
      </bottom>
      <diagonal/>
    </border>
    <border>
      <left style="thick">
        <color theme="1"/>
      </left>
      <right style="thin">
        <color theme="0" tint="-0.24994659260841701"/>
      </right>
      <top/>
      <bottom/>
      <diagonal/>
    </border>
    <border>
      <left/>
      <right style="thick">
        <color theme="1"/>
      </right>
      <top style="thin">
        <color theme="0" tint="-0.24994659260841701"/>
      </top>
      <bottom style="double">
        <color theme="0" tint="-0.24994659260841701"/>
      </bottom>
      <diagonal/>
    </border>
    <border>
      <left/>
      <right style="thick">
        <color theme="1"/>
      </right>
      <top style="double">
        <color theme="0" tint="-0.24994659260841701"/>
      </top>
      <bottom style="double">
        <color theme="0" tint="-0.24994659260841701"/>
      </bottom>
      <diagonal/>
    </border>
    <border>
      <left/>
      <right style="thick">
        <color theme="1"/>
      </right>
      <top/>
      <bottom style="double">
        <color theme="0" tint="-0.24994659260841701"/>
      </bottom>
      <diagonal/>
    </border>
    <border>
      <left style="thick">
        <color theme="1"/>
      </left>
      <right style="thin">
        <color theme="0" tint="-0.24994659260841701"/>
      </right>
      <top style="thin">
        <color theme="0" tint="-0.24994659260841701"/>
      </top>
      <bottom/>
      <diagonal/>
    </border>
    <border>
      <left style="thick">
        <color theme="1"/>
      </left>
      <right style="thin">
        <color theme="0" tint="-0.24994659260841701"/>
      </right>
      <top/>
      <bottom style="thin">
        <color theme="0" tint="-0.24994659260841701"/>
      </bottom>
      <diagonal/>
    </border>
    <border>
      <left style="thin">
        <color theme="0" tint="-0.24994659260841701"/>
      </left>
      <right style="thick">
        <color theme="1"/>
      </right>
      <top style="thin">
        <color theme="0" tint="-0.24994659260841701"/>
      </top>
      <bottom style="thick">
        <color theme="0" tint="-4.9989318521683403E-2"/>
      </bottom>
      <diagonal/>
    </border>
    <border>
      <left style="thin">
        <color theme="0" tint="-0.24994659260841701"/>
      </left>
      <right style="thick">
        <color theme="1"/>
      </right>
      <top/>
      <bottom style="thin">
        <color theme="0" tint="-0.24994659260841701"/>
      </bottom>
      <diagonal/>
    </border>
    <border>
      <left style="thin">
        <color theme="0" tint="-0.24994659260841701"/>
      </left>
      <right style="thick">
        <color theme="1"/>
      </right>
      <top style="thin">
        <color theme="0" tint="-0.24994659260841701"/>
      </top>
      <bottom style="thin">
        <color theme="0" tint="-0.24994659260841701"/>
      </bottom>
      <diagonal/>
    </border>
    <border>
      <left style="thick">
        <color theme="1"/>
      </left>
      <right/>
      <top/>
      <bottom style="thick">
        <color theme="1"/>
      </bottom>
      <diagonal/>
    </border>
    <border>
      <left style="thick">
        <color theme="0" tint="-4.9989318521683403E-2"/>
      </left>
      <right/>
      <top style="thin">
        <color theme="0" tint="-0.24994659260841701"/>
      </top>
      <bottom style="thick">
        <color theme="1"/>
      </bottom>
      <diagonal/>
    </border>
    <border>
      <left style="thin">
        <color theme="0" tint="-0.24994659260841701"/>
      </left>
      <right/>
      <top style="thin">
        <color theme="0" tint="-0.24994659260841701"/>
      </top>
      <bottom style="thick">
        <color theme="1"/>
      </bottom>
      <diagonal/>
    </border>
    <border>
      <left style="thin">
        <color theme="0" tint="-0.24994659260841701"/>
      </left>
      <right style="thick">
        <color theme="1"/>
      </right>
      <top style="thin">
        <color theme="0" tint="-0.24994659260841701"/>
      </top>
      <bottom style="thick">
        <color theme="1"/>
      </bottom>
      <diagonal/>
    </border>
    <border>
      <left style="thick">
        <color theme="1"/>
      </left>
      <right/>
      <top style="medium">
        <color theme="9" tint="-0.499984740745262"/>
      </top>
      <bottom/>
      <diagonal/>
    </border>
    <border>
      <left/>
      <right style="thick">
        <color theme="1"/>
      </right>
      <top style="medium">
        <color theme="9" tint="-0.499984740745262"/>
      </top>
      <bottom/>
      <diagonal/>
    </border>
    <border>
      <left style="thick">
        <color theme="1"/>
      </left>
      <right style="thin">
        <color theme="2" tint="-0.499984740745262"/>
      </right>
      <top style="thick">
        <color theme="9" tint="-0.499984740745262"/>
      </top>
      <bottom style="thin">
        <color theme="2" tint="-0.499984740745262"/>
      </bottom>
      <diagonal/>
    </border>
    <border>
      <left/>
      <right style="thick">
        <color theme="1"/>
      </right>
      <top style="thick">
        <color theme="9" tint="-0.499984740745262"/>
      </top>
      <bottom style="thin">
        <color theme="2" tint="-0.499984740745262"/>
      </bottom>
      <diagonal/>
    </border>
    <border>
      <left style="thick">
        <color theme="1"/>
      </left>
      <right style="thin">
        <color theme="2" tint="-0.499984740745262"/>
      </right>
      <top style="thin">
        <color theme="2" tint="-0.499984740745262"/>
      </top>
      <bottom style="thin">
        <color theme="2" tint="-0.499984740745262"/>
      </bottom>
      <diagonal/>
    </border>
    <border>
      <left style="thick">
        <color theme="2" tint="-0.499984740745262"/>
      </left>
      <right style="thick">
        <color theme="1"/>
      </right>
      <top style="thin">
        <color theme="2" tint="-0.499984740745262"/>
      </top>
      <bottom style="thick">
        <color theme="2" tint="-0.499984740745262"/>
      </bottom>
      <diagonal/>
    </border>
    <border>
      <left style="thick">
        <color theme="2" tint="-0.499984740745262"/>
      </left>
      <right style="thick">
        <color theme="1"/>
      </right>
      <top style="thick">
        <color theme="2" tint="-0.499984740745262"/>
      </top>
      <bottom style="thick">
        <color theme="2" tint="-0.499984740745262"/>
      </bottom>
      <diagonal/>
    </border>
    <border>
      <left style="thick">
        <color theme="1"/>
      </left>
      <right style="thin">
        <color theme="2" tint="-0.499984740745262"/>
      </right>
      <top style="thin">
        <color theme="2" tint="-0.499984740745262"/>
      </top>
      <bottom style="thick">
        <color theme="9" tint="-0.499984740745262"/>
      </bottom>
      <diagonal/>
    </border>
    <border>
      <left/>
      <right/>
      <top/>
      <bottom style="thick">
        <color theme="1"/>
      </bottom>
      <diagonal/>
    </border>
    <border>
      <left style="thick">
        <color theme="9" tint="-0.499984740745262"/>
      </left>
      <right style="thick">
        <color theme="2" tint="-0.499984740745262"/>
      </right>
      <top style="thick">
        <color theme="2" tint="-0.499984740745262"/>
      </top>
      <bottom style="thick">
        <color theme="1"/>
      </bottom>
      <diagonal/>
    </border>
    <border>
      <left style="thick">
        <color theme="2" tint="-0.499984740745262"/>
      </left>
      <right style="thick">
        <color theme="9" tint="-0.499984740745262"/>
      </right>
      <top style="thick">
        <color theme="2" tint="-0.499984740745262"/>
      </top>
      <bottom style="thick">
        <color theme="1"/>
      </bottom>
      <diagonal/>
    </border>
    <border>
      <left style="thick">
        <color theme="2" tint="-0.499984740745262"/>
      </left>
      <right style="thick">
        <color theme="2" tint="-0.499984740745262"/>
      </right>
      <top style="thick">
        <color theme="2" tint="-0.499984740745262"/>
      </top>
      <bottom style="thick">
        <color theme="1"/>
      </bottom>
      <diagonal/>
    </border>
    <border>
      <left/>
      <right style="thick">
        <color theme="2" tint="-0.499984740745262"/>
      </right>
      <top style="thick">
        <color theme="2" tint="-0.499984740745262"/>
      </top>
      <bottom style="thick">
        <color theme="1"/>
      </bottom>
      <diagonal/>
    </border>
    <border>
      <left style="thick">
        <color theme="2" tint="-0.499984740745262"/>
      </left>
      <right style="thick">
        <color theme="1"/>
      </right>
      <top style="thick">
        <color theme="2" tint="-0.499984740745262"/>
      </top>
      <bottom style="thick">
        <color theme="1"/>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top style="medium">
        <color indexed="64"/>
      </top>
      <bottom style="thin">
        <color theme="0" tint="-0.34998626667073579"/>
      </bottom>
      <diagonal/>
    </border>
    <border>
      <left/>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thin">
        <color theme="0" tint="-0.34998626667073579"/>
      </right>
      <top style="thin">
        <color theme="0" tint="-0.34998626667073579"/>
      </top>
      <bottom/>
      <diagonal/>
    </border>
    <border>
      <left style="medium">
        <color indexed="64"/>
      </left>
      <right style="thin">
        <color theme="0" tint="-0.34998626667073579"/>
      </right>
      <top/>
      <bottom/>
      <diagonal/>
    </border>
    <border>
      <left style="medium">
        <color indexed="64"/>
      </left>
      <right style="thin">
        <color theme="0" tint="-0.34998626667073579"/>
      </right>
      <top/>
      <bottom style="medium">
        <color indexed="64"/>
      </bottom>
      <diagonal/>
    </border>
    <border>
      <left/>
      <right style="thick">
        <color theme="1"/>
      </right>
      <top style="thin">
        <color theme="0" tint="-0.24994659260841701"/>
      </top>
      <bottom style="double">
        <color theme="0" tint="-0.14993743705557422"/>
      </bottom>
      <diagonal/>
    </border>
    <border>
      <left style="thin">
        <color indexed="64"/>
      </left>
      <right style="thin">
        <color indexed="64"/>
      </right>
      <top style="thin">
        <color indexed="64"/>
      </top>
      <bottom/>
      <diagonal/>
    </border>
    <border>
      <left style="thin">
        <color indexed="64"/>
      </left>
      <right style="thin">
        <color indexed="64"/>
      </right>
      <top style="thick">
        <color theme="9" tint="-0.2499465926084170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0" tint="-0.24994659260841701"/>
      </right>
      <top/>
      <bottom style="thick">
        <color theme="1"/>
      </bottom>
      <diagonal/>
    </border>
    <border>
      <left/>
      <right style="thick">
        <color theme="1"/>
      </right>
      <top style="double">
        <color theme="0" tint="-0.14993743705557422"/>
      </top>
      <bottom style="double">
        <color theme="0" tint="-0.14993743705557422"/>
      </bottom>
      <diagonal/>
    </border>
    <border>
      <left style="thin">
        <color theme="0" tint="-0.24994659260841701"/>
      </left>
      <right style="double">
        <color theme="2" tint="-9.9948118533890809E-2"/>
      </right>
      <top/>
      <bottom/>
      <diagonal/>
    </border>
    <border>
      <left/>
      <right style="double">
        <color theme="2" tint="-9.9948118533890809E-2"/>
      </right>
      <top style="thin">
        <color theme="0" tint="-0.24994659260841701"/>
      </top>
      <bottom style="thick">
        <color theme="0" tint="-4.9989318521683403E-2"/>
      </bottom>
      <diagonal/>
    </border>
    <border>
      <left/>
      <right style="double">
        <color theme="2" tint="-9.9948118533890809E-2"/>
      </right>
      <top/>
      <bottom style="thin">
        <color theme="0" tint="-0.24994659260841701"/>
      </bottom>
      <diagonal/>
    </border>
    <border>
      <left/>
      <right style="double">
        <color theme="2" tint="-9.9948118533890809E-2"/>
      </right>
      <top/>
      <bottom/>
      <diagonal/>
    </border>
    <border>
      <left/>
      <right style="double">
        <color theme="2" tint="-9.9948118533890809E-2"/>
      </right>
      <top style="thin">
        <color theme="0" tint="-0.24994659260841701"/>
      </top>
      <bottom style="thin">
        <color theme="0" tint="-0.24994659260841701"/>
      </bottom>
      <diagonal/>
    </border>
    <border>
      <left/>
      <right style="thick">
        <color theme="1"/>
      </right>
      <top style="double">
        <color theme="0" tint="-0.14993743705557422"/>
      </top>
      <bottom style="double">
        <color theme="0" tint="-0.24994659260841701"/>
      </bottom>
      <diagonal/>
    </border>
    <border>
      <left/>
      <right style="thick">
        <color theme="1"/>
      </right>
      <top style="thin">
        <color theme="0" tint="-0.14990691854609822"/>
      </top>
      <bottom style="thin">
        <color theme="0" tint="-0.14990691854609822"/>
      </bottom>
      <diagonal/>
    </border>
    <border>
      <left/>
      <right style="thick">
        <color theme="1"/>
      </right>
      <top style="double">
        <color theme="0" tint="-0.14993743705557422"/>
      </top>
      <bottom style="thin">
        <color theme="0" tint="-0.14990691854609822"/>
      </bottom>
      <diagonal/>
    </border>
    <border>
      <left/>
      <right style="thick">
        <color theme="1"/>
      </right>
      <top style="double">
        <color theme="0" tint="-0.24994659260841701"/>
      </top>
      <bottom/>
      <diagonal/>
    </border>
    <border>
      <left/>
      <right style="thick">
        <color theme="1"/>
      </right>
      <top style="double">
        <color theme="0" tint="-0.14993743705557422"/>
      </top>
      <bottom/>
      <diagonal/>
    </border>
    <border>
      <left style="double">
        <color theme="2" tint="-9.9948118533890809E-2"/>
      </left>
      <right style="double">
        <color theme="2" tint="-9.9917600024414813E-2"/>
      </right>
      <top/>
      <bottom/>
      <diagonal/>
    </border>
    <border>
      <left style="double">
        <color theme="2" tint="-9.9948118533890809E-2"/>
      </left>
      <right style="double">
        <color theme="2" tint="-9.9917600024414813E-2"/>
      </right>
      <top style="thin">
        <color theme="0" tint="-0.24994659260841701"/>
      </top>
      <bottom style="thick">
        <color theme="0" tint="-4.9989318521683403E-2"/>
      </bottom>
      <diagonal/>
    </border>
    <border>
      <left style="double">
        <color theme="2" tint="-9.9948118533890809E-2"/>
      </left>
      <right style="double">
        <color theme="2" tint="-9.9917600024414813E-2"/>
      </right>
      <top/>
      <bottom style="thin">
        <color theme="0" tint="-0.24994659260841701"/>
      </bottom>
      <diagonal/>
    </border>
    <border>
      <left style="double">
        <color theme="2" tint="-9.9948118533890809E-2"/>
      </left>
      <right style="double">
        <color theme="2" tint="-9.9917600024414813E-2"/>
      </right>
      <top style="thin">
        <color theme="0" tint="-0.24994659260841701"/>
      </top>
      <bottom style="thin">
        <color theme="0" tint="-0.24994659260841701"/>
      </bottom>
      <diagonal/>
    </border>
    <border>
      <left style="double">
        <color theme="2" tint="-9.9948118533890809E-2"/>
      </left>
      <right style="double">
        <color theme="2" tint="-9.9917600024414813E-2"/>
      </right>
      <top style="thin">
        <color theme="0" tint="-0.24994659260841701"/>
      </top>
      <bottom style="double">
        <color theme="0" tint="-0.24994659260841701"/>
      </bottom>
      <diagonal/>
    </border>
    <border>
      <left style="double">
        <color theme="2" tint="-9.9948118533890809E-2"/>
      </left>
      <right style="double">
        <color theme="2" tint="-9.9917600024414813E-2"/>
      </right>
      <top style="double">
        <color theme="0" tint="-0.24994659260841701"/>
      </top>
      <bottom style="double">
        <color theme="0" tint="-0.24994659260841701"/>
      </bottom>
      <diagonal/>
    </border>
    <border>
      <left style="double">
        <color theme="2" tint="-9.9948118533890809E-2"/>
      </left>
      <right style="double">
        <color theme="2" tint="-9.9917600024414813E-2"/>
      </right>
      <top style="thin">
        <color theme="0" tint="-0.24994659260841701"/>
      </top>
      <bottom/>
      <diagonal/>
    </border>
    <border>
      <left style="double">
        <color theme="2" tint="-9.9948118533890809E-2"/>
      </left>
      <right style="double">
        <color theme="2" tint="-9.9917600024414813E-2"/>
      </right>
      <top style="thick">
        <color theme="1"/>
      </top>
      <bottom style="thick">
        <color theme="1"/>
      </bottom>
      <diagonal/>
    </border>
    <border>
      <left style="double">
        <color theme="2" tint="-9.9948118533890809E-2"/>
      </left>
      <right style="double">
        <color theme="2" tint="-9.9917600024414813E-2"/>
      </right>
      <top style="thin">
        <color theme="0" tint="-0.24994659260841701"/>
      </top>
      <bottom style="double">
        <color theme="0" tint="-0.14993743705557422"/>
      </bottom>
      <diagonal/>
    </border>
    <border>
      <left/>
      <right/>
      <top style="thin">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
      <left style="thick">
        <color theme="1"/>
      </left>
      <right style="thin">
        <color theme="2" tint="-9.9948118533890809E-2"/>
      </right>
      <top/>
      <bottom/>
      <diagonal/>
    </border>
    <border>
      <left style="thick">
        <color theme="1"/>
      </left>
      <right style="thin">
        <color theme="2" tint="-9.9948118533890809E-2"/>
      </right>
      <top style="thin">
        <color theme="0" tint="-0.24994659260841701"/>
      </top>
      <bottom style="thin">
        <color theme="0" tint="-0.24994659260841701"/>
      </bottom>
      <diagonal/>
    </border>
    <border>
      <left style="thick">
        <color theme="1"/>
      </left>
      <right style="thin">
        <color theme="2" tint="-9.9948118533890809E-2"/>
      </right>
      <top style="thin">
        <color theme="0" tint="-0.24994659260841701"/>
      </top>
      <bottom style="thick">
        <color theme="1"/>
      </bottom>
      <diagonal/>
    </border>
    <border>
      <left/>
      <right style="thin">
        <color theme="0" tint="-0.34998626667073579"/>
      </right>
      <top/>
      <bottom style="thin">
        <color theme="0" tint="-0.34998626667073579"/>
      </bottom>
      <diagonal/>
    </border>
    <border>
      <left/>
      <right style="double">
        <color theme="2" tint="-9.9948118533890809E-2"/>
      </right>
      <top style="thin">
        <color theme="0" tint="-0.24994659260841701"/>
      </top>
      <bottom/>
      <diagonal/>
    </border>
    <border>
      <left style="thick">
        <color theme="9" tint="-0.499984740745262"/>
      </left>
      <right style="thin">
        <color theme="0" tint="-0.34998626667073579"/>
      </right>
      <top style="thick">
        <color theme="9" tint="-0.499984740745262"/>
      </top>
      <bottom style="thin">
        <color theme="0" tint="-0.34998626667073579"/>
      </bottom>
      <diagonal/>
    </border>
    <border>
      <left style="thin">
        <color theme="0" tint="-0.34998626667073579"/>
      </left>
      <right style="thin">
        <color theme="0" tint="-0.34998626667073579"/>
      </right>
      <top style="thick">
        <color theme="9" tint="-0.499984740745262"/>
      </top>
      <bottom style="thin">
        <color theme="0" tint="-0.34998626667073579"/>
      </bottom>
      <diagonal/>
    </border>
    <border>
      <left style="thin">
        <color theme="0" tint="-0.34998626667073579"/>
      </left>
      <right style="thick">
        <color theme="9" tint="-0.499984740745262"/>
      </right>
      <top style="thick">
        <color theme="9" tint="-0.499984740745262"/>
      </top>
      <bottom style="thin">
        <color theme="0" tint="-0.34998626667073579"/>
      </bottom>
      <diagonal/>
    </border>
    <border>
      <left style="double">
        <color theme="2" tint="-9.9917600024414813E-2"/>
      </left>
      <right style="thick">
        <color theme="1"/>
      </right>
      <top style="double">
        <color theme="0" tint="-0.24994659260841701"/>
      </top>
      <bottom style="thin">
        <color theme="0" tint="-0.24994659260841701"/>
      </bottom>
      <diagonal/>
    </border>
    <border>
      <left style="double">
        <color theme="2" tint="-9.9917600024414813E-2"/>
      </left>
      <right style="thick">
        <color theme="1"/>
      </right>
      <top style="thin">
        <color theme="0" tint="-0.24994659260841701"/>
      </top>
      <bottom style="double">
        <color theme="0" tint="-0.14993743705557422"/>
      </bottom>
      <diagonal/>
    </border>
    <border>
      <left style="thick">
        <color theme="1"/>
      </left>
      <right/>
      <top style="thick">
        <color theme="1"/>
      </top>
      <bottom style="thin">
        <color theme="0" tint="-0.24994659260841701"/>
      </bottom>
      <diagonal/>
    </border>
    <border>
      <left style="thin">
        <color theme="0" tint="-0.24994659260841701"/>
      </left>
      <right style="thin">
        <color theme="0" tint="-0.24994659260841701"/>
      </right>
      <top style="thick">
        <color theme="1"/>
      </top>
      <bottom style="thin">
        <color theme="0" tint="-0.24994659260841701"/>
      </bottom>
      <diagonal/>
    </border>
    <border>
      <left style="double">
        <color theme="2" tint="-9.9948118533890809E-2"/>
      </left>
      <right style="double">
        <color theme="2" tint="-9.9917600024414813E-2"/>
      </right>
      <top style="thick">
        <color theme="1"/>
      </top>
      <bottom style="thin">
        <color theme="0" tint="-0.24994659260841701"/>
      </bottom>
      <diagonal/>
    </border>
    <border>
      <left/>
      <right style="thin">
        <color theme="0" tint="-0.24994659260841701"/>
      </right>
      <top style="thick">
        <color theme="1"/>
      </top>
      <bottom style="thin">
        <color theme="0" tint="-0.24994659260841701"/>
      </bottom>
      <diagonal/>
    </border>
    <border>
      <left/>
      <right style="double">
        <color theme="2" tint="-9.9948118533890809E-2"/>
      </right>
      <top style="thick">
        <color theme="1"/>
      </top>
      <bottom style="thin">
        <color theme="0" tint="-0.24994659260841701"/>
      </bottom>
      <diagonal/>
    </border>
    <border>
      <left/>
      <right style="thick">
        <color theme="1"/>
      </right>
      <top style="thick">
        <color theme="1"/>
      </top>
      <bottom style="thin">
        <color theme="0" tint="-0.24994659260841701"/>
      </bottom>
      <diagonal/>
    </border>
    <border>
      <left style="double">
        <color theme="2" tint="-9.9948118533890809E-2"/>
      </left>
      <right style="thick">
        <color theme="1"/>
      </right>
      <top/>
      <bottom/>
      <diagonal/>
    </border>
    <border>
      <left/>
      <right style="double">
        <color theme="2" tint="-9.9917600024414813E-2"/>
      </right>
      <top style="thin">
        <color theme="0" tint="-0.24994659260841701"/>
      </top>
      <bottom style="thin">
        <color theme="0" tint="-0.24994659260841701"/>
      </bottom>
      <diagonal/>
    </border>
    <border>
      <left/>
      <right style="double">
        <color theme="2" tint="-9.9948118533890809E-2"/>
      </right>
      <top style="thin">
        <color theme="0" tint="-0.24994659260841701"/>
      </top>
      <bottom style="double">
        <color theme="0" tint="-0.24994659260841701"/>
      </bottom>
      <diagonal/>
    </border>
    <border>
      <left/>
      <right style="double">
        <color theme="2" tint="-9.9917600024414813E-2"/>
      </right>
      <top style="thin">
        <color theme="0" tint="-0.24994659260841701"/>
      </top>
      <bottom style="double">
        <color theme="0" tint="-0.24994659260841701"/>
      </bottom>
      <diagonal/>
    </border>
    <border>
      <left/>
      <right style="double">
        <color theme="2" tint="-9.9948118533890809E-2"/>
      </right>
      <top style="thick">
        <color theme="1"/>
      </top>
      <bottom style="thick">
        <color theme="1"/>
      </bottom>
      <diagonal/>
    </border>
    <border>
      <left/>
      <right style="double">
        <color theme="2" tint="-9.9917600024414813E-2"/>
      </right>
      <top style="thin">
        <color theme="0" tint="-0.24994659260841701"/>
      </top>
      <bottom style="double">
        <color theme="0" tint="-0.14993743705557422"/>
      </bottom>
      <diagonal/>
    </border>
    <border>
      <left/>
      <right style="thin">
        <color theme="0" tint="-0.24994659260841701"/>
      </right>
      <top/>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double">
        <color theme="2" tint="-9.9917600024414813E-2"/>
      </left>
      <right style="thick">
        <color theme="1"/>
      </right>
      <top style="thick">
        <color indexed="64"/>
      </top>
      <bottom style="thin">
        <color theme="0" tint="-0.14990691854609822"/>
      </bottom>
      <diagonal/>
    </border>
  </borders>
  <cellStyleXfs count="11">
    <xf numFmtId="0" fontId="0" fillId="0" borderId="0"/>
    <xf numFmtId="44" fontId="1" fillId="0" borderId="0" applyFont="0" applyFill="0" applyBorder="0" applyAlignment="0" applyProtection="0"/>
    <xf numFmtId="0" fontId="3" fillId="2" borderId="0" applyNumberFormat="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0" fontId="2" fillId="0" borderId="0" applyNumberFormat="0" applyFill="0" applyBorder="0" applyAlignment="0" applyProtection="0"/>
    <xf numFmtId="0" fontId="5" fillId="0" borderId="1" applyNumberFormat="0" applyFill="0" applyAlignment="0" applyProtection="0"/>
    <xf numFmtId="0" fontId="7" fillId="0" borderId="0" applyNumberFormat="0" applyFill="0" applyBorder="0" applyAlignment="0" applyProtection="0"/>
    <xf numFmtId="0" fontId="6" fillId="0" borderId="2" applyNumberFormat="0" applyFill="0" applyAlignment="0" applyProtection="0"/>
    <xf numFmtId="0" fontId="12" fillId="0" borderId="0" applyNumberFormat="0" applyFill="0" applyBorder="0" applyAlignment="0" applyProtection="0"/>
    <xf numFmtId="0" fontId="13" fillId="0" borderId="0"/>
  </cellStyleXfs>
  <cellXfs count="611">
    <xf numFmtId="0" fontId="0" fillId="0" borderId="0" xfId="0"/>
    <xf numFmtId="0" fontId="9" fillId="0" borderId="0" xfId="0" applyFont="1"/>
    <xf numFmtId="0" fontId="10" fillId="0" borderId="0" xfId="0" applyFont="1"/>
    <xf numFmtId="169" fontId="10" fillId="0" borderId="0" xfId="0" applyNumberFormat="1" applyFont="1"/>
    <xf numFmtId="169" fontId="0" fillId="0" borderId="0" xfId="0" applyNumberFormat="1"/>
    <xf numFmtId="0" fontId="20" fillId="0" borderId="0" xfId="0" applyFont="1"/>
    <xf numFmtId="169" fontId="21" fillId="0" borderId="0" xfId="0" applyNumberFormat="1" applyFont="1"/>
    <xf numFmtId="0" fontId="21" fillId="0" borderId="0" xfId="0" applyFont="1"/>
    <xf numFmtId="0" fontId="20" fillId="0" borderId="0" xfId="0" applyFont="1" applyAlignment="1">
      <alignment horizontal="center"/>
    </xf>
    <xf numFmtId="169" fontId="0" fillId="11" borderId="0" xfId="0" applyNumberFormat="1" applyFill="1"/>
    <xf numFmtId="0" fontId="25" fillId="9" borderId="12" xfId="0" applyFont="1" applyFill="1" applyBorder="1"/>
    <xf numFmtId="0" fontId="25" fillId="9" borderId="13" xfId="0" applyFont="1" applyFill="1" applyBorder="1"/>
    <xf numFmtId="0" fontId="25" fillId="9" borderId="14" xfId="0" applyFont="1" applyFill="1" applyBorder="1"/>
    <xf numFmtId="0" fontId="34" fillId="9" borderId="15" xfId="0" applyFont="1" applyFill="1" applyBorder="1" applyAlignment="1">
      <alignment horizontal="center" vertical="center" wrapText="1"/>
    </xf>
    <xf numFmtId="0" fontId="25" fillId="9" borderId="0" xfId="0" applyFont="1" applyFill="1"/>
    <xf numFmtId="0" fontId="25" fillId="9" borderId="16" xfId="0" applyFont="1" applyFill="1" applyBorder="1"/>
    <xf numFmtId="169" fontId="36" fillId="10" borderId="39" xfId="0" applyNumberFormat="1" applyFont="1" applyFill="1" applyBorder="1" applyAlignment="1" applyProtection="1">
      <alignment horizontal="center" vertical="center"/>
      <protection locked="0"/>
    </xf>
    <xf numFmtId="0" fontId="38" fillId="12" borderId="0" xfId="0" applyFont="1" applyFill="1" applyAlignment="1">
      <alignment horizontal="left"/>
    </xf>
    <xf numFmtId="2" fontId="38" fillId="12" borderId="0" xfId="0" applyNumberFormat="1" applyFont="1" applyFill="1" applyAlignment="1">
      <alignment horizontal="center"/>
    </xf>
    <xf numFmtId="0" fontId="38" fillId="12" borderId="0" xfId="0" applyFont="1" applyFill="1" applyAlignment="1">
      <alignment horizontal="center"/>
    </xf>
    <xf numFmtId="166" fontId="39" fillId="12" borderId="0" xfId="0" applyNumberFormat="1" applyFont="1" applyFill="1" applyAlignment="1">
      <alignment horizontal="center" vertical="center"/>
    </xf>
    <xf numFmtId="0" fontId="25" fillId="6" borderId="0" xfId="0" applyFont="1" applyFill="1"/>
    <xf numFmtId="0" fontId="40" fillId="7" borderId="0" xfId="0" applyFont="1" applyFill="1"/>
    <xf numFmtId="0" fontId="42" fillId="7" borderId="0" xfId="0" applyFont="1" applyFill="1"/>
    <xf numFmtId="1" fontId="25" fillId="9" borderId="0" xfId="0" applyNumberFormat="1" applyFont="1" applyFill="1"/>
    <xf numFmtId="0" fontId="44" fillId="7" borderId="0" xfId="0" applyFont="1" applyFill="1"/>
    <xf numFmtId="0" fontId="43" fillId="4" borderId="36" xfId="0" applyFont="1" applyFill="1" applyBorder="1" applyAlignment="1">
      <alignment horizontal="left" vertical="center" wrapText="1"/>
    </xf>
    <xf numFmtId="0" fontId="43" fillId="8" borderId="6" xfId="0" applyFont="1" applyFill="1" applyBorder="1" applyAlignment="1">
      <alignment vertical="center" wrapText="1"/>
    </xf>
    <xf numFmtId="0" fontId="43" fillId="8" borderId="3" xfId="0" applyFont="1" applyFill="1" applyBorder="1" applyAlignment="1">
      <alignment vertical="center" wrapText="1"/>
    </xf>
    <xf numFmtId="0" fontId="45" fillId="7" borderId="0" xfId="0" applyFont="1" applyFill="1"/>
    <xf numFmtId="0" fontId="43" fillId="8" borderId="5" xfId="0" applyFont="1" applyFill="1" applyBorder="1" applyAlignment="1">
      <alignment vertical="center" wrapText="1"/>
    </xf>
    <xf numFmtId="0" fontId="9" fillId="7" borderId="0" xfId="0" applyFont="1" applyFill="1"/>
    <xf numFmtId="0" fontId="32" fillId="8" borderId="3" xfId="0" applyFont="1" applyFill="1" applyBorder="1" applyAlignment="1">
      <alignment vertical="center" wrapText="1"/>
    </xf>
    <xf numFmtId="0" fontId="37" fillId="7" borderId="0" xfId="0" applyFont="1" applyFill="1"/>
    <xf numFmtId="0" fontId="32" fillId="8" borderId="5" xfId="0" applyFont="1" applyFill="1" applyBorder="1" applyAlignment="1">
      <alignment vertical="center" wrapText="1"/>
    </xf>
    <xf numFmtId="0" fontId="37" fillId="7" borderId="0" xfId="0" applyFont="1" applyFill="1" applyAlignment="1">
      <alignment vertical="center"/>
    </xf>
    <xf numFmtId="0" fontId="49" fillId="7" borderId="0" xfId="0" applyFont="1" applyFill="1"/>
    <xf numFmtId="0" fontId="50" fillId="7" borderId="0" xfId="0" applyFont="1" applyFill="1"/>
    <xf numFmtId="0" fontId="10" fillId="7" borderId="0" xfId="0" applyFont="1" applyFill="1" applyAlignment="1">
      <alignment vertical="center"/>
    </xf>
    <xf numFmtId="0" fontId="9" fillId="7" borderId="0" xfId="0" applyFont="1" applyFill="1" applyAlignment="1">
      <alignment horizontal="center" vertical="center"/>
    </xf>
    <xf numFmtId="1" fontId="9" fillId="7" borderId="0" xfId="0" applyNumberFormat="1" applyFont="1" applyFill="1" applyAlignment="1">
      <alignment horizontal="center" vertical="center"/>
    </xf>
    <xf numFmtId="1" fontId="32" fillId="4" borderId="69" xfId="1" applyNumberFormat="1" applyFont="1" applyFill="1" applyBorder="1" applyAlignment="1">
      <alignment horizontal="center" vertical="center"/>
    </xf>
    <xf numFmtId="0" fontId="25" fillId="9" borderId="73" xfId="0" applyFont="1" applyFill="1" applyBorder="1"/>
    <xf numFmtId="0" fontId="25" fillId="9" borderId="74" xfId="0" applyFont="1" applyFill="1" applyBorder="1"/>
    <xf numFmtId="1" fontId="25" fillId="9" borderId="74" xfId="0" applyNumberFormat="1" applyFont="1" applyFill="1" applyBorder="1"/>
    <xf numFmtId="0" fontId="25" fillId="9" borderId="75" xfId="0" applyFont="1" applyFill="1" applyBorder="1"/>
    <xf numFmtId="0" fontId="31" fillId="4" borderId="78" xfId="0" applyFont="1" applyFill="1" applyBorder="1" applyAlignment="1">
      <alignment horizontal="center" vertical="center" wrapText="1"/>
    </xf>
    <xf numFmtId="0" fontId="31" fillId="4" borderId="79" xfId="0" applyFont="1" applyFill="1" applyBorder="1" applyAlignment="1">
      <alignment horizontal="center" vertical="center" wrapText="1"/>
    </xf>
    <xf numFmtId="0" fontId="34" fillId="9" borderId="80" xfId="0" applyFont="1" applyFill="1" applyBorder="1" applyAlignment="1">
      <alignment horizontal="center" vertical="center" wrapText="1"/>
    </xf>
    <xf numFmtId="0" fontId="25" fillId="9" borderId="79" xfId="0" applyFont="1" applyFill="1" applyBorder="1"/>
    <xf numFmtId="0" fontId="43" fillId="4" borderId="81" xfId="0" applyFont="1" applyFill="1" applyBorder="1" applyAlignment="1">
      <alignment horizontal="center" vertical="center" wrapText="1"/>
    </xf>
    <xf numFmtId="0" fontId="46" fillId="8" borderId="83" xfId="0" applyFont="1" applyFill="1" applyBorder="1" applyAlignment="1">
      <alignment horizontal="center" vertical="center" wrapText="1"/>
    </xf>
    <xf numFmtId="0" fontId="46" fillId="8" borderId="79" xfId="0" applyFont="1" applyFill="1" applyBorder="1" applyAlignment="1">
      <alignment horizontal="center" vertical="center" wrapText="1"/>
    </xf>
    <xf numFmtId="1" fontId="46" fillId="4" borderId="84" xfId="1" applyNumberFormat="1" applyFont="1" applyFill="1" applyBorder="1" applyAlignment="1">
      <alignment horizontal="center" vertical="center"/>
    </xf>
    <xf numFmtId="0" fontId="46" fillId="8" borderId="88" xfId="0" applyFont="1" applyFill="1" applyBorder="1" applyAlignment="1">
      <alignment horizontal="center" vertical="center" wrapText="1"/>
    </xf>
    <xf numFmtId="1" fontId="46" fillId="4" borderId="89" xfId="1" applyNumberFormat="1" applyFont="1" applyFill="1" applyBorder="1" applyAlignment="1">
      <alignment horizontal="center" vertical="center"/>
    </xf>
    <xf numFmtId="0" fontId="46" fillId="8" borderId="86" xfId="0" applyFont="1" applyFill="1" applyBorder="1" applyAlignment="1">
      <alignment vertical="center" wrapText="1"/>
    </xf>
    <xf numFmtId="1" fontId="28" fillId="4" borderId="89" xfId="1" applyNumberFormat="1" applyFont="1" applyFill="1" applyBorder="1" applyAlignment="1">
      <alignment horizontal="center" vertical="center"/>
    </xf>
    <xf numFmtId="0" fontId="33" fillId="8" borderId="88" xfId="0" applyFont="1" applyFill="1" applyBorder="1" applyAlignment="1">
      <alignment horizontal="center" vertical="center" wrapText="1"/>
    </xf>
    <xf numFmtId="0" fontId="33" fillId="8" borderId="86" xfId="0" applyFont="1" applyFill="1" applyBorder="1" applyAlignment="1">
      <alignment vertical="center" wrapText="1"/>
    </xf>
    <xf numFmtId="1" fontId="33" fillId="4" borderId="89" xfId="1" applyNumberFormat="1" applyFont="1" applyFill="1" applyBorder="1" applyAlignment="1">
      <alignment horizontal="center" vertical="center"/>
    </xf>
    <xf numFmtId="0" fontId="33" fillId="8" borderId="85" xfId="0" applyFont="1" applyFill="1" applyBorder="1" applyAlignment="1">
      <alignment vertical="center" wrapText="1"/>
    </xf>
    <xf numFmtId="3" fontId="33" fillId="8" borderId="86" xfId="0" applyNumberFormat="1" applyFont="1" applyFill="1" applyBorder="1" applyAlignment="1">
      <alignment vertical="center" wrapText="1"/>
    </xf>
    <xf numFmtId="1" fontId="33" fillId="4" borderId="84" xfId="1" applyNumberFormat="1" applyFont="1" applyFill="1" applyBorder="1" applyAlignment="1">
      <alignment horizontal="center" vertical="center"/>
    </xf>
    <xf numFmtId="164" fontId="33" fillId="4" borderId="86" xfId="1" applyNumberFormat="1" applyFont="1" applyFill="1" applyBorder="1" applyAlignment="1">
      <alignment horizontal="right"/>
    </xf>
    <xf numFmtId="0" fontId="33" fillId="8" borderId="79" xfId="0" applyFont="1" applyFill="1" applyBorder="1" applyAlignment="1">
      <alignment horizontal="center"/>
    </xf>
    <xf numFmtId="1" fontId="33" fillId="4" borderId="78" xfId="1" applyNumberFormat="1" applyFont="1" applyFill="1" applyBorder="1" applyAlignment="1">
      <alignment horizontal="center" vertical="center"/>
    </xf>
    <xf numFmtId="164" fontId="48" fillId="5" borderId="79" xfId="1" applyNumberFormat="1" applyFont="1" applyFill="1" applyBorder="1" applyAlignment="1">
      <alignment horizontal="left"/>
    </xf>
    <xf numFmtId="165" fontId="48" fillId="4" borderId="85" xfId="1" applyNumberFormat="1" applyFont="1" applyFill="1" applyBorder="1" applyAlignment="1">
      <alignment horizontal="right"/>
    </xf>
    <xf numFmtId="165" fontId="48" fillId="4" borderId="86" xfId="1" applyNumberFormat="1" applyFont="1" applyFill="1" applyBorder="1" applyAlignment="1">
      <alignment horizontal="right"/>
    </xf>
    <xf numFmtId="165" fontId="48" fillId="5" borderId="79" xfId="1" applyNumberFormat="1" applyFont="1" applyFill="1" applyBorder="1" applyAlignment="1">
      <alignment horizontal="left"/>
    </xf>
    <xf numFmtId="165" fontId="33" fillId="5" borderId="85" xfId="1" applyNumberFormat="1" applyFont="1" applyFill="1" applyBorder="1" applyAlignment="1">
      <alignment horizontal="right"/>
    </xf>
    <xf numFmtId="165" fontId="33" fillId="5" borderId="87" xfId="1" applyNumberFormat="1" applyFont="1" applyFill="1" applyBorder="1" applyAlignment="1">
      <alignment horizontal="right"/>
    </xf>
    <xf numFmtId="165" fontId="33" fillId="4" borderId="86" xfId="1" applyNumberFormat="1" applyFont="1" applyFill="1" applyBorder="1" applyAlignment="1">
      <alignment horizontal="right"/>
    </xf>
    <xf numFmtId="1" fontId="28" fillId="4" borderId="78" xfId="1" applyNumberFormat="1" applyFont="1" applyFill="1" applyBorder="1" applyAlignment="1">
      <alignment horizontal="center" vertical="center"/>
    </xf>
    <xf numFmtId="1" fontId="33" fillId="4" borderId="93" xfId="1" applyNumberFormat="1" applyFont="1" applyFill="1" applyBorder="1" applyAlignment="1">
      <alignment horizontal="center" vertical="center"/>
    </xf>
    <xf numFmtId="165" fontId="33" fillId="4" borderId="87" xfId="1" applyNumberFormat="1" applyFont="1" applyFill="1" applyBorder="1" applyAlignment="1">
      <alignment horizontal="right"/>
    </xf>
    <xf numFmtId="0" fontId="28" fillId="4" borderId="89" xfId="0" applyFont="1" applyFill="1" applyBorder="1" applyAlignment="1">
      <alignment horizontal="center" vertical="center" wrapText="1"/>
    </xf>
    <xf numFmtId="0" fontId="33" fillId="4" borderId="94" xfId="0" applyFont="1" applyFill="1" applyBorder="1" applyAlignment="1">
      <alignment horizontal="center" vertical="center" wrapText="1"/>
    </xf>
    <xf numFmtId="165" fontId="33" fillId="5" borderId="79" xfId="0" applyNumberFormat="1" applyFont="1" applyFill="1" applyBorder="1" applyAlignment="1">
      <alignment horizontal="left" vertical="center"/>
    </xf>
    <xf numFmtId="0" fontId="25" fillId="9" borderId="45" xfId="0" applyFont="1" applyFill="1" applyBorder="1"/>
    <xf numFmtId="0" fontId="25" fillId="9" borderId="46" xfId="0" applyFont="1" applyFill="1" applyBorder="1"/>
    <xf numFmtId="1" fontId="25" fillId="9" borderId="46" xfId="0" applyNumberFormat="1" applyFont="1" applyFill="1" applyBorder="1"/>
    <xf numFmtId="1" fontId="25" fillId="9" borderId="47" xfId="0" applyNumberFormat="1" applyFont="1" applyFill="1" applyBorder="1"/>
    <xf numFmtId="0" fontId="32" fillId="4" borderId="36" xfId="0" applyFont="1" applyFill="1" applyBorder="1" applyAlignment="1">
      <alignment horizontal="right" vertical="center" wrapText="1"/>
    </xf>
    <xf numFmtId="0" fontId="32" fillId="4" borderId="36" xfId="0" applyFont="1" applyFill="1" applyBorder="1" applyAlignment="1">
      <alignment horizontal="center" vertical="center" wrapText="1"/>
    </xf>
    <xf numFmtId="0" fontId="32" fillId="8" borderId="6" xfId="0" applyFont="1" applyFill="1" applyBorder="1" applyAlignment="1">
      <alignment vertical="center" wrapText="1"/>
    </xf>
    <xf numFmtId="1" fontId="33" fillId="8" borderId="5" xfId="0" applyNumberFormat="1" applyFont="1" applyFill="1" applyBorder="1" applyAlignment="1">
      <alignment horizontal="center" vertical="center" wrapText="1"/>
    </xf>
    <xf numFmtId="1" fontId="33" fillId="4" borderId="4" xfId="1" applyNumberFormat="1" applyFont="1" applyFill="1" applyBorder="1" applyAlignment="1">
      <alignment horizontal="left" vertical="center"/>
    </xf>
    <xf numFmtId="0" fontId="33" fillId="4" borderId="36" xfId="0" applyFont="1" applyFill="1" applyBorder="1" applyAlignment="1">
      <alignment horizontal="left" vertical="center" wrapText="1" indent="1"/>
    </xf>
    <xf numFmtId="0" fontId="31" fillId="4" borderId="73" xfId="0" applyFont="1" applyFill="1" applyBorder="1" applyAlignment="1">
      <alignment vertical="center" wrapText="1"/>
    </xf>
    <xf numFmtId="0" fontId="40" fillId="4" borderId="75" xfId="0" applyFont="1" applyFill="1" applyBorder="1" applyAlignment="1">
      <alignment vertical="center" wrapText="1"/>
    </xf>
    <xf numFmtId="1" fontId="40" fillId="4" borderId="0" xfId="0" applyNumberFormat="1" applyFont="1" applyFill="1" applyAlignment="1">
      <alignment horizontal="center" vertical="center" wrapText="1"/>
    </xf>
    <xf numFmtId="1" fontId="25" fillId="9" borderId="79" xfId="0" applyNumberFormat="1" applyFont="1" applyFill="1" applyBorder="1"/>
    <xf numFmtId="1" fontId="49" fillId="8" borderId="0" xfId="0" applyNumberFormat="1" applyFont="1" applyFill="1" applyAlignment="1">
      <alignment horizontal="center" vertical="center"/>
    </xf>
    <xf numFmtId="1" fontId="49" fillId="8" borderId="79" xfId="0" applyNumberFormat="1" applyFont="1" applyFill="1" applyBorder="1" applyAlignment="1">
      <alignment horizontal="center" vertical="center"/>
    </xf>
    <xf numFmtId="0" fontId="33" fillId="4" borderId="81" xfId="0" applyFont="1" applyFill="1" applyBorder="1" applyAlignment="1">
      <alignment horizontal="center" vertical="center" wrapText="1"/>
    </xf>
    <xf numFmtId="1" fontId="32" fillId="4" borderId="95" xfId="0" applyNumberFormat="1" applyFont="1" applyFill="1" applyBorder="1" applyAlignment="1">
      <alignment horizontal="center" vertical="center" wrapText="1"/>
    </xf>
    <xf numFmtId="1" fontId="33" fillId="8" borderId="94" xfId="0" applyNumberFormat="1" applyFont="1" applyFill="1" applyBorder="1" applyAlignment="1">
      <alignment horizontal="center" vertical="center" wrapText="1"/>
    </xf>
    <xf numFmtId="1" fontId="33" fillId="8" borderId="96" xfId="0" applyNumberFormat="1" applyFont="1" applyFill="1" applyBorder="1" applyAlignment="1">
      <alignment horizontal="center" vertical="center" wrapText="1"/>
    </xf>
    <xf numFmtId="0" fontId="37" fillId="4" borderId="78" xfId="0" applyFont="1" applyFill="1" applyBorder="1"/>
    <xf numFmtId="0" fontId="37" fillId="4" borderId="98" xfId="0" applyFont="1" applyFill="1" applyBorder="1"/>
    <xf numFmtId="0" fontId="33" fillId="4" borderId="99" xfId="0" applyFont="1" applyFill="1" applyBorder="1" applyAlignment="1">
      <alignment horizontal="right" vertical="center" wrapText="1"/>
    </xf>
    <xf numFmtId="169" fontId="43" fillId="8" borderId="51" xfId="0" applyNumberFormat="1" applyFont="1" applyFill="1" applyBorder="1" applyAlignment="1">
      <alignment horizontal="center" vertical="center" wrapText="1"/>
    </xf>
    <xf numFmtId="169" fontId="43" fillId="8" borderId="52" xfId="0" applyNumberFormat="1" applyFont="1" applyFill="1" applyBorder="1" applyAlignment="1">
      <alignment horizontal="center" vertical="center" wrapText="1"/>
    </xf>
    <xf numFmtId="169" fontId="43" fillId="8" borderId="58" xfId="0" applyNumberFormat="1" applyFont="1" applyFill="1" applyBorder="1" applyAlignment="1">
      <alignment horizontal="center" vertical="center" wrapText="1"/>
    </xf>
    <xf numFmtId="169" fontId="43" fillId="8" borderId="57" xfId="0" applyNumberFormat="1" applyFont="1" applyFill="1" applyBorder="1" applyAlignment="1">
      <alignment horizontal="center" vertical="center" wrapText="1"/>
    </xf>
    <xf numFmtId="1" fontId="33" fillId="0" borderId="50" xfId="0" applyNumberFormat="1" applyFont="1" applyBorder="1" applyAlignment="1">
      <alignment horizontal="right" vertical="center"/>
    </xf>
    <xf numFmtId="1" fontId="33" fillId="0" borderId="53" xfId="0" applyNumberFormat="1" applyFont="1" applyBorder="1" applyAlignment="1">
      <alignment horizontal="right" vertical="center"/>
    </xf>
    <xf numFmtId="0" fontId="25" fillId="9" borderId="48" xfId="0" applyFont="1" applyFill="1" applyBorder="1"/>
    <xf numFmtId="1" fontId="25" fillId="9" borderId="49" xfId="0" applyNumberFormat="1" applyFont="1" applyFill="1" applyBorder="1"/>
    <xf numFmtId="0" fontId="25" fillId="9" borderId="102" xfId="0" applyFont="1" applyFill="1" applyBorder="1"/>
    <xf numFmtId="1" fontId="25" fillId="9" borderId="103" xfId="0" applyNumberFormat="1" applyFont="1" applyFill="1" applyBorder="1"/>
    <xf numFmtId="169" fontId="43" fillId="8" borderId="104" xfId="0" applyNumberFormat="1" applyFont="1" applyFill="1" applyBorder="1" applyAlignment="1">
      <alignment horizontal="center" vertical="center" wrapText="1"/>
    </xf>
    <xf numFmtId="0" fontId="33" fillId="0" borderId="106" xfId="0" applyFont="1" applyBorder="1" applyAlignment="1">
      <alignment horizontal="left" vertical="center" indent="1"/>
    </xf>
    <xf numFmtId="0" fontId="51" fillId="0" borderId="106" xfId="0" applyFont="1" applyBorder="1" applyAlignment="1">
      <alignment horizontal="left" vertical="center" indent="1"/>
    </xf>
    <xf numFmtId="0" fontId="33" fillId="0" borderId="106" xfId="0" applyFont="1" applyBorder="1" applyAlignment="1">
      <alignment horizontal="right" vertical="center"/>
    </xf>
    <xf numFmtId="0" fontId="33" fillId="0" borderId="106" xfId="0" applyFont="1" applyBorder="1" applyAlignment="1">
      <alignment horizontal="left" indent="1"/>
    </xf>
    <xf numFmtId="10" fontId="33" fillId="0" borderId="106" xfId="0" applyNumberFormat="1" applyFont="1" applyBorder="1" applyAlignment="1">
      <alignment horizontal="right" vertical="center"/>
    </xf>
    <xf numFmtId="0" fontId="33" fillId="0" borderId="109" xfId="0" applyFont="1" applyBorder="1" applyAlignment="1">
      <alignment horizontal="right" vertical="center"/>
    </xf>
    <xf numFmtId="1" fontId="40" fillId="4" borderId="78" xfId="0" applyNumberFormat="1" applyFont="1" applyFill="1" applyBorder="1" applyAlignment="1">
      <alignment horizontal="center" vertical="center" wrapText="1"/>
    </xf>
    <xf numFmtId="1" fontId="40" fillId="4" borderId="98" xfId="0" applyNumberFormat="1" applyFont="1" applyFill="1" applyBorder="1" applyAlignment="1">
      <alignment horizontal="center" vertical="center" wrapText="1"/>
    </xf>
    <xf numFmtId="1" fontId="40" fillId="4" borderId="110" xfId="0" applyNumberFormat="1" applyFont="1" applyFill="1" applyBorder="1" applyAlignment="1">
      <alignment horizontal="center" vertical="center" wrapText="1"/>
    </xf>
    <xf numFmtId="164" fontId="33" fillId="4" borderId="32" xfId="1" applyNumberFormat="1" applyFont="1" applyFill="1" applyBorder="1" applyAlignment="1" applyProtection="1">
      <alignment horizontal="center" vertical="center" wrapText="1"/>
    </xf>
    <xf numFmtId="164" fontId="33" fillId="4" borderId="19" xfId="1" applyNumberFormat="1" applyFont="1" applyFill="1" applyBorder="1" applyAlignment="1" applyProtection="1">
      <alignment horizontal="left" vertical="center" wrapText="1"/>
    </xf>
    <xf numFmtId="2" fontId="33" fillId="4" borderId="19" xfId="1" applyNumberFormat="1" applyFont="1" applyFill="1" applyBorder="1" applyAlignment="1" applyProtection="1">
      <alignment horizontal="center" wrapText="1"/>
    </xf>
    <xf numFmtId="168" fontId="32" fillId="3" borderId="38" xfId="0" applyNumberFormat="1" applyFont="1" applyFill="1" applyBorder="1" applyAlignment="1" applyProtection="1">
      <alignment horizontal="center" vertical="center"/>
      <protection locked="0"/>
    </xf>
    <xf numFmtId="0" fontId="33" fillId="8" borderId="32" xfId="0" applyFont="1" applyFill="1" applyBorder="1" applyAlignment="1">
      <alignment horizontal="center" vertical="center"/>
    </xf>
    <xf numFmtId="0" fontId="32" fillId="8" borderId="19" xfId="0" applyFont="1" applyFill="1" applyBorder="1" applyAlignment="1">
      <alignment horizontal="left" vertical="center"/>
    </xf>
    <xf numFmtId="2" fontId="32" fillId="8" borderId="19" xfId="0" applyNumberFormat="1" applyFont="1" applyFill="1" applyBorder="1" applyAlignment="1">
      <alignment horizontal="center"/>
    </xf>
    <xf numFmtId="166" fontId="33" fillId="4" borderId="32" xfId="1" applyNumberFormat="1" applyFont="1" applyFill="1" applyBorder="1" applyAlignment="1" applyProtection="1">
      <alignment horizontal="center" vertical="center" wrapText="1"/>
    </xf>
    <xf numFmtId="171" fontId="32" fillId="3" borderId="30" xfId="0" applyNumberFormat="1" applyFont="1" applyFill="1" applyBorder="1" applyAlignment="1" applyProtection="1">
      <alignment horizontal="center" vertical="center"/>
      <protection locked="0"/>
    </xf>
    <xf numFmtId="164" fontId="32" fillId="8" borderId="42" xfId="1" applyNumberFormat="1" applyFont="1" applyFill="1" applyBorder="1" applyAlignment="1" applyProtection="1">
      <alignment horizontal="left" vertical="center" wrapText="1"/>
    </xf>
    <xf numFmtId="164" fontId="32" fillId="8" borderId="24" xfId="1" applyNumberFormat="1" applyFont="1" applyFill="1" applyBorder="1" applyAlignment="1" applyProtection="1">
      <alignment horizontal="left" vertical="center" wrapText="1"/>
    </xf>
    <xf numFmtId="3" fontId="32" fillId="3" borderId="30" xfId="0" applyNumberFormat="1" applyFont="1" applyFill="1" applyBorder="1" applyAlignment="1" applyProtection="1">
      <alignment horizontal="center" vertical="center"/>
      <protection locked="0"/>
    </xf>
    <xf numFmtId="164" fontId="33" fillId="4" borderId="41" xfId="1" applyNumberFormat="1" applyFont="1" applyFill="1" applyBorder="1" applyAlignment="1" applyProtection="1">
      <alignment horizontal="left" vertical="center" wrapText="1"/>
    </xf>
    <xf numFmtId="2" fontId="33" fillId="4" borderId="41" xfId="1" applyNumberFormat="1" applyFont="1" applyFill="1" applyBorder="1" applyAlignment="1" applyProtection="1">
      <alignment horizontal="center" wrapText="1"/>
    </xf>
    <xf numFmtId="3" fontId="32" fillId="3" borderId="35" xfId="0" applyNumberFormat="1" applyFont="1" applyFill="1" applyBorder="1" applyAlignment="1" applyProtection="1">
      <alignment horizontal="center" vertical="center"/>
      <protection locked="0"/>
    </xf>
    <xf numFmtId="166" fontId="33" fillId="4" borderId="40" xfId="1" applyNumberFormat="1" applyFont="1" applyFill="1" applyBorder="1" applyAlignment="1" applyProtection="1">
      <alignment horizontal="center" vertical="center" wrapText="1"/>
    </xf>
    <xf numFmtId="165" fontId="33" fillId="4" borderId="19" xfId="1" applyNumberFormat="1" applyFont="1" applyFill="1" applyBorder="1" applyAlignment="1" applyProtection="1">
      <alignment horizontal="center" wrapText="1"/>
    </xf>
    <xf numFmtId="1" fontId="32" fillId="3" borderId="30" xfId="0" applyNumberFormat="1" applyFont="1" applyFill="1" applyBorder="1" applyAlignment="1" applyProtection="1">
      <alignment horizontal="center" vertical="center"/>
      <protection locked="0"/>
    </xf>
    <xf numFmtId="166" fontId="33" fillId="4" borderId="31" xfId="1" applyNumberFormat="1" applyFont="1" applyFill="1" applyBorder="1" applyAlignment="1" applyProtection="1">
      <alignment horizontal="center" vertical="center" wrapText="1"/>
    </xf>
    <xf numFmtId="164" fontId="33" fillId="4" borderId="43" xfId="1" applyNumberFormat="1" applyFont="1" applyFill="1" applyBorder="1" applyAlignment="1" applyProtection="1">
      <alignment horizontal="left" vertical="center" wrapText="1"/>
    </xf>
    <xf numFmtId="2" fontId="33" fillId="4" borderId="43" xfId="1" applyNumberFormat="1" applyFont="1" applyFill="1" applyBorder="1" applyAlignment="1" applyProtection="1">
      <alignment horizontal="center" wrapText="1"/>
    </xf>
    <xf numFmtId="3" fontId="32" fillId="3" borderId="44" xfId="0" applyNumberFormat="1" applyFont="1" applyFill="1" applyBorder="1" applyAlignment="1" applyProtection="1">
      <alignment horizontal="center" vertical="center"/>
      <protection locked="0"/>
    </xf>
    <xf numFmtId="0" fontId="33" fillId="8" borderId="116" xfId="0" applyFont="1" applyFill="1" applyBorder="1" applyAlignment="1">
      <alignment horizontal="center" vertical="center"/>
    </xf>
    <xf numFmtId="164" fontId="32" fillId="8" borderId="117" xfId="1" applyNumberFormat="1" applyFont="1" applyFill="1" applyBorder="1" applyAlignment="1" applyProtection="1">
      <alignment horizontal="left" vertical="center" wrapText="1"/>
    </xf>
    <xf numFmtId="164" fontId="32" fillId="8" borderId="118" xfId="1" applyNumberFormat="1" applyFont="1" applyFill="1" applyBorder="1" applyAlignment="1" applyProtection="1">
      <alignment horizontal="left" vertical="center" wrapText="1"/>
    </xf>
    <xf numFmtId="1" fontId="32" fillId="3" borderId="121" xfId="0" applyNumberFormat="1" applyFont="1" applyFill="1" applyBorder="1" applyAlignment="1" applyProtection="1">
      <alignment horizontal="center" vertical="center"/>
      <protection locked="0"/>
    </xf>
    <xf numFmtId="164" fontId="33" fillId="4" borderId="123" xfId="1" applyNumberFormat="1" applyFont="1" applyFill="1" applyBorder="1" applyAlignment="1" applyProtection="1">
      <alignment horizontal="left" vertical="center" wrapText="1"/>
    </xf>
    <xf numFmtId="2" fontId="33" fillId="4" borderId="123" xfId="1" applyNumberFormat="1" applyFont="1" applyFill="1" applyBorder="1" applyAlignment="1" applyProtection="1">
      <alignment horizontal="center" wrapText="1"/>
    </xf>
    <xf numFmtId="1" fontId="32" fillId="3" borderId="124" xfId="0" applyNumberFormat="1" applyFont="1" applyFill="1" applyBorder="1" applyAlignment="1" applyProtection="1">
      <alignment horizontal="center" vertical="center"/>
      <protection locked="0"/>
    </xf>
    <xf numFmtId="0" fontId="33" fillId="8" borderId="40" xfId="0" applyFont="1" applyFill="1" applyBorder="1" applyAlignment="1">
      <alignment horizontal="center" vertical="center"/>
    </xf>
    <xf numFmtId="164" fontId="32" fillId="8" borderId="20" xfId="1" applyNumberFormat="1" applyFont="1" applyFill="1" applyBorder="1" applyAlignment="1" applyProtection="1">
      <alignment horizontal="left" vertical="center" wrapText="1"/>
    </xf>
    <xf numFmtId="164" fontId="32" fillId="8" borderId="21" xfId="1" applyNumberFormat="1" applyFont="1" applyFill="1" applyBorder="1" applyAlignment="1" applyProtection="1">
      <alignment horizontal="left" vertical="center" wrapText="1"/>
    </xf>
    <xf numFmtId="1" fontId="32" fillId="3" borderId="44" xfId="0" applyNumberFormat="1" applyFont="1" applyFill="1" applyBorder="1" applyAlignment="1" applyProtection="1">
      <alignment horizontal="center" vertical="center"/>
      <protection locked="0"/>
    </xf>
    <xf numFmtId="166" fontId="32" fillId="3" borderId="121" xfId="0" applyNumberFormat="1" applyFont="1" applyFill="1" applyBorder="1" applyAlignment="1" applyProtection="1">
      <alignment horizontal="center" vertical="center"/>
      <protection locked="0"/>
    </xf>
    <xf numFmtId="165" fontId="33" fillId="4" borderId="123" xfId="1" applyNumberFormat="1" applyFont="1" applyFill="1" applyBorder="1" applyAlignment="1" applyProtection="1">
      <alignment horizontal="center" wrapText="1"/>
    </xf>
    <xf numFmtId="1" fontId="33" fillId="3" borderId="124" xfId="0" applyNumberFormat="1" applyFont="1" applyFill="1" applyBorder="1" applyAlignment="1" applyProtection="1">
      <alignment horizontal="center" vertical="center"/>
      <protection locked="0"/>
    </xf>
    <xf numFmtId="164" fontId="32" fillId="8" borderId="28" xfId="1" applyNumberFormat="1" applyFont="1" applyFill="1" applyBorder="1" applyAlignment="1" applyProtection="1">
      <alignment horizontal="center" vertical="center" wrapText="1"/>
    </xf>
    <xf numFmtId="172" fontId="33" fillId="4" borderId="19" xfId="1" applyNumberFormat="1" applyFont="1" applyFill="1" applyBorder="1" applyAlignment="1" applyProtection="1">
      <alignment horizontal="center" wrapText="1"/>
    </xf>
    <xf numFmtId="164" fontId="32" fillId="8" borderId="33" xfId="1" applyNumberFormat="1" applyFont="1" applyFill="1" applyBorder="1" applyAlignment="1" applyProtection="1">
      <alignment horizontal="center" vertical="center" wrapText="1"/>
    </xf>
    <xf numFmtId="164" fontId="33" fillId="4" borderId="20" xfId="1" applyNumberFormat="1" applyFont="1" applyFill="1" applyBorder="1" applyAlignment="1" applyProtection="1">
      <alignment horizontal="left" vertical="center" wrapText="1"/>
    </xf>
    <xf numFmtId="2" fontId="33" fillId="4" borderId="22" xfId="1" applyNumberFormat="1" applyFont="1" applyFill="1" applyBorder="1" applyAlignment="1" applyProtection="1">
      <alignment horizontal="center" wrapText="1"/>
    </xf>
    <xf numFmtId="165" fontId="32" fillId="3" borderId="30" xfId="0" applyNumberFormat="1" applyFont="1" applyFill="1" applyBorder="1" applyAlignment="1" applyProtection="1">
      <alignment horizontal="right" vertical="center"/>
      <protection locked="0"/>
    </xf>
    <xf numFmtId="166" fontId="32" fillId="3" borderId="30" xfId="0" applyNumberFormat="1" applyFont="1" applyFill="1" applyBorder="1" applyAlignment="1" applyProtection="1">
      <alignment horizontal="center" vertical="center"/>
      <protection locked="0"/>
    </xf>
    <xf numFmtId="164" fontId="32" fillId="8" borderId="33" xfId="1" applyNumberFormat="1" applyFont="1" applyFill="1" applyBorder="1" applyAlignment="1" applyProtection="1">
      <alignment horizontal="left" vertical="center" wrapText="1"/>
    </xf>
    <xf numFmtId="0" fontId="43" fillId="8" borderId="79" xfId="0" applyFont="1" applyFill="1" applyBorder="1" applyAlignment="1">
      <alignment horizontal="center" vertical="center" wrapText="1"/>
    </xf>
    <xf numFmtId="1" fontId="43" fillId="4" borderId="37" xfId="0" applyNumberFormat="1" applyFont="1" applyFill="1" applyBorder="1" applyAlignment="1">
      <alignment horizontal="center" vertical="center" wrapText="1"/>
    </xf>
    <xf numFmtId="1" fontId="46" fillId="8" borderId="5" xfId="0" applyNumberFormat="1" applyFont="1" applyFill="1" applyBorder="1" applyAlignment="1">
      <alignment horizontal="center" vertical="center" wrapText="1"/>
    </xf>
    <xf numFmtId="1" fontId="46" fillId="8" borderId="3" xfId="0" applyNumberFormat="1" applyFont="1" applyFill="1" applyBorder="1" applyAlignment="1">
      <alignment horizontal="center" vertical="center" wrapText="1"/>
    </xf>
    <xf numFmtId="2" fontId="46" fillId="8" borderId="3" xfId="0" applyNumberFormat="1" applyFont="1" applyFill="1" applyBorder="1" applyAlignment="1">
      <alignment horizontal="center" vertical="center" wrapText="1"/>
    </xf>
    <xf numFmtId="1" fontId="33" fillId="8" borderId="3" xfId="0" applyNumberFormat="1" applyFont="1" applyFill="1" applyBorder="1" applyAlignment="1">
      <alignment horizontal="center" vertical="center" wrapText="1"/>
    </xf>
    <xf numFmtId="2" fontId="33" fillId="8" borderId="3" xfId="0" applyNumberFormat="1" applyFont="1" applyFill="1" applyBorder="1" applyAlignment="1">
      <alignment horizontal="center" vertical="center" wrapText="1"/>
    </xf>
    <xf numFmtId="165" fontId="33" fillId="8" borderId="5" xfId="0" applyNumberFormat="1" applyFont="1" applyFill="1" applyBorder="1" applyAlignment="1">
      <alignment horizontal="center" vertical="center" wrapText="1"/>
    </xf>
    <xf numFmtId="165" fontId="46" fillId="4" borderId="3" xfId="1" applyNumberFormat="1" applyFont="1" applyFill="1" applyBorder="1" applyAlignment="1">
      <alignment horizontal="center"/>
    </xf>
    <xf numFmtId="164" fontId="46" fillId="4" borderId="3" xfId="1" applyNumberFormat="1" applyFont="1" applyFill="1" applyBorder="1" applyAlignment="1">
      <alignment horizontal="center"/>
    </xf>
    <xf numFmtId="0" fontId="32" fillId="8" borderId="88" xfId="0" applyFont="1" applyFill="1" applyBorder="1" applyAlignment="1">
      <alignment horizontal="right" vertical="center" wrapText="1"/>
    </xf>
    <xf numFmtId="0" fontId="32" fillId="8" borderId="18" xfId="0" applyFont="1" applyFill="1" applyBorder="1" applyAlignment="1">
      <alignment horizontal="left" vertical="center" wrapText="1"/>
    </xf>
    <xf numFmtId="1" fontId="33" fillId="4" borderId="10" xfId="1" applyNumberFormat="1" applyFont="1" applyFill="1" applyBorder="1" applyAlignment="1">
      <alignment horizontal="center" vertical="center"/>
    </xf>
    <xf numFmtId="165" fontId="33" fillId="4" borderId="90" xfId="1" applyNumberFormat="1" applyFont="1" applyFill="1" applyBorder="1" applyAlignment="1">
      <alignment horizontal="right"/>
    </xf>
    <xf numFmtId="1" fontId="48" fillId="5" borderId="8" xfId="1" applyNumberFormat="1" applyFont="1" applyFill="1" applyBorder="1" applyAlignment="1">
      <alignment horizontal="center" vertical="center"/>
    </xf>
    <xf numFmtId="1" fontId="33" fillId="5" borderId="5" xfId="1" applyNumberFormat="1" applyFont="1" applyFill="1" applyBorder="1" applyAlignment="1">
      <alignment horizontal="right"/>
    </xf>
    <xf numFmtId="1" fontId="33" fillId="4" borderId="3" xfId="1" applyNumberFormat="1" applyFont="1" applyFill="1" applyBorder="1" applyAlignment="1">
      <alignment horizontal="center" vertical="center"/>
    </xf>
    <xf numFmtId="1" fontId="29" fillId="4" borderId="10" xfId="1" applyNumberFormat="1" applyFont="1" applyFill="1" applyBorder="1" applyAlignment="1">
      <alignment horizontal="center" vertical="center"/>
    </xf>
    <xf numFmtId="1" fontId="33" fillId="4" borderId="11" xfId="1" applyNumberFormat="1" applyFont="1" applyFill="1" applyBorder="1" applyAlignment="1">
      <alignment horizontal="center" vertical="center"/>
    </xf>
    <xf numFmtId="1" fontId="32" fillId="4" borderId="70" xfId="1" applyNumberFormat="1" applyFont="1" applyFill="1" applyBorder="1" applyAlignment="1">
      <alignment horizontal="center" vertical="center"/>
    </xf>
    <xf numFmtId="165" fontId="54" fillId="4" borderId="71" xfId="1" applyNumberFormat="1" applyFont="1" applyFill="1" applyBorder="1" applyAlignment="1">
      <alignment horizontal="right" vertical="center"/>
    </xf>
    <xf numFmtId="0" fontId="32" fillId="8" borderId="83" xfId="0" applyFont="1" applyFill="1" applyBorder="1" applyAlignment="1">
      <alignment horizontal="right" vertical="center" wrapText="1"/>
    </xf>
    <xf numFmtId="0" fontId="32" fillId="8" borderId="68" xfId="0" applyFont="1" applyFill="1" applyBorder="1" applyAlignment="1">
      <alignment horizontal="left" vertical="center" wrapText="1"/>
    </xf>
    <xf numFmtId="1" fontId="28" fillId="4" borderId="18" xfId="0" applyNumberFormat="1" applyFont="1" applyFill="1" applyBorder="1" applyAlignment="1">
      <alignment horizontal="center" vertical="center"/>
    </xf>
    <xf numFmtId="164" fontId="33" fillId="4" borderId="3" xfId="1" applyNumberFormat="1" applyFont="1" applyFill="1" applyBorder="1" applyAlignment="1">
      <alignment horizontal="left" wrapText="1"/>
    </xf>
    <xf numFmtId="164" fontId="46" fillId="4" borderId="3" xfId="1" applyNumberFormat="1" applyFont="1" applyFill="1" applyBorder="1" applyAlignment="1">
      <alignment wrapText="1"/>
    </xf>
    <xf numFmtId="164" fontId="46" fillId="4" borderId="3" xfId="1" applyNumberFormat="1" applyFont="1" applyFill="1" applyBorder="1" applyAlignment="1">
      <alignment horizontal="left" wrapText="1"/>
    </xf>
    <xf numFmtId="164" fontId="46" fillId="4" borderId="10" xfId="1" applyNumberFormat="1" applyFont="1" applyFill="1" applyBorder="1" applyAlignment="1">
      <alignment horizontal="left" wrapText="1"/>
    </xf>
    <xf numFmtId="164" fontId="46" fillId="4" borderId="5" xfId="1" applyNumberFormat="1" applyFont="1" applyFill="1" applyBorder="1" applyAlignment="1">
      <alignment horizontal="left" wrapText="1"/>
    </xf>
    <xf numFmtId="164" fontId="46" fillId="4" borderId="10" xfId="1" applyNumberFormat="1" applyFont="1" applyFill="1" applyBorder="1" applyAlignment="1">
      <alignment horizontal="right" wrapText="1"/>
    </xf>
    <xf numFmtId="164" fontId="46" fillId="4" borderId="5" xfId="1" applyNumberFormat="1" applyFont="1" applyFill="1" applyBorder="1" applyAlignment="1">
      <alignment horizontal="right" wrapText="1"/>
    </xf>
    <xf numFmtId="164" fontId="33" fillId="4" borderId="10" xfId="1" applyNumberFormat="1" applyFont="1" applyFill="1" applyBorder="1" applyAlignment="1">
      <alignment horizontal="right" wrapText="1"/>
    </xf>
    <xf numFmtId="164" fontId="33" fillId="4" borderId="10" xfId="1" applyNumberFormat="1" applyFont="1" applyFill="1" applyBorder="1" applyAlignment="1">
      <alignment horizontal="right" vertical="center" wrapText="1"/>
    </xf>
    <xf numFmtId="164" fontId="33" fillId="4" borderId="5" xfId="1" applyNumberFormat="1" applyFont="1" applyFill="1" applyBorder="1" applyAlignment="1">
      <alignment horizontal="right" wrapText="1"/>
    </xf>
    <xf numFmtId="164" fontId="33" fillId="4" borderId="3" xfId="1" applyNumberFormat="1" applyFont="1" applyFill="1" applyBorder="1" applyAlignment="1">
      <alignment horizontal="left" vertical="top" wrapText="1"/>
    </xf>
    <xf numFmtId="164" fontId="33" fillId="4" borderId="10" xfId="1" applyNumberFormat="1" applyFont="1" applyFill="1" applyBorder="1" applyAlignment="1">
      <alignment horizontal="left" wrapText="1"/>
    </xf>
    <xf numFmtId="164" fontId="33" fillId="4" borderId="11" xfId="1" applyNumberFormat="1" applyFont="1" applyFill="1" applyBorder="1" applyAlignment="1">
      <alignment horizontal="left" wrapText="1"/>
    </xf>
    <xf numFmtId="164" fontId="48" fillId="4" borderId="3" xfId="1" applyNumberFormat="1" applyFont="1" applyFill="1" applyBorder="1" applyAlignment="1">
      <alignment horizontal="left" wrapText="1"/>
    </xf>
    <xf numFmtId="164" fontId="33" fillId="4" borderId="9" xfId="1" applyNumberFormat="1" applyFont="1" applyFill="1" applyBorder="1" applyAlignment="1">
      <alignment horizontal="left" wrapText="1"/>
    </xf>
    <xf numFmtId="164" fontId="48" fillId="5" borderId="17" xfId="1" applyNumberFormat="1" applyFont="1" applyFill="1" applyBorder="1" applyAlignment="1">
      <alignment horizontal="left" wrapText="1"/>
    </xf>
    <xf numFmtId="164" fontId="48" fillId="4" borderId="5" xfId="1" applyNumberFormat="1" applyFont="1" applyFill="1" applyBorder="1" applyAlignment="1">
      <alignment horizontal="left" wrapText="1"/>
    </xf>
    <xf numFmtId="164" fontId="48" fillId="5" borderId="8" xfId="1" applyNumberFormat="1" applyFont="1" applyFill="1" applyBorder="1" applyAlignment="1">
      <alignment horizontal="left" wrapText="1"/>
    </xf>
    <xf numFmtId="164" fontId="48" fillId="4" borderId="3" xfId="1" applyNumberFormat="1" applyFont="1" applyFill="1" applyBorder="1" applyAlignment="1">
      <alignment horizontal="left" vertical="center" wrapText="1"/>
    </xf>
    <xf numFmtId="164" fontId="48" fillId="5" borderId="7" xfId="1" applyNumberFormat="1" applyFont="1" applyFill="1" applyBorder="1" applyAlignment="1">
      <alignment horizontal="left" wrapText="1"/>
    </xf>
    <xf numFmtId="164" fontId="32" fillId="4" borderId="72" xfId="1" applyNumberFormat="1" applyFont="1" applyFill="1" applyBorder="1" applyAlignment="1">
      <alignment horizontal="left" vertical="center" wrapText="1"/>
    </xf>
    <xf numFmtId="164" fontId="33" fillId="4" borderId="3" xfId="1" applyNumberFormat="1" applyFont="1" applyFill="1" applyBorder="1" applyAlignment="1">
      <alignment wrapText="1"/>
    </xf>
    <xf numFmtId="164" fontId="33" fillId="4" borderId="7" xfId="1" applyNumberFormat="1" applyFont="1" applyFill="1" applyBorder="1" applyAlignment="1">
      <alignment wrapText="1"/>
    </xf>
    <xf numFmtId="0" fontId="25" fillId="4" borderId="78" xfId="0" applyFont="1" applyFill="1" applyBorder="1"/>
    <xf numFmtId="0" fontId="25" fillId="4" borderId="0" xfId="0" applyFont="1" applyFill="1"/>
    <xf numFmtId="1" fontId="25" fillId="4" borderId="0" xfId="0" applyNumberFormat="1" applyFont="1" applyFill="1"/>
    <xf numFmtId="1" fontId="25" fillId="4" borderId="79" xfId="0" applyNumberFormat="1" applyFont="1" applyFill="1" applyBorder="1"/>
    <xf numFmtId="0" fontId="14" fillId="7" borderId="0" xfId="0" applyFont="1" applyFill="1"/>
    <xf numFmtId="0" fontId="25" fillId="7" borderId="0" xfId="10" applyFont="1" applyFill="1" applyAlignment="1">
      <alignment wrapText="1"/>
    </xf>
    <xf numFmtId="0" fontId="25" fillId="7" borderId="0" xfId="0" applyFont="1" applyFill="1"/>
    <xf numFmtId="0" fontId="33" fillId="7" borderId="0" xfId="0" applyFont="1" applyFill="1"/>
    <xf numFmtId="0" fontId="33" fillId="7" borderId="0" xfId="0" applyFont="1" applyFill="1" applyAlignment="1">
      <alignment vertical="center"/>
    </xf>
    <xf numFmtId="0" fontId="38" fillId="7" borderId="0" xfId="0" applyFont="1" applyFill="1"/>
    <xf numFmtId="0" fontId="33" fillId="7" borderId="0" xfId="0" applyFont="1" applyFill="1" applyAlignment="1">
      <alignment horizontal="left" vertical="center"/>
    </xf>
    <xf numFmtId="1" fontId="25" fillId="7" borderId="0" xfId="0" applyNumberFormat="1" applyFont="1" applyFill="1"/>
    <xf numFmtId="0" fontId="10" fillId="7" borderId="0" xfId="0" applyFont="1" applyFill="1"/>
    <xf numFmtId="0" fontId="17" fillId="7" borderId="0" xfId="0" applyFont="1" applyFill="1"/>
    <xf numFmtId="0" fontId="22" fillId="7" borderId="0" xfId="0" applyFont="1" applyFill="1"/>
    <xf numFmtId="0" fontId="16" fillId="7" borderId="0" xfId="0" applyFont="1" applyFill="1"/>
    <xf numFmtId="0" fontId="23" fillId="7" borderId="0" xfId="0" applyFont="1" applyFill="1"/>
    <xf numFmtId="0" fontId="15" fillId="7" borderId="0" xfId="0" applyFont="1" applyFill="1"/>
    <xf numFmtId="1" fontId="50" fillId="7" borderId="0" xfId="0" applyNumberFormat="1" applyFont="1" applyFill="1" applyAlignment="1">
      <alignment horizontal="center" vertical="center"/>
    </xf>
    <xf numFmtId="0" fontId="24" fillId="7" borderId="0" xfId="0" applyFont="1" applyFill="1"/>
    <xf numFmtId="0" fontId="0" fillId="7" borderId="0" xfId="0" applyFill="1"/>
    <xf numFmtId="0" fontId="55" fillId="0" borderId="59" xfId="0" applyFont="1" applyBorder="1" applyAlignment="1">
      <alignment horizontal="center" vertical="center" wrapText="1"/>
    </xf>
    <xf numFmtId="0" fontId="55" fillId="0" borderId="65" xfId="0" applyFont="1" applyBorder="1" applyAlignment="1">
      <alignment horizontal="center" vertical="center" wrapText="1"/>
    </xf>
    <xf numFmtId="0" fontId="55" fillId="0" borderId="60" xfId="0" applyFont="1" applyBorder="1" applyAlignment="1">
      <alignment horizontal="center" vertical="center" wrapText="1"/>
    </xf>
    <xf numFmtId="0" fontId="56" fillId="0" borderId="65" xfId="0" applyFont="1" applyBorder="1" applyAlignment="1">
      <alignment horizontal="center" vertical="center" wrapText="1"/>
    </xf>
    <xf numFmtId="0" fontId="55" fillId="0" borderId="63" xfId="0" applyFont="1" applyBorder="1" applyAlignment="1">
      <alignment horizontal="center" vertical="center" wrapText="1"/>
    </xf>
    <xf numFmtId="0" fontId="56" fillId="0" borderId="107" xfId="0" applyFont="1" applyBorder="1" applyAlignment="1">
      <alignment horizontal="center" vertical="center" wrapText="1"/>
    </xf>
    <xf numFmtId="0" fontId="55" fillId="0" borderId="61" xfId="0" applyFont="1" applyBorder="1" applyAlignment="1">
      <alignment horizontal="center" vertical="center"/>
    </xf>
    <xf numFmtId="0" fontId="55" fillId="0" borderId="66" xfId="0" applyFont="1" applyBorder="1" applyAlignment="1">
      <alignment horizontal="center" vertical="center"/>
    </xf>
    <xf numFmtId="0" fontId="55" fillId="0" borderId="111" xfId="0" applyFont="1" applyBorder="1" applyAlignment="1">
      <alignment horizontal="center" vertical="center"/>
    </xf>
    <xf numFmtId="0" fontId="55" fillId="0" borderId="112" xfId="0" applyFont="1" applyBorder="1" applyAlignment="1">
      <alignment horizontal="center" vertical="center"/>
    </xf>
    <xf numFmtId="169" fontId="26" fillId="8" borderId="78" xfId="0" applyNumberFormat="1" applyFont="1" applyFill="1" applyBorder="1" applyAlignment="1">
      <alignment horizontal="center" vertical="center" wrapText="1"/>
    </xf>
    <xf numFmtId="169" fontId="26" fillId="8" borderId="0" xfId="0" applyNumberFormat="1" applyFont="1" applyFill="1" applyAlignment="1">
      <alignment horizontal="left" vertical="center" wrapText="1"/>
    </xf>
    <xf numFmtId="0" fontId="46" fillId="4" borderId="82" xfId="0" applyFont="1" applyFill="1" applyBorder="1" applyAlignment="1">
      <alignment horizontal="center" vertical="center" wrapText="1"/>
    </xf>
    <xf numFmtId="2" fontId="55" fillId="3" borderId="4" xfId="1" applyNumberFormat="1" applyFont="1" applyFill="1" applyBorder="1" applyAlignment="1" applyProtection="1">
      <alignment horizontal="right" vertical="center"/>
      <protection locked="0"/>
    </xf>
    <xf numFmtId="2" fontId="55" fillId="4" borderId="97" xfId="1" applyNumberFormat="1" applyFont="1" applyFill="1" applyBorder="1" applyAlignment="1">
      <alignment horizontal="right" vertical="center"/>
    </xf>
    <xf numFmtId="1" fontId="55" fillId="3" borderId="4" xfId="1" applyNumberFormat="1" applyFont="1" applyFill="1" applyBorder="1" applyAlignment="1" applyProtection="1">
      <alignment horizontal="right" vertical="center"/>
      <protection locked="0"/>
    </xf>
    <xf numFmtId="1" fontId="55" fillId="4" borderId="97" xfId="1" applyNumberFormat="1" applyFont="1" applyFill="1" applyBorder="1" applyAlignment="1">
      <alignment horizontal="right" vertical="center"/>
    </xf>
    <xf numFmtId="166" fontId="55" fillId="3" borderId="4" xfId="1" applyNumberFormat="1" applyFont="1" applyFill="1" applyBorder="1" applyAlignment="1" applyProtection="1">
      <alignment horizontal="right" vertical="center"/>
      <protection locked="0"/>
    </xf>
    <xf numFmtId="1" fontId="55" fillId="4" borderId="4" xfId="1" applyNumberFormat="1" applyFont="1" applyFill="1" applyBorder="1" applyAlignment="1" applyProtection="1">
      <alignment horizontal="right" vertical="center"/>
      <protection locked="0"/>
    </xf>
    <xf numFmtId="166" fontId="55" fillId="8" borderId="6" xfId="0" applyNumberFormat="1" applyFont="1" applyFill="1" applyBorder="1" applyAlignment="1">
      <alignment horizontal="right" vertical="center" wrapText="1"/>
    </xf>
    <xf numFmtId="166" fontId="55" fillId="8" borderId="96" xfId="0" applyNumberFormat="1" applyFont="1" applyFill="1" applyBorder="1" applyAlignment="1">
      <alignment horizontal="right" vertical="center" wrapText="1"/>
    </xf>
    <xf numFmtId="166" fontId="55" fillId="4" borderId="4" xfId="1" applyNumberFormat="1" applyFont="1" applyFill="1" applyBorder="1" applyAlignment="1">
      <alignment horizontal="right" vertical="center"/>
    </xf>
    <xf numFmtId="166" fontId="55" fillId="4" borderId="97" xfId="1" applyNumberFormat="1" applyFont="1" applyFill="1" applyBorder="1" applyAlignment="1">
      <alignment horizontal="right" vertical="center"/>
    </xf>
    <xf numFmtId="166" fontId="55" fillId="4" borderId="100" xfId="1" applyNumberFormat="1" applyFont="1" applyFill="1" applyBorder="1" applyAlignment="1">
      <alignment horizontal="right" vertical="center"/>
    </xf>
    <xf numFmtId="2" fontId="55" fillId="4" borderId="101" xfId="1" applyNumberFormat="1" applyFont="1" applyFill="1" applyBorder="1" applyAlignment="1">
      <alignment horizontal="right" vertical="center"/>
    </xf>
    <xf numFmtId="0" fontId="55" fillId="0" borderId="62" xfId="0" applyFont="1" applyBorder="1" applyAlignment="1">
      <alignment horizontal="center" vertical="center"/>
    </xf>
    <xf numFmtId="0" fontId="56" fillId="0" borderId="66" xfId="0" applyFont="1" applyBorder="1" applyAlignment="1">
      <alignment horizontal="center" vertical="center"/>
    </xf>
    <xf numFmtId="0" fontId="55" fillId="0" borderId="64" xfId="0" applyFont="1" applyBorder="1" applyAlignment="1">
      <alignment horizontal="center" vertical="center"/>
    </xf>
    <xf numFmtId="0" fontId="56" fillId="0" borderId="108" xfId="0" applyFont="1" applyBorder="1" applyAlignment="1">
      <alignment horizontal="center" vertical="center"/>
    </xf>
    <xf numFmtId="0" fontId="55" fillId="0" borderId="113" xfId="0" applyFont="1" applyBorder="1" applyAlignment="1">
      <alignment horizontal="center" vertical="center"/>
    </xf>
    <xf numFmtId="0" fontId="56" fillId="0" borderId="112" xfId="0" applyFont="1" applyBorder="1" applyAlignment="1">
      <alignment horizontal="center" vertical="center"/>
    </xf>
    <xf numFmtId="0" fontId="55" fillId="0" borderId="114" xfId="0" applyFont="1" applyBorder="1" applyAlignment="1">
      <alignment horizontal="center" vertical="center"/>
    </xf>
    <xf numFmtId="0" fontId="56" fillId="0" borderId="115" xfId="0" applyFont="1" applyBorder="1" applyAlignment="1">
      <alignment horizontal="center" vertical="center"/>
    </xf>
    <xf numFmtId="165" fontId="55" fillId="3" borderId="50" xfId="0" applyNumberFormat="1" applyFont="1" applyFill="1" applyBorder="1" applyAlignment="1" applyProtection="1">
      <alignment horizontal="right" vertical="center"/>
      <protection locked="0"/>
    </xf>
    <xf numFmtId="165" fontId="55" fillId="3" borderId="53" xfId="0" applyNumberFormat="1" applyFont="1" applyFill="1" applyBorder="1" applyAlignment="1" applyProtection="1">
      <alignment horizontal="right" vertical="center"/>
      <protection locked="0"/>
    </xf>
    <xf numFmtId="165" fontId="58" fillId="3" borderId="50" xfId="0" applyNumberFormat="1" applyFont="1" applyFill="1" applyBorder="1" applyAlignment="1" applyProtection="1">
      <alignment horizontal="right" vertical="center"/>
      <protection locked="0"/>
    </xf>
    <xf numFmtId="165" fontId="58" fillId="3" borderId="53" xfId="0" applyNumberFormat="1" applyFont="1" applyFill="1" applyBorder="1" applyAlignment="1" applyProtection="1">
      <alignment horizontal="right" vertical="center"/>
      <protection locked="0"/>
    </xf>
    <xf numFmtId="3" fontId="55" fillId="3" borderId="50" xfId="0" applyNumberFormat="1" applyFont="1" applyFill="1" applyBorder="1" applyAlignment="1" applyProtection="1">
      <alignment horizontal="center" vertical="center"/>
      <protection locked="0"/>
    </xf>
    <xf numFmtId="3" fontId="55" fillId="3" borderId="53" xfId="0" applyNumberFormat="1" applyFont="1" applyFill="1" applyBorder="1" applyAlignment="1" applyProtection="1">
      <alignment horizontal="center" vertical="center"/>
      <protection locked="0"/>
    </xf>
    <xf numFmtId="174" fontId="55" fillId="0" borderId="50" xfId="0" applyNumberFormat="1" applyFont="1" applyBorder="1" applyAlignment="1">
      <alignment horizontal="right" vertical="center"/>
    </xf>
    <xf numFmtId="174" fontId="55" fillId="0" borderId="53" xfId="0" applyNumberFormat="1" applyFont="1" applyBorder="1" applyAlignment="1">
      <alignment horizontal="right" vertical="center"/>
    </xf>
    <xf numFmtId="10" fontId="55" fillId="0" borderId="50" xfId="0" applyNumberFormat="1" applyFont="1" applyBorder="1" applyAlignment="1">
      <alignment horizontal="right" vertical="center"/>
    </xf>
    <xf numFmtId="10" fontId="55" fillId="0" borderId="53" xfId="0" applyNumberFormat="1" applyFont="1" applyBorder="1" applyAlignment="1">
      <alignment horizontal="right" vertical="center"/>
    </xf>
    <xf numFmtId="174" fontId="56" fillId="0" borderId="54" xfId="0" applyNumberFormat="1" applyFont="1" applyBorder="1" applyAlignment="1">
      <alignment horizontal="right" vertical="center"/>
    </xf>
    <xf numFmtId="174" fontId="56" fillId="0" borderId="55" xfId="0" applyNumberFormat="1" applyFont="1" applyBorder="1" applyAlignment="1">
      <alignment horizontal="right" vertical="center"/>
    </xf>
    <xf numFmtId="165" fontId="10" fillId="7" borderId="0" xfId="0" applyNumberFormat="1" applyFont="1" applyFill="1" applyAlignment="1">
      <alignment vertical="center"/>
    </xf>
    <xf numFmtId="0" fontId="33" fillId="7" borderId="0" xfId="0" applyFont="1" applyFill="1" applyAlignment="1">
      <alignment horizontal="center" vertical="center"/>
    </xf>
    <xf numFmtId="0" fontId="37" fillId="7" borderId="0" xfId="0" applyFont="1" applyFill="1" applyAlignment="1">
      <alignment horizontal="center" vertical="center"/>
    </xf>
    <xf numFmtId="165" fontId="33" fillId="3" borderId="79" xfId="0" applyNumberFormat="1" applyFont="1" applyFill="1" applyBorder="1" applyAlignment="1" applyProtection="1">
      <alignment horizontal="right" vertical="center"/>
      <protection locked="0"/>
    </xf>
    <xf numFmtId="165" fontId="33" fillId="3" borderId="85" xfId="1" applyNumberFormat="1" applyFont="1" applyFill="1" applyBorder="1" applyAlignment="1" applyProtection="1">
      <alignment horizontal="right"/>
      <protection locked="0"/>
    </xf>
    <xf numFmtId="165" fontId="33" fillId="3" borderId="86" xfId="1" applyNumberFormat="1" applyFont="1" applyFill="1" applyBorder="1" applyAlignment="1" applyProtection="1">
      <alignment horizontal="right"/>
      <protection locked="0"/>
    </xf>
    <xf numFmtId="165" fontId="33" fillId="3" borderId="92" xfId="1" applyNumberFormat="1" applyFont="1" applyFill="1" applyBorder="1" applyAlignment="1" applyProtection="1">
      <alignment horizontal="right"/>
      <protection locked="0"/>
    </xf>
    <xf numFmtId="165" fontId="33" fillId="3" borderId="90" xfId="1" applyNumberFormat="1" applyFont="1" applyFill="1" applyBorder="1" applyAlignment="1" applyProtection="1">
      <alignment horizontal="right"/>
      <protection locked="0"/>
    </xf>
    <xf numFmtId="0" fontId="39" fillId="7" borderId="0" xfId="0" applyFont="1" applyFill="1"/>
    <xf numFmtId="0" fontId="25" fillId="7" borderId="0" xfId="0" applyFont="1" applyFill="1" applyAlignment="1">
      <alignment vertical="top"/>
    </xf>
    <xf numFmtId="0" fontId="25" fillId="7" borderId="0" xfId="0" applyFont="1" applyFill="1" applyAlignment="1">
      <alignment horizontal="left" vertical="top" indent="1"/>
    </xf>
    <xf numFmtId="0" fontId="25" fillId="7" borderId="0" xfId="0" applyFont="1" applyFill="1" applyAlignment="1">
      <alignment horizontal="left" vertical="center" indent="1"/>
    </xf>
    <xf numFmtId="0" fontId="60" fillId="7" borderId="0" xfId="0" applyFont="1" applyFill="1" applyAlignment="1">
      <alignment horizontal="left" indent="1"/>
    </xf>
    <xf numFmtId="0" fontId="60" fillId="7" borderId="0" xfId="0" applyFont="1" applyFill="1" applyAlignment="1">
      <alignment horizontal="left" indent="3"/>
    </xf>
    <xf numFmtId="165" fontId="33" fillId="4" borderId="128" xfId="1" applyNumberFormat="1" applyFont="1" applyFill="1" applyBorder="1" applyAlignment="1">
      <alignment horizontal="right"/>
    </xf>
    <xf numFmtId="0" fontId="25" fillId="9" borderId="129" xfId="0" applyFont="1" applyFill="1" applyBorder="1"/>
    <xf numFmtId="0" fontId="53" fillId="4" borderId="130" xfId="0" applyFont="1" applyFill="1" applyBorder="1" applyAlignment="1">
      <alignment horizontal="center" vertical="center" wrapText="1"/>
    </xf>
    <xf numFmtId="0" fontId="27" fillId="9" borderId="131" xfId="0" applyFont="1" applyFill="1" applyBorder="1" applyAlignment="1">
      <alignment horizontal="center" vertical="center" wrapText="1"/>
    </xf>
    <xf numFmtId="0" fontId="26" fillId="8" borderId="131" xfId="0" applyFont="1" applyFill="1" applyBorder="1" applyAlignment="1">
      <alignment horizontal="left" vertical="center"/>
    </xf>
    <xf numFmtId="0" fontId="28" fillId="4" borderId="131" xfId="10" applyFont="1" applyFill="1" applyBorder="1" applyAlignment="1" applyProtection="1">
      <alignment horizontal="left" vertical="top" wrapText="1" indent="1"/>
      <protection hidden="1"/>
    </xf>
    <xf numFmtId="0" fontId="29" fillId="4" borderId="131" xfId="10" applyFont="1" applyFill="1" applyBorder="1" applyAlignment="1" applyProtection="1">
      <alignment horizontal="left" vertical="top" wrapText="1" indent="3"/>
      <protection hidden="1"/>
    </xf>
    <xf numFmtId="0" fontId="59" fillId="4" borderId="131" xfId="9" applyFont="1" applyFill="1" applyBorder="1" applyAlignment="1" applyProtection="1">
      <alignment horizontal="left" vertical="top" wrapText="1" indent="2"/>
      <protection hidden="1"/>
    </xf>
    <xf numFmtId="0" fontId="30" fillId="4" borderId="131" xfId="9" applyFont="1" applyFill="1" applyBorder="1" applyAlignment="1" applyProtection="1">
      <alignment horizontal="left" vertical="center" wrapText="1" indent="1"/>
      <protection hidden="1"/>
    </xf>
    <xf numFmtId="0" fontId="28" fillId="4" borderId="131" xfId="10" applyFont="1" applyFill="1" applyBorder="1" applyAlignment="1" applyProtection="1">
      <alignment horizontal="left" wrapText="1" indent="1"/>
      <protection hidden="1"/>
    </xf>
    <xf numFmtId="0" fontId="59" fillId="0" borderId="131" xfId="9" applyFont="1" applyFill="1" applyBorder="1" applyAlignment="1">
      <alignment horizontal="left" indent="2"/>
    </xf>
    <xf numFmtId="0" fontId="32" fillId="8" borderId="30" xfId="0" applyFont="1" applyFill="1" applyBorder="1" applyAlignment="1">
      <alignment horizontal="center" vertical="center"/>
    </xf>
    <xf numFmtId="0" fontId="32" fillId="8" borderId="38" xfId="0" applyFont="1" applyFill="1" applyBorder="1" applyAlignment="1">
      <alignment horizontal="center" vertical="center"/>
    </xf>
    <xf numFmtId="0" fontId="32" fillId="8" borderId="119" xfId="0" applyFont="1" applyFill="1" applyBorder="1" applyAlignment="1">
      <alignment horizontal="center" vertical="center"/>
    </xf>
    <xf numFmtId="0" fontId="32" fillId="8" borderId="121" xfId="0" applyFont="1" applyFill="1" applyBorder="1" applyAlignment="1">
      <alignment horizontal="center" vertical="center"/>
    </xf>
    <xf numFmtId="164" fontId="32" fillId="4" borderId="133" xfId="1" applyNumberFormat="1" applyFont="1" applyFill="1" applyBorder="1" applyAlignment="1">
      <alignment horizontal="left" vertical="center" wrapText="1"/>
    </xf>
    <xf numFmtId="1" fontId="46" fillId="4" borderId="3" xfId="1" applyNumberFormat="1" applyFont="1" applyFill="1" applyBorder="1" applyAlignment="1">
      <alignment horizontal="center" vertical="center"/>
    </xf>
    <xf numFmtId="1" fontId="46" fillId="4" borderId="78" xfId="1" applyNumberFormat="1" applyFont="1" applyFill="1" applyBorder="1" applyAlignment="1">
      <alignment horizontal="center" vertical="center"/>
    </xf>
    <xf numFmtId="164" fontId="41" fillId="8" borderId="3" xfId="1" applyNumberFormat="1" applyFont="1" applyFill="1" applyBorder="1" applyAlignment="1">
      <alignment horizontal="left"/>
    </xf>
    <xf numFmtId="164" fontId="51" fillId="4" borderId="3" xfId="1" applyNumberFormat="1" applyFont="1" applyFill="1" applyBorder="1" applyAlignment="1">
      <alignment horizontal="left" wrapText="1"/>
    </xf>
    <xf numFmtId="167" fontId="33" fillId="4" borderId="86" xfId="1" applyNumberFormat="1" applyFont="1" applyFill="1" applyBorder="1" applyAlignment="1">
      <alignment horizontal="right"/>
    </xf>
    <xf numFmtId="0" fontId="41" fillId="8" borderId="5" xfId="0" applyFont="1" applyFill="1" applyBorder="1" applyAlignment="1">
      <alignment vertical="center" wrapText="1"/>
    </xf>
    <xf numFmtId="0" fontId="43" fillId="8" borderId="135" xfId="0" applyFont="1" applyFill="1" applyBorder="1" applyAlignment="1">
      <alignment horizontal="center" vertical="center" wrapText="1"/>
    </xf>
    <xf numFmtId="0" fontId="43" fillId="4" borderId="136" xfId="0" applyFont="1" applyFill="1" applyBorder="1" applyAlignment="1">
      <alignment horizontal="center" vertical="center" wrapText="1"/>
    </xf>
    <xf numFmtId="0" fontId="46" fillId="8" borderId="137" xfId="0" applyFont="1" applyFill="1" applyBorder="1" applyAlignment="1">
      <alignment horizontal="center" vertical="center" wrapText="1"/>
    </xf>
    <xf numFmtId="165" fontId="33" fillId="4" borderId="139" xfId="1" applyNumberFormat="1" applyFont="1" applyFill="1" applyBorder="1" applyAlignment="1">
      <alignment horizontal="right"/>
    </xf>
    <xf numFmtId="0" fontId="33" fillId="8" borderId="138" xfId="0" applyFont="1" applyFill="1" applyBorder="1" applyAlignment="1">
      <alignment horizontal="center"/>
    </xf>
    <xf numFmtId="165" fontId="48" fillId="5" borderId="135" xfId="1" applyNumberFormat="1" applyFont="1" applyFill="1" applyBorder="1" applyAlignment="1">
      <alignment horizontal="left"/>
    </xf>
    <xf numFmtId="165" fontId="33" fillId="5" borderId="138" xfId="0" applyNumberFormat="1" applyFont="1" applyFill="1" applyBorder="1" applyAlignment="1">
      <alignment horizontal="center"/>
    </xf>
    <xf numFmtId="167" fontId="33" fillId="3" borderId="134" xfId="0" applyNumberFormat="1" applyFont="1" applyFill="1" applyBorder="1" applyAlignment="1" applyProtection="1">
      <alignment horizontal="right"/>
      <protection locked="0"/>
    </xf>
    <xf numFmtId="3" fontId="33" fillId="3" borderId="134" xfId="0" applyNumberFormat="1" applyFont="1" applyFill="1" applyBorder="1" applyAlignment="1" applyProtection="1">
      <alignment horizontal="right"/>
      <protection locked="0"/>
    </xf>
    <xf numFmtId="165" fontId="33" fillId="4" borderId="141" xfId="1" applyNumberFormat="1" applyFont="1" applyFill="1" applyBorder="1" applyAlignment="1">
      <alignment horizontal="right"/>
    </xf>
    <xf numFmtId="165" fontId="33" fillId="3" borderId="134" xfId="0" applyNumberFormat="1" applyFont="1" applyFill="1" applyBorder="1" applyAlignment="1" applyProtection="1">
      <alignment horizontal="right"/>
      <protection locked="0"/>
    </xf>
    <xf numFmtId="165" fontId="33" fillId="4" borderId="142" xfId="1" applyNumberFormat="1" applyFont="1" applyFill="1" applyBorder="1" applyAlignment="1">
      <alignment horizontal="right"/>
    </xf>
    <xf numFmtId="170" fontId="33" fillId="3" borderId="134" xfId="0" applyNumberFormat="1" applyFont="1" applyFill="1" applyBorder="1" applyAlignment="1" applyProtection="1">
      <alignment horizontal="right"/>
      <protection locked="0"/>
    </xf>
    <xf numFmtId="165" fontId="48" fillId="5" borderId="143" xfId="1" applyNumberFormat="1" applyFont="1" applyFill="1" applyBorder="1" applyAlignment="1">
      <alignment horizontal="left"/>
    </xf>
    <xf numFmtId="165" fontId="48" fillId="5" borderId="85" xfId="1" applyNumberFormat="1" applyFont="1" applyFill="1" applyBorder="1" applyAlignment="1">
      <alignment horizontal="left"/>
    </xf>
    <xf numFmtId="165" fontId="33" fillId="3" borderId="144" xfId="0" applyNumberFormat="1" applyFont="1" applyFill="1" applyBorder="1" applyAlignment="1" applyProtection="1">
      <alignment horizontal="right"/>
      <protection locked="0"/>
    </xf>
    <xf numFmtId="0" fontId="43" fillId="8" borderId="145" xfId="0" applyFont="1" applyFill="1" applyBorder="1" applyAlignment="1">
      <alignment horizontal="center" vertical="center" wrapText="1"/>
    </xf>
    <xf numFmtId="0" fontId="46" fillId="4" borderId="146" xfId="0" applyFont="1" applyFill="1" applyBorder="1" applyAlignment="1">
      <alignment horizontal="center" vertical="center" wrapText="1"/>
    </xf>
    <xf numFmtId="0" fontId="43" fillId="8" borderId="147" xfId="0" applyFont="1" applyFill="1" applyBorder="1" applyAlignment="1">
      <alignment horizontal="center" vertical="center" wrapText="1"/>
    </xf>
    <xf numFmtId="0" fontId="46" fillId="8" borderId="148" xfId="0" applyFont="1" applyFill="1" applyBorder="1" applyAlignment="1">
      <alignment vertical="center" wrapText="1"/>
    </xf>
    <xf numFmtId="0" fontId="33" fillId="8" borderId="148" xfId="0" applyFont="1" applyFill="1" applyBorder="1" applyAlignment="1">
      <alignment vertical="center" wrapText="1"/>
    </xf>
    <xf numFmtId="3" fontId="33" fillId="8" borderId="147" xfId="1" applyNumberFormat="1" applyFont="1" applyFill="1" applyBorder="1" applyAlignment="1">
      <alignment horizontal="right"/>
    </xf>
    <xf numFmtId="3" fontId="33" fillId="8" borderId="148" xfId="0" applyNumberFormat="1" applyFont="1" applyFill="1" applyBorder="1" applyAlignment="1">
      <alignment vertical="center" wrapText="1"/>
    </xf>
    <xf numFmtId="167" fontId="33" fillId="4" borderId="148" xfId="1" applyNumberFormat="1" applyFont="1" applyFill="1" applyBorder="1" applyAlignment="1">
      <alignment horizontal="right"/>
    </xf>
    <xf numFmtId="165" fontId="48" fillId="5" borderId="145" xfId="1" applyNumberFormat="1" applyFont="1" applyFill="1" applyBorder="1" applyAlignment="1">
      <alignment horizontal="left"/>
    </xf>
    <xf numFmtId="165" fontId="33" fillId="4" borderId="148" xfId="1" applyNumberFormat="1" applyFont="1" applyFill="1" applyBorder="1" applyAlignment="1">
      <alignment horizontal="right"/>
    </xf>
    <xf numFmtId="3" fontId="33" fillId="4" borderId="151" xfId="1" applyNumberFormat="1" applyFont="1" applyFill="1" applyBorder="1" applyAlignment="1">
      <alignment horizontal="right"/>
    </xf>
    <xf numFmtId="170" fontId="33" fillId="4" borderId="148" xfId="1" applyNumberFormat="1" applyFont="1" applyFill="1" applyBorder="1" applyAlignment="1">
      <alignment horizontal="right"/>
    </xf>
    <xf numFmtId="164" fontId="33" fillId="4" borderId="148" xfId="1" applyNumberFormat="1" applyFont="1" applyFill="1" applyBorder="1" applyAlignment="1">
      <alignment horizontal="right"/>
    </xf>
    <xf numFmtId="0" fontId="33" fillId="8" borderId="145" xfId="0" applyFont="1" applyFill="1" applyBorder="1" applyAlignment="1">
      <alignment horizontal="center"/>
    </xf>
    <xf numFmtId="165" fontId="33" fillId="4" borderId="149" xfId="1" applyNumberFormat="1" applyFont="1" applyFill="1" applyBorder="1" applyAlignment="1">
      <alignment horizontal="right"/>
    </xf>
    <xf numFmtId="164" fontId="48" fillId="5" borderId="145" xfId="1" applyNumberFormat="1" applyFont="1" applyFill="1" applyBorder="1" applyAlignment="1">
      <alignment horizontal="left"/>
    </xf>
    <xf numFmtId="165" fontId="48" fillId="4" borderId="147" xfId="1" applyNumberFormat="1" applyFont="1" applyFill="1" applyBorder="1" applyAlignment="1">
      <alignment horizontal="right"/>
    </xf>
    <xf numFmtId="165" fontId="48" fillId="4" borderId="148" xfId="1" applyNumberFormat="1" applyFont="1" applyFill="1" applyBorder="1" applyAlignment="1">
      <alignment horizontal="right"/>
    </xf>
    <xf numFmtId="165" fontId="33" fillId="4" borderId="147" xfId="1" applyNumberFormat="1" applyFont="1" applyFill="1" applyBorder="1" applyAlignment="1">
      <alignment horizontal="right"/>
    </xf>
    <xf numFmtId="165" fontId="33" fillId="5" borderId="147" xfId="1" applyNumberFormat="1" applyFont="1" applyFill="1" applyBorder="1" applyAlignment="1">
      <alignment horizontal="right"/>
    </xf>
    <xf numFmtId="165" fontId="54" fillId="4" borderId="152" xfId="1" applyNumberFormat="1" applyFont="1" applyFill="1" applyBorder="1" applyAlignment="1">
      <alignment horizontal="right" vertical="center"/>
    </xf>
    <xf numFmtId="165" fontId="33" fillId="4" borderId="151" xfId="1" applyNumberFormat="1" applyFont="1" applyFill="1" applyBorder="1" applyAlignment="1">
      <alignment horizontal="right"/>
    </xf>
    <xf numFmtId="167" fontId="33" fillId="4" borderId="148" xfId="1" applyNumberFormat="1" applyFont="1" applyFill="1" applyBorder="1" applyAlignment="1">
      <alignment horizontal="right" vertical="center"/>
    </xf>
    <xf numFmtId="165" fontId="33" fillId="4" borderId="153" xfId="1" applyNumberFormat="1" applyFont="1" applyFill="1" applyBorder="1" applyAlignment="1">
      <alignment horizontal="right"/>
    </xf>
    <xf numFmtId="165" fontId="33" fillId="5" borderId="145" xfId="0" applyNumberFormat="1" applyFont="1" applyFill="1" applyBorder="1" applyAlignment="1">
      <alignment horizontal="center"/>
    </xf>
    <xf numFmtId="164" fontId="48" fillId="4" borderId="68" xfId="1" applyNumberFormat="1" applyFont="1" applyFill="1" applyBorder="1" applyAlignment="1">
      <alignment horizontal="left" wrapText="1"/>
    </xf>
    <xf numFmtId="164" fontId="48" fillId="4" borderId="18" xfId="1" applyNumberFormat="1" applyFont="1" applyFill="1" applyBorder="1" applyAlignment="1">
      <alignment horizontal="left" wrapText="1"/>
    </xf>
    <xf numFmtId="164" fontId="33" fillId="4" borderId="154" xfId="1" applyNumberFormat="1" applyFont="1" applyFill="1" applyBorder="1" applyAlignment="1">
      <alignment horizontal="left" wrapText="1"/>
    </xf>
    <xf numFmtId="164" fontId="48" fillId="5" borderId="68" xfId="1" applyNumberFormat="1" applyFont="1" applyFill="1" applyBorder="1" applyAlignment="1">
      <alignment horizontal="left" wrapText="1"/>
    </xf>
    <xf numFmtId="1" fontId="33" fillId="4" borderId="156" xfId="1" applyNumberFormat="1" applyFont="1" applyFill="1" applyBorder="1" applyAlignment="1">
      <alignment horizontal="center" vertical="center"/>
    </xf>
    <xf numFmtId="1" fontId="28" fillId="4" borderId="156" xfId="1" applyNumberFormat="1" applyFont="1" applyFill="1" applyBorder="1" applyAlignment="1">
      <alignment horizontal="center" vertical="center"/>
    </xf>
    <xf numFmtId="1" fontId="33" fillId="4" borderId="157" xfId="1" applyNumberFormat="1" applyFont="1" applyFill="1" applyBorder="1" applyAlignment="1">
      <alignment horizontal="center" vertical="center"/>
    </xf>
    <xf numFmtId="1" fontId="28" fillId="4" borderId="157" xfId="1" applyNumberFormat="1" applyFont="1" applyFill="1" applyBorder="1" applyAlignment="1">
      <alignment horizontal="center" vertical="center"/>
    </xf>
    <xf numFmtId="1" fontId="28" fillId="4" borderId="158" xfId="1" applyNumberFormat="1" applyFont="1" applyFill="1" applyBorder="1" applyAlignment="1">
      <alignment horizontal="center" vertical="center"/>
    </xf>
    <xf numFmtId="165" fontId="62" fillId="4" borderId="3" xfId="1" applyNumberFormat="1" applyFont="1" applyFill="1" applyBorder="1" applyAlignment="1">
      <alignment horizontal="center" vertical="center"/>
    </xf>
    <xf numFmtId="164" fontId="62" fillId="4" borderId="3" xfId="1" applyNumberFormat="1" applyFont="1" applyFill="1" applyBorder="1" applyAlignment="1">
      <alignment horizontal="center" vertical="center"/>
    </xf>
    <xf numFmtId="0" fontId="63" fillId="4" borderId="3" xfId="0" applyFont="1" applyFill="1" applyBorder="1" applyAlignment="1">
      <alignment horizontal="left" vertical="center" wrapText="1"/>
    </xf>
    <xf numFmtId="164" fontId="63" fillId="4" borderId="3" xfId="1" applyNumberFormat="1" applyFont="1" applyFill="1" applyBorder="1" applyAlignment="1">
      <alignment horizontal="left" vertical="center" wrapText="1"/>
    </xf>
    <xf numFmtId="164" fontId="51" fillId="4" borderId="155" xfId="1" applyNumberFormat="1" applyFont="1" applyFill="1" applyBorder="1" applyAlignment="1">
      <alignment horizontal="left" wrapText="1"/>
    </xf>
    <xf numFmtId="164" fontId="33" fillId="4" borderId="42" xfId="1" applyNumberFormat="1" applyFont="1" applyFill="1" applyBorder="1" applyAlignment="1" applyProtection="1">
      <alignment horizontal="left" vertical="center" wrapText="1"/>
    </xf>
    <xf numFmtId="2" fontId="33" fillId="4" borderId="159" xfId="1" applyNumberFormat="1" applyFont="1" applyFill="1" applyBorder="1" applyAlignment="1" applyProtection="1">
      <alignment horizontal="center" wrapText="1"/>
    </xf>
    <xf numFmtId="165" fontId="32" fillId="3" borderId="38" xfId="0" applyNumberFormat="1" applyFont="1" applyFill="1" applyBorder="1" applyAlignment="1" applyProtection="1">
      <alignment horizontal="right" vertical="center"/>
      <protection locked="0"/>
    </xf>
    <xf numFmtId="165" fontId="32" fillId="3" borderId="38" xfId="0" applyNumberFormat="1" applyFont="1" applyFill="1" applyBorder="1" applyAlignment="1" applyProtection="1">
      <alignment horizontal="center" vertical="center"/>
      <protection locked="0"/>
    </xf>
    <xf numFmtId="167" fontId="33" fillId="4" borderId="139" xfId="1" applyNumberFormat="1" applyFont="1" applyFill="1" applyBorder="1" applyAlignment="1">
      <alignment horizontal="right"/>
    </xf>
    <xf numFmtId="3" fontId="33" fillId="4" borderId="160" xfId="1" applyNumberFormat="1" applyFont="1" applyFill="1" applyBorder="1" applyAlignment="1">
      <alignment horizontal="right"/>
    </xf>
    <xf numFmtId="170" fontId="33" fillId="4" borderId="139" xfId="1" applyNumberFormat="1" applyFont="1" applyFill="1" applyBorder="1" applyAlignment="1">
      <alignment horizontal="right"/>
    </xf>
    <xf numFmtId="164" fontId="33" fillId="4" borderId="139" xfId="1" applyNumberFormat="1" applyFont="1" applyFill="1" applyBorder="1" applyAlignment="1">
      <alignment horizontal="right"/>
    </xf>
    <xf numFmtId="166" fontId="33" fillId="4" borderId="161" xfId="1" applyNumberFormat="1" applyFont="1" applyFill="1" applyBorder="1" applyAlignment="1" applyProtection="1">
      <alignment horizontal="center" vertical="center" wrapText="1"/>
    </xf>
    <xf numFmtId="164" fontId="33" fillId="4" borderId="162" xfId="1" applyNumberFormat="1" applyFont="1" applyFill="1" applyBorder="1" applyAlignment="1" applyProtection="1">
      <alignment horizontal="left" vertical="center" wrapText="1"/>
    </xf>
    <xf numFmtId="165" fontId="33" fillId="4" borderId="162" xfId="1" applyNumberFormat="1" applyFont="1" applyFill="1" applyBorder="1" applyAlignment="1" applyProtection="1">
      <alignment horizontal="center" wrapText="1"/>
    </xf>
    <xf numFmtId="3" fontId="32" fillId="3" borderId="163" xfId="0" applyNumberFormat="1" applyFont="1" applyFill="1" applyBorder="1" applyAlignment="1" applyProtection="1">
      <alignment horizontal="center" vertical="center"/>
      <protection locked="0"/>
    </xf>
    <xf numFmtId="170" fontId="33" fillId="4" borderId="86" xfId="1" applyNumberFormat="1" applyFont="1" applyFill="1" applyBorder="1" applyAlignment="1">
      <alignment horizontal="right"/>
    </xf>
    <xf numFmtId="164" fontId="63" fillId="5" borderId="8" xfId="1" applyNumberFormat="1" applyFont="1" applyFill="1" applyBorder="1" applyAlignment="1">
      <alignment horizontal="left" wrapText="1"/>
    </xf>
    <xf numFmtId="165" fontId="33" fillId="4" borderId="137" xfId="1" applyNumberFormat="1" applyFont="1" applyFill="1" applyBorder="1" applyAlignment="1">
      <alignment horizontal="right"/>
    </xf>
    <xf numFmtId="0" fontId="33" fillId="8" borderId="166" xfId="0" applyFont="1" applyFill="1" applyBorder="1" applyAlignment="1">
      <alignment horizontal="center" vertical="center" wrapText="1"/>
    </xf>
    <xf numFmtId="0" fontId="32" fillId="8" borderId="167" xfId="0" applyFont="1" applyFill="1" applyBorder="1" applyAlignment="1">
      <alignment vertical="center" wrapText="1"/>
    </xf>
    <xf numFmtId="1" fontId="33" fillId="8" borderId="167" xfId="0" applyNumberFormat="1" applyFont="1" applyFill="1" applyBorder="1" applyAlignment="1">
      <alignment horizontal="center" vertical="center" wrapText="1"/>
    </xf>
    <xf numFmtId="0" fontId="33" fillId="8" borderId="168" xfId="0" applyFont="1" applyFill="1" applyBorder="1" applyAlignment="1">
      <alignment vertical="center" wrapText="1"/>
    </xf>
    <xf numFmtId="164" fontId="62" fillId="4" borderId="7" xfId="1" applyNumberFormat="1" applyFont="1" applyFill="1" applyBorder="1" applyAlignment="1">
      <alignment horizontal="left" wrapText="1"/>
    </xf>
    <xf numFmtId="164" fontId="62" fillId="4" borderId="7" xfId="1" applyNumberFormat="1" applyFont="1" applyFill="1" applyBorder="1" applyAlignment="1">
      <alignment horizontal="center"/>
    </xf>
    <xf numFmtId="164" fontId="33" fillId="4" borderId="160" xfId="1" applyNumberFormat="1" applyFont="1" applyFill="1" applyBorder="1" applyAlignment="1">
      <alignment horizontal="right"/>
    </xf>
    <xf numFmtId="164" fontId="33" fillId="4" borderId="151" xfId="1" applyNumberFormat="1" applyFont="1" applyFill="1" applyBorder="1" applyAlignment="1">
      <alignment horizontal="right"/>
    </xf>
    <xf numFmtId="164" fontId="33" fillId="4" borderId="87" xfId="1" applyNumberFormat="1" applyFont="1" applyFill="1" applyBorder="1" applyAlignment="1">
      <alignment horizontal="right"/>
    </xf>
    <xf numFmtId="0" fontId="32" fillId="8" borderId="166" xfId="0" applyFont="1" applyFill="1" applyBorder="1" applyAlignment="1">
      <alignment horizontal="right" vertical="center" wrapText="1"/>
    </xf>
    <xf numFmtId="0" fontId="32" fillId="8" borderId="169" xfId="0" applyFont="1" applyFill="1" applyBorder="1" applyAlignment="1">
      <alignment horizontal="left" vertical="center" wrapText="1"/>
    </xf>
    <xf numFmtId="0" fontId="33" fillId="8" borderId="170" xfId="0" applyFont="1" applyFill="1" applyBorder="1" applyAlignment="1">
      <alignment horizontal="center"/>
    </xf>
    <xf numFmtId="0" fontId="33" fillId="8" borderId="168" xfId="0" applyFont="1" applyFill="1" applyBorder="1" applyAlignment="1">
      <alignment horizontal="center"/>
    </xf>
    <xf numFmtId="0" fontId="43" fillId="8" borderId="171" xfId="0" applyFont="1" applyFill="1" applyBorder="1" applyAlignment="1">
      <alignment horizontal="center" vertical="center" wrapText="1"/>
    </xf>
    <xf numFmtId="0" fontId="41" fillId="4" borderId="0" xfId="0" applyFont="1" applyFill="1" applyAlignment="1">
      <alignment horizontal="left" vertical="center" wrapText="1"/>
    </xf>
    <xf numFmtId="1" fontId="10" fillId="4" borderId="0" xfId="0" applyNumberFormat="1" applyFont="1" applyFill="1" applyAlignment="1">
      <alignment horizontal="center" vertical="center" wrapText="1"/>
    </xf>
    <xf numFmtId="0" fontId="31" fillId="4" borderId="0" xfId="0" applyFont="1" applyFill="1" applyAlignment="1">
      <alignment horizontal="center" vertical="center" wrapText="1"/>
    </xf>
    <xf numFmtId="0" fontId="52" fillId="4" borderId="0" xfId="0" applyFont="1" applyFill="1" applyAlignment="1">
      <alignment horizontal="left" vertical="center" wrapText="1"/>
    </xf>
    <xf numFmtId="1" fontId="44" fillId="8" borderId="0" xfId="0" applyNumberFormat="1" applyFont="1" applyFill="1" applyAlignment="1">
      <alignment horizontal="center" vertical="center"/>
    </xf>
    <xf numFmtId="164" fontId="48" fillId="5" borderId="172" xfId="1" applyNumberFormat="1" applyFont="1" applyFill="1" applyBorder="1" applyAlignment="1">
      <alignment horizontal="center"/>
    </xf>
    <xf numFmtId="0" fontId="33" fillId="5" borderId="0" xfId="0" applyFont="1" applyFill="1" applyAlignment="1">
      <alignment horizontal="left" vertical="center" wrapText="1"/>
    </xf>
    <xf numFmtId="0" fontId="65" fillId="8" borderId="79" xfId="0" applyFont="1" applyFill="1" applyBorder="1" applyAlignment="1">
      <alignment horizontal="center" vertical="center" wrapText="1"/>
    </xf>
    <xf numFmtId="0" fontId="33" fillId="8" borderId="172" xfId="0" applyFont="1" applyFill="1" applyBorder="1" applyAlignment="1">
      <alignment horizontal="center"/>
    </xf>
    <xf numFmtId="167" fontId="33" fillId="4" borderId="173" xfId="1" applyNumberFormat="1" applyFont="1" applyFill="1" applyBorder="1" applyAlignment="1">
      <alignment horizontal="right"/>
    </xf>
    <xf numFmtId="165" fontId="33" fillId="4" borderId="173" xfId="1" applyNumberFormat="1" applyFont="1" applyFill="1" applyBorder="1" applyAlignment="1">
      <alignment horizontal="right"/>
    </xf>
    <xf numFmtId="170" fontId="33" fillId="4" borderId="173" xfId="1" applyNumberFormat="1" applyFont="1" applyFill="1" applyBorder="1" applyAlignment="1">
      <alignment horizontal="right"/>
    </xf>
    <xf numFmtId="0" fontId="46" fillId="8" borderId="139" xfId="0" applyFont="1" applyFill="1" applyBorder="1" applyAlignment="1">
      <alignment vertical="center" wrapText="1"/>
    </xf>
    <xf numFmtId="0" fontId="33" fillId="8" borderId="139" xfId="0" applyFont="1" applyFill="1" applyBorder="1" applyAlignment="1">
      <alignment vertical="center" wrapText="1"/>
    </xf>
    <xf numFmtId="0" fontId="33" fillId="8" borderId="137" xfId="0" applyFont="1" applyFill="1" applyBorder="1" applyAlignment="1">
      <alignment vertical="center" wrapText="1"/>
    </xf>
    <xf numFmtId="3" fontId="33" fillId="8" borderId="139" xfId="0" applyNumberFormat="1" applyFont="1" applyFill="1" applyBorder="1" applyAlignment="1">
      <alignment vertical="center" wrapText="1"/>
    </xf>
    <xf numFmtId="0" fontId="33" fillId="8" borderId="170" xfId="0" applyFont="1" applyFill="1" applyBorder="1" applyAlignment="1">
      <alignment vertical="center" wrapText="1"/>
    </xf>
    <xf numFmtId="165" fontId="33" fillId="4" borderId="174" xfId="1" applyNumberFormat="1" applyFont="1" applyFill="1" applyBorder="1" applyAlignment="1">
      <alignment horizontal="right"/>
    </xf>
    <xf numFmtId="164" fontId="48" fillId="5" borderId="138" xfId="1" applyNumberFormat="1" applyFont="1" applyFill="1" applyBorder="1" applyAlignment="1">
      <alignment horizontal="left"/>
    </xf>
    <xf numFmtId="165" fontId="48" fillId="4" borderId="137" xfId="1" applyNumberFormat="1" applyFont="1" applyFill="1" applyBorder="1" applyAlignment="1">
      <alignment horizontal="right"/>
    </xf>
    <xf numFmtId="165" fontId="48" fillId="4" borderId="139" xfId="1" applyNumberFormat="1" applyFont="1" applyFill="1" applyBorder="1" applyAlignment="1">
      <alignment horizontal="right"/>
    </xf>
    <xf numFmtId="165" fontId="48" fillId="5" borderId="138" xfId="1" applyNumberFormat="1" applyFont="1" applyFill="1" applyBorder="1" applyAlignment="1">
      <alignment horizontal="left"/>
    </xf>
    <xf numFmtId="165" fontId="48" fillId="4" borderId="173" xfId="1" applyNumberFormat="1" applyFont="1" applyFill="1" applyBorder="1" applyAlignment="1">
      <alignment horizontal="right"/>
    </xf>
    <xf numFmtId="165" fontId="33" fillId="4" borderId="175" xfId="1" applyNumberFormat="1" applyFont="1" applyFill="1" applyBorder="1" applyAlignment="1">
      <alignment horizontal="right"/>
    </xf>
    <xf numFmtId="165" fontId="33" fillId="5" borderId="160" xfId="1" applyNumberFormat="1" applyFont="1" applyFill="1" applyBorder="1" applyAlignment="1">
      <alignment horizontal="right"/>
    </xf>
    <xf numFmtId="165" fontId="33" fillId="5" borderId="137" xfId="1" applyNumberFormat="1" applyFont="1" applyFill="1" applyBorder="1" applyAlignment="1">
      <alignment horizontal="right"/>
    </xf>
    <xf numFmtId="165" fontId="54" fillId="4" borderId="176" xfId="1" applyNumberFormat="1" applyFont="1" applyFill="1" applyBorder="1" applyAlignment="1">
      <alignment horizontal="right" vertical="center"/>
    </xf>
    <xf numFmtId="165" fontId="33" fillId="4" borderId="160" xfId="1" applyNumberFormat="1" applyFont="1" applyFill="1" applyBorder="1" applyAlignment="1">
      <alignment horizontal="right"/>
    </xf>
    <xf numFmtId="167" fontId="33" fillId="4" borderId="139" xfId="1" applyNumberFormat="1" applyFont="1" applyFill="1" applyBorder="1" applyAlignment="1">
      <alignment horizontal="right" vertical="center"/>
    </xf>
    <xf numFmtId="165" fontId="33" fillId="4" borderId="177" xfId="1" applyNumberFormat="1" applyFont="1" applyFill="1" applyBorder="1" applyAlignment="1">
      <alignment horizontal="right"/>
    </xf>
    <xf numFmtId="165" fontId="51" fillId="4" borderId="5" xfId="1" applyNumberFormat="1" applyFont="1" applyFill="1" applyBorder="1" applyAlignment="1">
      <alignment horizontal="center" vertical="center"/>
    </xf>
    <xf numFmtId="173" fontId="46" fillId="4" borderId="3" xfId="1" applyNumberFormat="1" applyFont="1" applyFill="1" applyBorder="1" applyAlignment="1">
      <alignment horizontal="center" vertical="center"/>
    </xf>
    <xf numFmtId="2" fontId="46" fillId="4" borderId="3" xfId="1" applyNumberFormat="1" applyFont="1" applyFill="1" applyBorder="1" applyAlignment="1">
      <alignment horizontal="center" vertical="center"/>
    </xf>
    <xf numFmtId="165" fontId="51" fillId="4" borderId="3" xfId="1" applyNumberFormat="1" applyFont="1" applyFill="1" applyBorder="1" applyAlignment="1">
      <alignment horizontal="center" vertical="center"/>
    </xf>
    <xf numFmtId="2" fontId="33" fillId="4" borderId="3" xfId="1" applyNumberFormat="1" applyFont="1" applyFill="1" applyBorder="1" applyAlignment="1">
      <alignment horizontal="center" vertical="center"/>
    </xf>
    <xf numFmtId="172" fontId="33" fillId="4" borderId="3" xfId="1" applyNumberFormat="1" applyFont="1" applyFill="1" applyBorder="1" applyAlignment="1">
      <alignment horizontal="center" vertical="center"/>
    </xf>
    <xf numFmtId="2" fontId="51" fillId="4" borderId="10" xfId="1" applyNumberFormat="1" applyFont="1" applyFill="1" applyBorder="1" applyAlignment="1">
      <alignment horizontal="center"/>
    </xf>
    <xf numFmtId="165" fontId="33" fillId="4" borderId="10" xfId="1" applyNumberFormat="1" applyFont="1" applyFill="1" applyBorder="1" applyAlignment="1">
      <alignment horizontal="center" vertical="center"/>
    </xf>
    <xf numFmtId="165" fontId="33" fillId="4" borderId="11" xfId="1" applyNumberFormat="1" applyFont="1" applyFill="1" applyBorder="1" applyAlignment="1">
      <alignment horizontal="center" vertical="center"/>
    </xf>
    <xf numFmtId="165" fontId="33" fillId="4" borderId="3" xfId="1" applyNumberFormat="1" applyFont="1" applyFill="1" applyBorder="1" applyAlignment="1">
      <alignment horizontal="center" vertical="center"/>
    </xf>
    <xf numFmtId="0" fontId="33" fillId="8" borderId="5" xfId="0" applyFont="1" applyFill="1" applyBorder="1" applyAlignment="1">
      <alignment vertical="center" wrapText="1"/>
    </xf>
    <xf numFmtId="165" fontId="51" fillId="4" borderId="7" xfId="1" applyNumberFormat="1" applyFont="1" applyFill="1" applyBorder="1" applyAlignment="1">
      <alignment horizontal="center" vertical="center"/>
    </xf>
    <xf numFmtId="1" fontId="33" fillId="8" borderId="169" xfId="0" applyNumberFormat="1" applyFont="1" applyFill="1" applyBorder="1" applyAlignment="1">
      <alignment horizontal="center" vertical="center"/>
    </xf>
    <xf numFmtId="1" fontId="48" fillId="4" borderId="5" xfId="1" applyNumberFormat="1" applyFont="1" applyFill="1" applyBorder="1" applyAlignment="1">
      <alignment horizontal="center" vertical="center"/>
    </xf>
    <xf numFmtId="1" fontId="48" fillId="4" borderId="3" xfId="1" applyNumberFormat="1" applyFont="1" applyFill="1" applyBorder="1" applyAlignment="1">
      <alignment horizontal="center" vertical="center"/>
    </xf>
    <xf numFmtId="165" fontId="32" fillId="5" borderId="5" xfId="1" applyNumberFormat="1" applyFont="1" applyFill="1" applyBorder="1" applyAlignment="1">
      <alignment horizontal="right"/>
    </xf>
    <xf numFmtId="1" fontId="33" fillId="8" borderId="178" xfId="0" applyNumberFormat="1" applyFont="1" applyFill="1" applyBorder="1" applyAlignment="1">
      <alignment horizontal="center" vertical="center"/>
    </xf>
    <xf numFmtId="1" fontId="33" fillId="5" borderId="7" xfId="1" applyNumberFormat="1" applyFont="1" applyFill="1" applyBorder="1" applyAlignment="1">
      <alignment horizontal="center" vertical="center"/>
    </xf>
    <xf numFmtId="1" fontId="33" fillId="4" borderId="5" xfId="1" applyNumberFormat="1" applyFont="1" applyFill="1" applyBorder="1" applyAlignment="1">
      <alignment horizontal="center" vertical="center"/>
    </xf>
    <xf numFmtId="1" fontId="28" fillId="4" borderId="3" xfId="1" applyNumberFormat="1" applyFont="1" applyFill="1" applyBorder="1" applyAlignment="1">
      <alignment horizontal="center" vertical="center"/>
    </xf>
    <xf numFmtId="165" fontId="33" fillId="4" borderId="7" xfId="1" applyNumberFormat="1" applyFont="1" applyFill="1" applyBorder="1" applyAlignment="1">
      <alignment horizontal="center" vertical="center"/>
    </xf>
    <xf numFmtId="1" fontId="33" fillId="4" borderId="7" xfId="1" applyNumberFormat="1" applyFont="1" applyFill="1" applyBorder="1" applyAlignment="1">
      <alignment horizontal="center" vertical="center"/>
    </xf>
    <xf numFmtId="0" fontId="32" fillId="8" borderId="178" xfId="0" applyFont="1" applyFill="1" applyBorder="1" applyAlignment="1">
      <alignment horizontal="center"/>
    </xf>
    <xf numFmtId="1" fontId="33" fillId="5" borderId="178" xfId="0" applyNumberFormat="1" applyFont="1" applyFill="1" applyBorder="1" applyAlignment="1">
      <alignment horizontal="center" vertical="center"/>
    </xf>
    <xf numFmtId="3" fontId="46" fillId="4" borderId="148" xfId="1" applyNumberFormat="1" applyFont="1" applyFill="1" applyBorder="1" applyAlignment="1">
      <alignment horizontal="center"/>
    </xf>
    <xf numFmtId="3" fontId="46" fillId="3" borderId="134" xfId="0" applyNumberFormat="1" applyFont="1" applyFill="1" applyBorder="1" applyAlignment="1" applyProtection="1">
      <alignment horizontal="center"/>
      <protection locked="0"/>
    </xf>
    <xf numFmtId="3" fontId="46" fillId="4" borderId="137" xfId="1" applyNumberFormat="1" applyFont="1" applyFill="1" applyBorder="1" applyAlignment="1">
      <alignment horizontal="center"/>
    </xf>
    <xf numFmtId="3" fontId="46" fillId="4" borderId="147" xfId="1" applyNumberFormat="1" applyFont="1" applyFill="1" applyBorder="1" applyAlignment="1">
      <alignment horizontal="center"/>
    </xf>
    <xf numFmtId="0" fontId="46" fillId="8" borderId="139" xfId="0" applyFont="1" applyFill="1" applyBorder="1" applyAlignment="1">
      <alignment horizontal="center" vertical="center" wrapText="1"/>
    </xf>
    <xf numFmtId="0" fontId="46" fillId="8" borderId="148" xfId="0" applyFont="1" applyFill="1" applyBorder="1" applyAlignment="1">
      <alignment horizontal="center" vertical="center" wrapText="1"/>
    </xf>
    <xf numFmtId="0" fontId="46" fillId="8" borderId="85" xfId="0" applyFont="1" applyFill="1" applyBorder="1" applyAlignment="1">
      <alignment horizontal="center" vertical="center" wrapText="1"/>
    </xf>
    <xf numFmtId="167" fontId="46" fillId="4" borderId="139" xfId="1" applyNumberFormat="1" applyFont="1" applyFill="1" applyBorder="1" applyAlignment="1">
      <alignment horizontal="center"/>
    </xf>
    <xf numFmtId="167" fontId="46" fillId="4" borderId="148" xfId="1" applyNumberFormat="1" applyFont="1" applyFill="1" applyBorder="1" applyAlignment="1">
      <alignment horizontal="center"/>
    </xf>
    <xf numFmtId="167" fontId="46" fillId="3" borderId="134" xfId="0" applyNumberFormat="1" applyFont="1" applyFill="1" applyBorder="1" applyAlignment="1" applyProtection="1">
      <alignment horizontal="center"/>
      <protection locked="0"/>
    </xf>
    <xf numFmtId="167" fontId="46" fillId="4" borderId="174" xfId="1" applyNumberFormat="1" applyFont="1" applyFill="1" applyBorder="1" applyAlignment="1">
      <alignment horizontal="center"/>
    </xf>
    <xf numFmtId="167" fontId="46" fillId="4" borderId="149" xfId="1" applyNumberFormat="1" applyFont="1" applyFill="1" applyBorder="1" applyAlignment="1">
      <alignment horizontal="center"/>
    </xf>
    <xf numFmtId="167" fontId="46" fillId="4" borderId="90" xfId="1" applyNumberFormat="1" applyFont="1" applyFill="1" applyBorder="1" applyAlignment="1">
      <alignment horizontal="center"/>
    </xf>
    <xf numFmtId="167" fontId="46" fillId="4" borderId="137" xfId="1" applyNumberFormat="1" applyFont="1" applyFill="1" applyBorder="1" applyAlignment="1">
      <alignment horizontal="center"/>
    </xf>
    <xf numFmtId="167" fontId="46" fillId="4" borderId="147" xfId="1" applyNumberFormat="1" applyFont="1" applyFill="1" applyBorder="1" applyAlignment="1">
      <alignment horizontal="center"/>
    </xf>
    <xf numFmtId="167" fontId="46" fillId="4" borderId="85" xfId="1" applyNumberFormat="1" applyFont="1" applyFill="1" applyBorder="1" applyAlignment="1">
      <alignment horizontal="center"/>
    </xf>
    <xf numFmtId="167" fontId="46" fillId="4" borderId="86" xfId="1" applyNumberFormat="1" applyFont="1" applyFill="1" applyBorder="1" applyAlignment="1">
      <alignment horizontal="center"/>
    </xf>
    <xf numFmtId="167" fontId="46" fillId="4" borderId="87" xfId="1" applyNumberFormat="1" applyFont="1" applyFill="1" applyBorder="1" applyAlignment="1">
      <alignment horizontal="center"/>
    </xf>
    <xf numFmtId="166" fontId="46" fillId="4" borderId="139" xfId="1" applyNumberFormat="1" applyFont="1" applyFill="1" applyBorder="1" applyAlignment="1">
      <alignment horizontal="center"/>
    </xf>
    <xf numFmtId="167" fontId="28" fillId="4" borderId="137" xfId="1" applyNumberFormat="1" applyFont="1" applyFill="1" applyBorder="1" applyAlignment="1">
      <alignment horizontal="center"/>
    </xf>
    <xf numFmtId="167" fontId="28" fillId="4" borderId="147" xfId="1" applyNumberFormat="1" applyFont="1" applyFill="1" applyBorder="1" applyAlignment="1">
      <alignment horizontal="center"/>
    </xf>
    <xf numFmtId="167" fontId="33" fillId="3" borderId="134" xfId="0" applyNumberFormat="1" applyFont="1" applyFill="1" applyBorder="1" applyAlignment="1" applyProtection="1">
      <alignment horizontal="center"/>
      <protection locked="0"/>
    </xf>
    <xf numFmtId="3" fontId="33" fillId="4" borderId="139" xfId="1" applyNumberFormat="1" applyFont="1" applyFill="1" applyBorder="1" applyAlignment="1">
      <alignment horizontal="center"/>
    </xf>
    <xf numFmtId="3" fontId="33" fillId="4" borderId="148" xfId="1" applyNumberFormat="1" applyFont="1" applyFill="1" applyBorder="1" applyAlignment="1">
      <alignment horizontal="center"/>
    </xf>
    <xf numFmtId="3" fontId="33" fillId="3" borderId="134" xfId="0" applyNumberFormat="1" applyFont="1" applyFill="1" applyBorder="1" applyAlignment="1" applyProtection="1">
      <alignment horizontal="center"/>
      <protection locked="0"/>
    </xf>
    <xf numFmtId="3" fontId="47" fillId="4" borderId="174" xfId="1" applyNumberFormat="1" applyFont="1" applyFill="1" applyBorder="1" applyAlignment="1">
      <alignment horizontal="center"/>
    </xf>
    <xf numFmtId="3" fontId="47" fillId="4" borderId="149" xfId="1" applyNumberFormat="1" applyFont="1" applyFill="1" applyBorder="1" applyAlignment="1">
      <alignment horizontal="center"/>
    </xf>
    <xf numFmtId="3" fontId="47" fillId="4" borderId="90" xfId="1" applyNumberFormat="1" applyFont="1" applyFill="1" applyBorder="1" applyAlignment="1">
      <alignment horizontal="center"/>
    </xf>
    <xf numFmtId="3" fontId="33" fillId="4" borderId="137" xfId="1" applyNumberFormat="1" applyFont="1" applyFill="1" applyBorder="1" applyAlignment="1">
      <alignment horizontal="center"/>
    </xf>
    <xf numFmtId="3" fontId="33" fillId="4" borderId="147" xfId="1" applyNumberFormat="1" applyFont="1" applyFill="1" applyBorder="1" applyAlignment="1">
      <alignment horizontal="center"/>
    </xf>
    <xf numFmtId="3" fontId="33" fillId="4" borderId="85" xfId="1" applyNumberFormat="1" applyFont="1" applyFill="1" applyBorder="1" applyAlignment="1">
      <alignment horizontal="center"/>
    </xf>
    <xf numFmtId="167" fontId="33" fillId="4" borderId="137" xfId="1" applyNumberFormat="1" applyFont="1" applyFill="1" applyBorder="1" applyAlignment="1">
      <alignment horizontal="center"/>
    </xf>
    <xf numFmtId="167" fontId="33" fillId="4" borderId="147" xfId="1" applyNumberFormat="1" applyFont="1" applyFill="1" applyBorder="1" applyAlignment="1">
      <alignment horizontal="center"/>
    </xf>
    <xf numFmtId="167" fontId="33" fillId="4" borderId="85" xfId="1" applyNumberFormat="1" applyFont="1" applyFill="1" applyBorder="1" applyAlignment="1">
      <alignment horizontal="center"/>
    </xf>
    <xf numFmtId="167" fontId="33" fillId="4" borderId="139" xfId="1" applyNumberFormat="1" applyFont="1" applyFill="1" applyBorder="1" applyAlignment="1">
      <alignment horizontal="center"/>
    </xf>
    <xf numFmtId="167" fontId="33" fillId="4" borderId="148" xfId="1" applyNumberFormat="1" applyFont="1" applyFill="1" applyBorder="1" applyAlignment="1">
      <alignment horizontal="center"/>
    </xf>
    <xf numFmtId="167" fontId="33" fillId="8" borderId="139" xfId="0" applyNumberFormat="1" applyFont="1" applyFill="1" applyBorder="1" applyAlignment="1">
      <alignment horizontal="center" vertical="center" wrapText="1"/>
    </xf>
    <xf numFmtId="167" fontId="33" fillId="8" borderId="148" xfId="0" applyNumberFormat="1" applyFont="1" applyFill="1" applyBorder="1" applyAlignment="1">
      <alignment horizontal="center" vertical="center" wrapText="1"/>
    </xf>
    <xf numFmtId="167" fontId="33" fillId="8" borderId="87" xfId="0" applyNumberFormat="1" applyFont="1" applyFill="1" applyBorder="1" applyAlignment="1">
      <alignment horizontal="center" vertical="center" wrapText="1"/>
    </xf>
    <xf numFmtId="167" fontId="33" fillId="3" borderId="140" xfId="0" applyNumberFormat="1" applyFont="1" applyFill="1" applyBorder="1" applyAlignment="1" applyProtection="1">
      <alignment horizontal="center"/>
      <protection locked="0"/>
    </xf>
    <xf numFmtId="167" fontId="33" fillId="4" borderId="174" xfId="1" applyNumberFormat="1" applyFont="1" applyFill="1" applyBorder="1" applyAlignment="1">
      <alignment horizontal="center"/>
    </xf>
    <xf numFmtId="167" fontId="33" fillId="4" borderId="149" xfId="1" applyNumberFormat="1" applyFont="1" applyFill="1" applyBorder="1" applyAlignment="1">
      <alignment horizontal="center"/>
    </xf>
    <xf numFmtId="167" fontId="33" fillId="8" borderId="137" xfId="0" applyNumberFormat="1" applyFont="1" applyFill="1" applyBorder="1" applyAlignment="1">
      <alignment horizontal="center" vertical="center" wrapText="1"/>
    </xf>
    <xf numFmtId="167" fontId="33" fillId="8" borderId="147" xfId="0" applyNumberFormat="1" applyFont="1" applyFill="1" applyBorder="1" applyAlignment="1">
      <alignment horizontal="center" vertical="center" wrapText="1"/>
    </xf>
    <xf numFmtId="167" fontId="33" fillId="8" borderId="85" xfId="0" applyNumberFormat="1" applyFont="1" applyFill="1" applyBorder="1" applyAlignment="1">
      <alignment horizontal="center" vertical="center" wrapText="1"/>
    </xf>
    <xf numFmtId="167" fontId="33" fillId="4" borderId="150" xfId="1" applyNumberFormat="1" applyFont="1" applyFill="1" applyBorder="1" applyAlignment="1">
      <alignment horizontal="center"/>
    </xf>
    <xf numFmtId="167" fontId="33" fillId="3" borderId="91" xfId="0" applyNumberFormat="1" applyFont="1" applyFill="1" applyBorder="1" applyAlignment="1" applyProtection="1">
      <alignment horizontal="center"/>
      <protection locked="0"/>
    </xf>
    <xf numFmtId="0" fontId="33" fillId="8" borderId="137" xfId="0" applyFont="1" applyFill="1" applyBorder="1" applyAlignment="1">
      <alignment horizontal="center" vertical="center" wrapText="1"/>
    </xf>
    <xf numFmtId="0" fontId="33" fillId="8" borderId="147" xfId="0" applyFont="1" applyFill="1" applyBorder="1" applyAlignment="1">
      <alignment horizontal="center" vertical="center" wrapText="1"/>
    </xf>
    <xf numFmtId="0" fontId="33" fillId="8" borderId="85" xfId="0" applyFont="1" applyFill="1" applyBorder="1" applyAlignment="1">
      <alignment horizontal="center" vertical="center" wrapText="1"/>
    </xf>
    <xf numFmtId="3" fontId="28" fillId="4" borderId="139" xfId="1" applyNumberFormat="1" applyFont="1" applyFill="1" applyBorder="1" applyAlignment="1">
      <alignment horizontal="center"/>
    </xf>
    <xf numFmtId="3" fontId="28" fillId="4" borderId="148" xfId="1" applyNumberFormat="1" applyFont="1" applyFill="1" applyBorder="1" applyAlignment="1">
      <alignment horizontal="center"/>
    </xf>
    <xf numFmtId="3" fontId="28" fillId="3" borderId="134" xfId="0" applyNumberFormat="1" applyFont="1" applyFill="1" applyBorder="1" applyAlignment="1" applyProtection="1">
      <alignment horizontal="center"/>
      <protection locked="0"/>
    </xf>
    <xf numFmtId="1" fontId="46" fillId="4" borderId="7" xfId="1" applyNumberFormat="1" applyFont="1" applyFill="1" applyBorder="1" applyAlignment="1">
      <alignment horizontal="center" vertical="center"/>
    </xf>
    <xf numFmtId="1" fontId="46" fillId="4" borderId="179" xfId="1" applyNumberFormat="1" applyFont="1" applyFill="1" applyBorder="1" applyAlignment="1">
      <alignment horizontal="center" vertical="center"/>
    </xf>
    <xf numFmtId="165" fontId="51" fillId="4" borderId="179" xfId="1" applyNumberFormat="1" applyFont="1" applyFill="1" applyBorder="1" applyAlignment="1">
      <alignment horizontal="center" vertical="center"/>
    </xf>
    <xf numFmtId="164" fontId="51" fillId="4" borderId="10" xfId="1" applyNumberFormat="1" applyFont="1" applyFill="1" applyBorder="1" applyAlignment="1">
      <alignment horizontal="left" wrapText="1"/>
    </xf>
    <xf numFmtId="3" fontId="28" fillId="4" borderId="139" xfId="1" applyNumberFormat="1" applyFont="1" applyFill="1" applyBorder="1" applyAlignment="1">
      <alignment horizontal="center" vertical="center"/>
    </xf>
    <xf numFmtId="3" fontId="28" fillId="4" borderId="148" xfId="1" applyNumberFormat="1" applyFont="1" applyFill="1" applyBorder="1" applyAlignment="1">
      <alignment horizontal="center" vertical="center"/>
    </xf>
    <xf numFmtId="3" fontId="33" fillId="3" borderId="134" xfId="0" applyNumberFormat="1" applyFont="1" applyFill="1" applyBorder="1" applyAlignment="1" applyProtection="1">
      <alignment horizontal="center" vertical="center"/>
      <protection locked="0"/>
    </xf>
    <xf numFmtId="3" fontId="28" fillId="4" borderId="160" xfId="1" applyNumberFormat="1" applyFont="1" applyFill="1" applyBorder="1" applyAlignment="1">
      <alignment horizontal="center" vertical="center"/>
    </xf>
    <xf numFmtId="3" fontId="28" fillId="4" borderId="151" xfId="1" applyNumberFormat="1" applyFont="1" applyFill="1" applyBorder="1" applyAlignment="1">
      <alignment horizontal="center" vertical="center"/>
    </xf>
    <xf numFmtId="3" fontId="28" fillId="3" borderId="144" xfId="0" applyNumberFormat="1" applyFont="1" applyFill="1" applyBorder="1" applyAlignment="1" applyProtection="1">
      <alignment horizontal="center" vertical="center"/>
      <protection locked="0"/>
    </xf>
    <xf numFmtId="164" fontId="51" fillId="4" borderId="3" xfId="1" applyNumberFormat="1" applyFont="1" applyFill="1" applyBorder="1" applyAlignment="1">
      <alignment horizontal="left" vertical="center" wrapText="1"/>
    </xf>
    <xf numFmtId="164" fontId="51" fillId="4" borderId="7" xfId="1" applyNumberFormat="1" applyFont="1" applyFill="1" applyBorder="1" applyAlignment="1">
      <alignment horizontal="left" vertical="center" wrapText="1"/>
    </xf>
    <xf numFmtId="0" fontId="60" fillId="7" borderId="0" xfId="0" applyFont="1" applyFill="1" applyAlignment="1">
      <alignment horizontal="left" vertical="center" indent="3"/>
    </xf>
    <xf numFmtId="0" fontId="59" fillId="0" borderId="131" xfId="9" applyFont="1" applyFill="1" applyBorder="1" applyAlignment="1">
      <alignment horizontal="left" vertical="center" indent="2"/>
    </xf>
    <xf numFmtId="0" fontId="25" fillId="7" borderId="0" xfId="0" applyFont="1" applyFill="1" applyAlignment="1">
      <alignment horizontal="left" vertical="center"/>
    </xf>
    <xf numFmtId="0" fontId="28" fillId="4" borderId="132" xfId="10" applyFont="1" applyFill="1" applyBorder="1" applyAlignment="1" applyProtection="1">
      <alignment horizontal="left" vertical="center" wrapText="1"/>
      <protection hidden="1"/>
    </xf>
    <xf numFmtId="164" fontId="33" fillId="4" borderId="154" xfId="1" applyNumberFormat="1" applyFont="1" applyFill="1" applyBorder="1" applyAlignment="1">
      <alignment horizontal="left" vertical="center" wrapText="1"/>
    </xf>
    <xf numFmtId="164" fontId="33" fillId="4" borderId="3" xfId="1" applyNumberFormat="1" applyFont="1" applyFill="1" applyBorder="1" applyAlignment="1">
      <alignment horizontal="right" wrapText="1"/>
    </xf>
    <xf numFmtId="167" fontId="67" fillId="4" borderId="139" xfId="1" applyNumberFormat="1" applyFont="1" applyFill="1" applyBorder="1" applyAlignment="1">
      <alignment horizontal="center"/>
    </xf>
    <xf numFmtId="167" fontId="67" fillId="4" borderId="148" xfId="1" applyNumberFormat="1" applyFont="1" applyFill="1" applyBorder="1" applyAlignment="1" applyProtection="1">
      <alignment horizontal="center"/>
    </xf>
    <xf numFmtId="167" fontId="67" fillId="4" borderId="164" xfId="1" applyNumberFormat="1" applyFont="1" applyFill="1" applyBorder="1" applyAlignment="1" applyProtection="1">
      <alignment horizontal="center"/>
    </xf>
    <xf numFmtId="167" fontId="67" fillId="4" borderId="148" xfId="1" applyNumberFormat="1" applyFont="1" applyFill="1" applyBorder="1" applyAlignment="1">
      <alignment horizontal="center"/>
    </xf>
    <xf numFmtId="167" fontId="67" fillId="4" borderId="165" xfId="1" applyNumberFormat="1" applyFont="1" applyFill="1" applyBorder="1" applyAlignment="1">
      <alignment horizontal="center"/>
    </xf>
    <xf numFmtId="165" fontId="67" fillId="4" borderId="173" xfId="1" applyNumberFormat="1" applyFont="1" applyFill="1" applyBorder="1" applyAlignment="1">
      <alignment horizontal="right"/>
    </xf>
    <xf numFmtId="165" fontId="67" fillId="4" borderId="148" xfId="1" applyNumberFormat="1" applyFont="1" applyFill="1" applyBorder="1" applyAlignment="1">
      <alignment horizontal="right"/>
    </xf>
    <xf numFmtId="165" fontId="67" fillId="4" borderId="86" xfId="1" applyNumberFormat="1" applyFont="1" applyFill="1" applyBorder="1" applyAlignment="1">
      <alignment horizontal="right"/>
    </xf>
    <xf numFmtId="3" fontId="68" fillId="4" borderId="3" xfId="1" applyNumberFormat="1" applyFont="1" applyFill="1" applyBorder="1" applyAlignment="1">
      <alignment horizontal="center"/>
    </xf>
    <xf numFmtId="164" fontId="51" fillId="4" borderId="155" xfId="1" applyNumberFormat="1" applyFont="1" applyFill="1" applyBorder="1" applyAlignment="1">
      <alignment horizontal="left" vertical="center" wrapText="1"/>
    </xf>
    <xf numFmtId="165" fontId="33" fillId="4" borderId="175" xfId="1" applyNumberFormat="1" applyFont="1" applyFill="1" applyBorder="1" applyAlignment="1">
      <alignment horizontal="right" vertical="center"/>
    </xf>
    <xf numFmtId="165" fontId="33" fillId="4" borderId="149" xfId="1" applyNumberFormat="1" applyFont="1" applyFill="1" applyBorder="1" applyAlignment="1">
      <alignment horizontal="right" vertical="center"/>
    </xf>
    <xf numFmtId="165" fontId="33" fillId="4" borderId="90" xfId="1" applyNumberFormat="1" applyFont="1" applyFill="1" applyBorder="1" applyAlignment="1">
      <alignment horizontal="right" vertical="center"/>
    </xf>
    <xf numFmtId="0" fontId="0" fillId="0" borderId="0" xfId="0" applyAlignment="1">
      <alignment horizontal="center"/>
    </xf>
    <xf numFmtId="0" fontId="0" fillId="11" borderId="0" xfId="0" applyFill="1" applyAlignment="1">
      <alignment horizontal="center"/>
    </xf>
    <xf numFmtId="0" fontId="5" fillId="0" borderId="0" xfId="0" applyFont="1"/>
    <xf numFmtId="0" fontId="5" fillId="0" borderId="0" xfId="0" applyFont="1" applyAlignment="1">
      <alignment horizontal="center"/>
    </xf>
    <xf numFmtId="0" fontId="39" fillId="7" borderId="0" xfId="0" applyFont="1" applyFill="1" applyAlignment="1">
      <alignment horizontal="right"/>
    </xf>
    <xf numFmtId="0" fontId="69" fillId="7" borderId="0" xfId="0" applyFont="1" applyFill="1" applyAlignment="1">
      <alignment horizontal="center"/>
    </xf>
    <xf numFmtId="0" fontId="38" fillId="7" borderId="0" xfId="0" applyFont="1" applyFill="1" applyAlignment="1">
      <alignment horizontal="right"/>
    </xf>
    <xf numFmtId="0" fontId="70" fillId="7" borderId="0" xfId="0" applyFont="1" applyFill="1" applyAlignment="1">
      <alignment horizontal="center"/>
    </xf>
    <xf numFmtId="0" fontId="71" fillId="7" borderId="0" xfId="0" applyFont="1" applyFill="1" applyAlignment="1">
      <alignment horizontal="right"/>
    </xf>
    <xf numFmtId="0" fontId="71" fillId="7" borderId="0" xfId="0" applyFont="1" applyFill="1" applyAlignment="1">
      <alignment horizontal="center"/>
    </xf>
    <xf numFmtId="0" fontId="72" fillId="7" borderId="0" xfId="0" applyFont="1" applyFill="1"/>
    <xf numFmtId="0" fontId="35" fillId="7" borderId="0" xfId="0" applyFont="1" applyFill="1" applyAlignment="1">
      <alignment horizontal="right"/>
    </xf>
    <xf numFmtId="0" fontId="69" fillId="7" borderId="0" xfId="0" applyFont="1" applyFill="1" applyAlignment="1">
      <alignment horizontal="right"/>
    </xf>
    <xf numFmtId="0" fontId="72" fillId="7" borderId="0" xfId="0" applyFont="1" applyFill="1" applyAlignment="1">
      <alignment horizontal="right"/>
    </xf>
    <xf numFmtId="0" fontId="43" fillId="7" borderId="0" xfId="0" applyFont="1" applyFill="1" applyAlignment="1">
      <alignment horizontal="right"/>
    </xf>
    <xf numFmtId="0" fontId="43" fillId="7" borderId="0" xfId="0" applyFont="1" applyFill="1" applyAlignment="1">
      <alignment horizontal="center"/>
    </xf>
    <xf numFmtId="0" fontId="46" fillId="7" borderId="0" xfId="0" applyFont="1" applyFill="1" applyAlignment="1">
      <alignment horizontal="right"/>
    </xf>
    <xf numFmtId="0" fontId="73" fillId="7" borderId="0" xfId="0" applyFont="1" applyFill="1" applyAlignment="1">
      <alignment horizontal="right"/>
    </xf>
    <xf numFmtId="0" fontId="74" fillId="7" borderId="0" xfId="0" applyFont="1" applyFill="1" applyAlignment="1">
      <alignment horizontal="center"/>
    </xf>
    <xf numFmtId="0" fontId="33" fillId="7" borderId="0" xfId="0" applyFont="1" applyFill="1" applyAlignment="1">
      <alignment horizontal="right"/>
    </xf>
    <xf numFmtId="0" fontId="32" fillId="7" borderId="0" xfId="0" applyFont="1" applyFill="1" applyAlignment="1">
      <alignment horizontal="center"/>
    </xf>
    <xf numFmtId="0" fontId="33" fillId="7" borderId="0" xfId="0" applyFont="1" applyFill="1" applyAlignment="1">
      <alignment horizontal="right" vertical="center"/>
    </xf>
    <xf numFmtId="0" fontId="32" fillId="7" borderId="0" xfId="0" applyFont="1" applyFill="1" applyAlignment="1">
      <alignment horizontal="center" vertical="center"/>
    </xf>
    <xf numFmtId="165" fontId="32" fillId="7" borderId="0" xfId="1" applyNumberFormat="1" applyFont="1" applyFill="1" applyAlignment="1">
      <alignment horizontal="right" vertical="center"/>
    </xf>
    <xf numFmtId="165" fontId="32" fillId="7" borderId="0" xfId="0" applyNumberFormat="1" applyFont="1" applyFill="1" applyAlignment="1">
      <alignment horizontal="center" vertical="center"/>
    </xf>
    <xf numFmtId="165" fontId="33" fillId="7" borderId="0" xfId="1" applyNumberFormat="1" applyFont="1" applyFill="1" applyAlignment="1">
      <alignment horizontal="right" vertical="center"/>
    </xf>
    <xf numFmtId="174" fontId="32" fillId="7" borderId="0" xfId="1" applyNumberFormat="1" applyFont="1" applyFill="1" applyAlignment="1">
      <alignment horizontal="right" vertical="center"/>
    </xf>
    <xf numFmtId="174" fontId="33" fillId="7" borderId="0" xfId="0" applyNumberFormat="1" applyFont="1" applyFill="1" applyAlignment="1">
      <alignment horizontal="right"/>
    </xf>
    <xf numFmtId="174" fontId="73" fillId="7" borderId="0" xfId="0" applyNumberFormat="1" applyFont="1" applyFill="1" applyAlignment="1">
      <alignment horizontal="right"/>
    </xf>
    <xf numFmtId="44" fontId="32" fillId="7" borderId="0" xfId="1" applyFont="1" applyFill="1" applyAlignment="1">
      <alignment horizontal="right" vertical="center"/>
    </xf>
    <xf numFmtId="3" fontId="28" fillId="8" borderId="134" xfId="0" applyNumberFormat="1" applyFont="1" applyFill="1" applyBorder="1" applyAlignment="1" applyProtection="1">
      <alignment horizontal="center"/>
      <protection locked="0"/>
    </xf>
    <xf numFmtId="0" fontId="33" fillId="8" borderId="180" xfId="0" applyFont="1" applyFill="1" applyBorder="1" applyAlignment="1">
      <alignment vertical="center" wrapText="1"/>
    </xf>
    <xf numFmtId="165" fontId="32" fillId="8" borderId="30" xfId="0" applyNumberFormat="1" applyFont="1" applyFill="1" applyBorder="1" applyAlignment="1" applyProtection="1">
      <alignment horizontal="right" vertical="center"/>
      <protection locked="0"/>
    </xf>
    <xf numFmtId="1" fontId="33" fillId="0" borderId="84" xfId="1" applyNumberFormat="1" applyFont="1" applyFill="1" applyBorder="1" applyAlignment="1">
      <alignment horizontal="center" vertical="center"/>
    </xf>
    <xf numFmtId="164" fontId="33" fillId="0" borderId="9" xfId="1" applyNumberFormat="1" applyFont="1" applyFill="1" applyBorder="1" applyAlignment="1">
      <alignment horizontal="left" wrapText="1"/>
    </xf>
    <xf numFmtId="1" fontId="33" fillId="0" borderId="10" xfId="1" applyNumberFormat="1" applyFont="1" applyFill="1" applyBorder="1" applyAlignment="1">
      <alignment horizontal="center" vertical="center"/>
    </xf>
    <xf numFmtId="165" fontId="33" fillId="0" borderId="174" xfId="1" applyNumberFormat="1" applyFont="1" applyFill="1" applyBorder="1" applyAlignment="1">
      <alignment horizontal="right"/>
    </xf>
    <xf numFmtId="165" fontId="33" fillId="0" borderId="149" xfId="1" applyNumberFormat="1" applyFont="1" applyFill="1" applyBorder="1" applyAlignment="1">
      <alignment horizontal="right"/>
    </xf>
    <xf numFmtId="165" fontId="33" fillId="0" borderId="90" xfId="1" applyNumberFormat="1" applyFont="1" applyFill="1" applyBorder="1" applyAlignment="1" applyProtection="1">
      <alignment horizontal="right"/>
      <protection locked="0"/>
    </xf>
    <xf numFmtId="0" fontId="28" fillId="11" borderId="131" xfId="10" applyFont="1" applyFill="1" applyBorder="1" applyAlignment="1" applyProtection="1">
      <alignment horizontal="left" vertical="top" wrapText="1" indent="1"/>
      <protection hidden="1"/>
    </xf>
    <xf numFmtId="0" fontId="29" fillId="11" borderId="131" xfId="10" applyFont="1" applyFill="1" applyBorder="1" applyAlignment="1" applyProtection="1">
      <alignment horizontal="left" vertical="top" wrapText="1" indent="3"/>
      <protection hidden="1"/>
    </xf>
    <xf numFmtId="164" fontId="46" fillId="4" borderId="9" xfId="1" applyNumberFormat="1" applyFont="1" applyFill="1" applyBorder="1" applyAlignment="1">
      <alignment horizontal="left" wrapText="1"/>
    </xf>
    <xf numFmtId="165" fontId="33" fillId="5" borderId="151" xfId="1" applyNumberFormat="1" applyFont="1" applyFill="1" applyBorder="1" applyAlignment="1">
      <alignment horizontal="right"/>
    </xf>
    <xf numFmtId="166" fontId="33" fillId="4" borderId="32" xfId="1" applyNumberFormat="1" applyFont="1" applyFill="1" applyBorder="1" applyAlignment="1" applyProtection="1">
      <alignment horizontal="center" vertical="center" wrapText="1"/>
    </xf>
    <xf numFmtId="166" fontId="33" fillId="4" borderId="120" xfId="1" applyNumberFormat="1" applyFont="1" applyFill="1" applyBorder="1" applyAlignment="1" applyProtection="1">
      <alignment horizontal="center" vertical="center" wrapText="1"/>
    </xf>
    <xf numFmtId="166" fontId="33" fillId="4" borderId="122" xfId="1" applyNumberFormat="1" applyFont="1" applyFill="1" applyBorder="1" applyAlignment="1" applyProtection="1">
      <alignment horizontal="center" vertical="center" wrapText="1"/>
    </xf>
    <xf numFmtId="166" fontId="33" fillId="4" borderId="34" xfId="1" applyNumberFormat="1" applyFont="1" applyFill="1" applyBorder="1" applyAlignment="1" applyProtection="1">
      <alignment horizontal="center" vertical="center" wrapText="1"/>
    </xf>
    <xf numFmtId="0" fontId="53" fillId="4" borderId="25" xfId="0" applyFont="1" applyFill="1" applyBorder="1" applyAlignment="1">
      <alignment horizontal="center" vertical="center" wrapText="1"/>
    </xf>
    <xf numFmtId="0" fontId="53" fillId="4" borderId="23" xfId="0" applyFont="1" applyFill="1" applyBorder="1" applyAlignment="1">
      <alignment horizontal="center" vertical="center"/>
    </xf>
    <xf numFmtId="0" fontId="53" fillId="4" borderId="26" xfId="0" applyFont="1" applyFill="1" applyBorder="1" applyAlignment="1">
      <alignment horizontal="center" vertical="center"/>
    </xf>
    <xf numFmtId="0" fontId="53" fillId="4" borderId="15" xfId="0" applyFont="1" applyFill="1" applyBorder="1" applyAlignment="1">
      <alignment horizontal="center" vertical="center"/>
    </xf>
    <xf numFmtId="0" fontId="53" fillId="4" borderId="0" xfId="0" applyFont="1" applyFill="1" applyAlignment="1">
      <alignment horizontal="center" vertical="center"/>
    </xf>
    <xf numFmtId="0" fontId="53" fillId="4" borderId="16" xfId="0" applyFont="1" applyFill="1" applyBorder="1" applyAlignment="1">
      <alignment horizontal="center" vertical="center"/>
    </xf>
    <xf numFmtId="169" fontId="57" fillId="4" borderId="27" xfId="0" applyNumberFormat="1" applyFont="1" applyFill="1" applyBorder="1" applyAlignment="1">
      <alignment horizontal="center" vertical="center"/>
    </xf>
    <xf numFmtId="169" fontId="57" fillId="4" borderId="24" xfId="0" applyNumberFormat="1" applyFont="1" applyFill="1" applyBorder="1" applyAlignment="1">
      <alignment horizontal="center" vertical="center"/>
    </xf>
    <xf numFmtId="169" fontId="57" fillId="4" borderId="28" xfId="0" applyNumberFormat="1" applyFont="1" applyFill="1" applyBorder="1" applyAlignment="1">
      <alignment horizontal="center" vertical="center"/>
    </xf>
    <xf numFmtId="169" fontId="35" fillId="8" borderId="29" xfId="0" applyNumberFormat="1" applyFont="1" applyFill="1" applyBorder="1" applyAlignment="1">
      <alignment horizontal="right" vertical="center" wrapText="1"/>
    </xf>
    <xf numFmtId="169" fontId="35" fillId="8" borderId="21" xfId="0" applyNumberFormat="1" applyFont="1" applyFill="1" applyBorder="1" applyAlignment="1">
      <alignment horizontal="right" vertical="center" wrapText="1"/>
    </xf>
    <xf numFmtId="166" fontId="33" fillId="4" borderId="31" xfId="1" applyNumberFormat="1" applyFont="1" applyFill="1" applyBorder="1" applyAlignment="1" applyProtection="1">
      <alignment horizontal="center" vertical="center" wrapText="1"/>
    </xf>
    <xf numFmtId="166" fontId="33" fillId="4" borderId="125" xfId="1" applyNumberFormat="1" applyFont="1" applyFill="1" applyBorder="1" applyAlignment="1" applyProtection="1">
      <alignment horizontal="center" vertical="center" wrapText="1"/>
    </xf>
    <xf numFmtId="166" fontId="33" fillId="4" borderId="126" xfId="1" applyNumberFormat="1" applyFont="1" applyFill="1" applyBorder="1" applyAlignment="1" applyProtection="1">
      <alignment horizontal="center" vertical="center" wrapText="1"/>
    </xf>
    <xf numFmtId="166" fontId="33" fillId="4" borderId="127" xfId="1" applyNumberFormat="1" applyFont="1" applyFill="1" applyBorder="1" applyAlignment="1" applyProtection="1">
      <alignment horizontal="center" vertical="center" wrapText="1"/>
    </xf>
    <xf numFmtId="0" fontId="28" fillId="4" borderId="131" xfId="0" applyFont="1" applyFill="1" applyBorder="1" applyAlignment="1">
      <alignment horizontal="left" vertical="center" wrapText="1" indent="1"/>
    </xf>
    <xf numFmtId="0" fontId="53" fillId="4" borderId="76" xfId="0" applyFont="1" applyFill="1" applyBorder="1" applyAlignment="1">
      <alignment horizontal="center" vertical="top" wrapText="1"/>
    </xf>
    <xf numFmtId="0" fontId="53" fillId="4" borderId="67" xfId="0" applyFont="1" applyFill="1" applyBorder="1" applyAlignment="1">
      <alignment horizontal="center" vertical="top" wrapText="1"/>
    </xf>
    <xf numFmtId="0" fontId="53" fillId="4" borderId="77" xfId="0" applyFont="1" applyFill="1" applyBorder="1" applyAlignment="1">
      <alignment horizontal="center" vertical="top" wrapText="1"/>
    </xf>
    <xf numFmtId="0" fontId="53" fillId="4" borderId="74" xfId="0" applyFont="1" applyFill="1" applyBorder="1" applyAlignment="1">
      <alignment horizontal="center" vertical="center" wrapText="1"/>
    </xf>
    <xf numFmtId="0" fontId="53" fillId="4" borderId="73" xfId="0" applyFont="1" applyFill="1" applyBorder="1" applyAlignment="1">
      <alignment horizontal="center" vertical="center" wrapText="1"/>
    </xf>
    <xf numFmtId="0" fontId="53" fillId="4" borderId="75" xfId="0" applyFont="1" applyFill="1" applyBorder="1" applyAlignment="1">
      <alignment horizontal="center" vertical="center" wrapText="1"/>
    </xf>
    <xf numFmtId="169" fontId="43" fillId="8" borderId="58" xfId="0" applyNumberFormat="1" applyFont="1" applyFill="1" applyBorder="1" applyAlignment="1">
      <alignment horizontal="center" vertical="center" wrapText="1"/>
    </xf>
    <xf numFmtId="169" fontId="43" fillId="8" borderId="56" xfId="0" applyNumberFormat="1" applyFont="1" applyFill="1" applyBorder="1" applyAlignment="1">
      <alignment horizontal="center" vertical="center" wrapText="1"/>
    </xf>
    <xf numFmtId="169" fontId="43" fillId="8" borderId="57" xfId="0" applyNumberFormat="1" applyFont="1" applyFill="1" applyBorder="1" applyAlignment="1">
      <alignment horizontal="center" vertical="center" wrapText="1"/>
    </xf>
    <xf numFmtId="169" fontId="43" fillId="8" borderId="105" xfId="0" applyNumberFormat="1" applyFont="1" applyFill="1" applyBorder="1" applyAlignment="1">
      <alignment horizontal="center" vertical="center" wrapText="1"/>
    </xf>
  </cellXfs>
  <cellStyles count="11">
    <cellStyle name="Currency" xfId="1" builtinId="4"/>
    <cellStyle name="Explanatory Text" xfId="7" builtinId="53" customBuiltin="1"/>
    <cellStyle name="Heading 1" xfId="4" builtinId="16" customBuiltin="1"/>
    <cellStyle name="Heading 2" xfId="5" builtinId="17" customBuiltin="1"/>
    <cellStyle name="Heading 3" xfId="6" builtinId="18" customBuiltin="1"/>
    <cellStyle name="Heading 4" xfId="3" builtinId="19" customBuiltin="1"/>
    <cellStyle name="Hyperlink" xfId="9" builtinId="8"/>
    <cellStyle name="Normal" xfId="0" builtinId="0" customBuiltin="1"/>
    <cellStyle name="Normal 10" xfId="10" xr:uid="{64F34B12-2A81-4849-B62A-A9F507033C21}"/>
    <cellStyle name="Title" xfId="2" builtinId="15" customBuiltin="1"/>
    <cellStyle name="Total" xfId="8" builtinId="25" customBuiltin="1"/>
  </cellStyles>
  <dxfs count="3">
    <dxf>
      <font>
        <b/>
        <i val="0"/>
        <color theme="6" tint="-0.499984740745262"/>
      </font>
      <fill>
        <patternFill>
          <bgColor theme="3" tint="0.79998168889431442"/>
        </patternFill>
      </fill>
      <border diagonalUp="0" diagonalDown="0">
        <left/>
        <right/>
        <top/>
        <bottom/>
        <vertical/>
        <horizontal/>
      </border>
    </dxf>
    <dxf>
      <font>
        <b/>
        <i val="0"/>
        <color theme="3"/>
      </font>
      <fill>
        <patternFill>
          <bgColor theme="4" tint="0.79998168889431442"/>
        </patternFill>
      </fill>
      <border diagonalUp="0" diagonalDown="0">
        <left/>
        <right/>
        <top/>
        <bottom/>
        <vertical/>
        <horizontal/>
      </border>
    </dxf>
    <dxf>
      <border diagonalUp="0" diagonalDown="0">
        <left/>
        <right/>
        <top/>
        <bottom/>
        <vertical/>
        <horizontal/>
      </border>
    </dxf>
  </dxfs>
  <tableStyles count="1" defaultTableStyle="TableStyleMedium2" defaultPivotStyle="PivotStyleLight16">
    <tableStyle name="College Loan Calculator" pivot="0" count="3" xr9:uid="{00000000-0011-0000-FFFF-FFFF00000000}">
      <tableStyleElement type="wholeTable" dxfId="2"/>
      <tableStyleElement type="headerRow" dxfId="1"/>
      <tableStyleElement type="totalRow" dxfId="0"/>
    </tableStyle>
  </tableStyles>
  <colors>
    <mruColors>
      <color rgb="FF993300"/>
      <color rgb="FFFFFFEF"/>
      <color rgb="FFA83800"/>
      <color rgb="FFCC6600"/>
      <color rgb="FFFF9900"/>
      <color rgb="FF99CC00"/>
      <color rgb="FFF6F8F7"/>
      <color rgb="FF38A3A5"/>
      <color rgb="FF0081E2"/>
      <color rgb="FFA8E1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286172</xdr:colOff>
      <xdr:row>2</xdr:row>
      <xdr:rowOff>55676</xdr:rowOff>
    </xdr:from>
    <xdr:to>
      <xdr:col>1</xdr:col>
      <xdr:colOff>1284093</xdr:colOff>
      <xdr:row>2</xdr:row>
      <xdr:rowOff>1049588</xdr:rowOff>
    </xdr:to>
    <xdr:pic>
      <xdr:nvPicPr>
        <xdr:cNvPr id="2" name="Picture 1">
          <a:extLst>
            <a:ext uri="{FF2B5EF4-FFF2-40B4-BE49-F238E27FC236}">
              <a16:creationId xmlns:a16="http://schemas.microsoft.com/office/drawing/2014/main" id="{7400EAB3-76E9-4B53-AC8B-9A9190BE1E31}"/>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biLevel thresh="75000"/>
          <a:extLst>
            <a:ext uri="{BEBA8EAE-BF5A-486C-A8C5-ECC9F3942E4B}">
              <a14:imgProps xmlns:a14="http://schemas.microsoft.com/office/drawing/2010/main">
                <a14:imgLayer r:embed="rId2">
                  <a14:imgEffect>
                    <a14:colorTemperature colorTemp="8800"/>
                  </a14:imgEffect>
                  <a14:imgEffect>
                    <a14:saturation sat="400000"/>
                  </a14:imgEffect>
                </a14:imgLayer>
              </a14:imgProps>
            </a:ext>
            <a:ext uri="{28A0092B-C50C-407E-A947-70E740481C1C}">
              <a14:useLocalDpi xmlns:a14="http://schemas.microsoft.com/office/drawing/2010/main" val="0"/>
            </a:ext>
          </a:extLst>
        </a:blip>
        <a:stretch>
          <a:fillRect/>
        </a:stretch>
      </xdr:blipFill>
      <xdr:spPr bwMode="auto">
        <a:xfrm>
          <a:off x="752897" y="322376"/>
          <a:ext cx="998538" cy="992219"/>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284804</xdr:colOff>
      <xdr:row>7</xdr:row>
      <xdr:rowOff>87116</xdr:rowOff>
    </xdr:from>
    <xdr:to>
      <xdr:col>5</xdr:col>
      <xdr:colOff>4476750</xdr:colOff>
      <xdr:row>33</xdr:row>
      <xdr:rowOff>123826</xdr:rowOff>
    </xdr:to>
    <xdr:sp macro="" textlink="">
      <xdr:nvSpPr>
        <xdr:cNvPr id="2" name="Rectangle: Rounded Corners 1">
          <a:extLst>
            <a:ext uri="{FF2B5EF4-FFF2-40B4-BE49-F238E27FC236}">
              <a16:creationId xmlns:a16="http://schemas.microsoft.com/office/drawing/2014/main" id="{75F4B07E-80F7-A325-4ABE-D169F088866D}"/>
            </a:ext>
          </a:extLst>
        </xdr:cNvPr>
        <xdr:cNvSpPr/>
      </xdr:nvSpPr>
      <xdr:spPr>
        <a:xfrm>
          <a:off x="10471792" y="1744466"/>
          <a:ext cx="4191946" cy="6380360"/>
        </a:xfrm>
        <a:prstGeom prst="roundRect">
          <a:avLst/>
        </a:prstGeom>
        <a:solidFill>
          <a:schemeClr val="accent1">
            <a:lumMod val="20000"/>
            <a:lumOff val="80000"/>
          </a:schemeClr>
        </a:solidFill>
        <a:ln w="38100">
          <a:solidFill>
            <a:schemeClr val="accent6"/>
          </a:solidFill>
        </a:ln>
      </xdr:spPr>
      <xdr:style>
        <a:lnRef idx="1">
          <a:schemeClr val="accent1"/>
        </a:lnRef>
        <a:fillRef idx="3">
          <a:schemeClr val="accent1"/>
        </a:fillRef>
        <a:effectRef idx="2">
          <a:schemeClr val="accent1"/>
        </a:effectRef>
        <a:fontRef idx="minor">
          <a:schemeClr val="lt1"/>
        </a:fontRef>
      </xdr:style>
      <xdr:txBody>
        <a:bodyPr rtlCol="0" anchor="t"/>
        <a:lstStyle/>
        <a:p>
          <a:pPr marL="0" marR="0" lvl="0" indent="0" algn="l" defTabSz="914400" eaLnBrk="1" fontAlgn="auto" latinLnBrk="0" hangingPunct="1">
            <a:lnSpc>
              <a:spcPct val="100000"/>
            </a:lnSpc>
            <a:spcBef>
              <a:spcPts val="0"/>
            </a:spcBef>
            <a:spcAft>
              <a:spcPts val="600"/>
            </a:spcAft>
            <a:buClrTx/>
            <a:buSzTx/>
            <a:buFontTx/>
            <a:buNone/>
            <a:tabLst/>
            <a:defRPr/>
          </a:pPr>
          <a:r>
            <a:rPr lang="en-US" sz="1200" b="1"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Once CDN is selected, es</a:t>
          </a: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timates are pre-populated for the data elements from </a:t>
          </a:r>
          <a:r>
            <a:rPr lang="en-US" sz="1200" b="1" i="1" baseline="0">
              <a:solidFill>
                <a:schemeClr val="tx1"/>
              </a:solidFill>
              <a:latin typeface="Calibri" panose="020F0502020204030204" pitchFamily="34" charset="0"/>
              <a:ea typeface="Calibri" panose="020F0502020204030204" pitchFamily="34" charset="0"/>
              <a:cs typeface="Calibri" panose="020F0502020204030204" pitchFamily="34" charset="0"/>
            </a:rPr>
            <a:t>prior year </a:t>
          </a: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are </a:t>
          </a:r>
          <a:r>
            <a:rPr lang="en-US" sz="1200" b="1" u="none" baseline="0">
              <a:solidFill>
                <a:schemeClr val="tx1"/>
              </a:solidFill>
              <a:latin typeface="Calibri" panose="020F0502020204030204" pitchFamily="34" charset="0"/>
              <a:ea typeface="Calibri" panose="020F0502020204030204" pitchFamily="34" charset="0"/>
              <a:cs typeface="Calibri" panose="020F0502020204030204" pitchFamily="34" charset="0"/>
            </a:rPr>
            <a:t>bolded below. </a:t>
          </a:r>
        </a:p>
        <a:p>
          <a:pPr marL="0" marR="0" lvl="0" indent="0" algn="l" defTabSz="914400" eaLnBrk="1" fontAlgn="auto" latinLnBrk="0" hangingPunct="1">
            <a:lnSpc>
              <a:spcPct val="100000"/>
            </a:lnSpc>
            <a:spcBef>
              <a:spcPts val="0"/>
            </a:spcBef>
            <a:spcAft>
              <a:spcPts val="600"/>
            </a:spcAft>
            <a:buClrTx/>
            <a:buSzTx/>
            <a:buFontTx/>
            <a:buNone/>
            <a:tabLst/>
            <a:defRPr/>
          </a:pPr>
          <a:r>
            <a:rPr lang="en-US" sz="1200" b="0" u="none" baseline="0">
              <a:solidFill>
                <a:schemeClr val="tx1"/>
              </a:solidFill>
              <a:latin typeface="Calibri" panose="020F0502020204030204" pitchFamily="34" charset="0"/>
              <a:ea typeface="Calibri" panose="020F0502020204030204" pitchFamily="34" charset="0"/>
              <a:cs typeface="Calibri" panose="020F0502020204030204" pitchFamily="34" charset="0"/>
            </a:rPr>
            <a:t>Percent Rate of Attendance is pre-populated at 95.000%. </a:t>
          </a:r>
        </a:p>
        <a:p>
          <a:pPr marL="0" marR="0" lvl="0" indent="0" algn="l" defTabSz="914400" eaLnBrk="1" fontAlgn="auto" latinLnBrk="0" hangingPunct="1">
            <a:lnSpc>
              <a:spcPct val="100000"/>
            </a:lnSpc>
            <a:spcBef>
              <a:spcPts val="600"/>
            </a:spcBef>
            <a:spcAft>
              <a:spcPts val="600"/>
            </a:spcAft>
            <a:buClrTx/>
            <a:buSzTx/>
            <a:buFontTx/>
            <a:buNone/>
            <a:tabLst/>
            <a:defRPr/>
          </a:pPr>
          <a:r>
            <a:rPr lang="en-US" sz="1200" b="0" u="none" baseline="0">
              <a:solidFill>
                <a:schemeClr val="tx1"/>
              </a:solidFill>
              <a:latin typeface="Calibri" panose="020F0502020204030204" pitchFamily="34" charset="0"/>
              <a:ea typeface="Calibri" panose="020F0502020204030204" pitchFamily="34" charset="0"/>
              <a:cs typeface="Calibri" panose="020F0502020204030204" pitchFamily="34" charset="0"/>
            </a:rPr>
            <a:t>Other data elements are blank (yellow) and ready for data entry. Charter school has option to override any pre-populated data. </a:t>
          </a:r>
        </a:p>
        <a:p>
          <a:pPr marL="0" marR="0" lvl="0" indent="0" algn="l" defTabSz="914400" eaLnBrk="1" fontAlgn="auto" latinLnBrk="0" hangingPunct="1">
            <a:lnSpc>
              <a:spcPct val="100000"/>
            </a:lnSpc>
            <a:spcBef>
              <a:spcPts val="600"/>
            </a:spcBef>
            <a:spcAft>
              <a:spcPts val="600"/>
            </a:spcAft>
            <a:buClrTx/>
            <a:buSzTx/>
            <a:buFontTx/>
            <a:buNone/>
            <a:tabLst/>
            <a:defRPr/>
          </a:pPr>
          <a:r>
            <a:rPr lang="en-US" sz="1200" b="0" u="none" baseline="0">
              <a:solidFill>
                <a:schemeClr val="tx1"/>
              </a:solidFill>
              <a:latin typeface="Calibri" panose="020F0502020204030204" pitchFamily="34" charset="0"/>
              <a:ea typeface="Calibri" panose="020F0502020204030204" pitchFamily="34" charset="0"/>
              <a:cs typeface="Calibri" panose="020F0502020204030204" pitchFamily="34" charset="0"/>
            </a:rPr>
            <a:t>Texas Education Code is provided for the data element, where applicable.</a:t>
          </a:r>
        </a:p>
        <a:p>
          <a:pPr marL="0" marR="0" lvl="0" indent="0" algn="l" defTabSz="914400" eaLnBrk="1" fontAlgn="auto" latinLnBrk="0" hangingPunct="1">
            <a:lnSpc>
              <a:spcPct val="100000"/>
            </a:lnSpc>
            <a:spcBef>
              <a:spcPts val="0"/>
            </a:spcBef>
            <a:spcAft>
              <a:spcPts val="600"/>
            </a:spcAft>
            <a:buClrTx/>
            <a:buSzTx/>
            <a:buFontTx/>
            <a:buNone/>
            <a:tabLst/>
            <a:defRPr/>
          </a:pPr>
          <a:r>
            <a:rPr lang="en-US" sz="1200" b="0">
              <a:solidFill>
                <a:schemeClr val="tx1"/>
              </a:solidFill>
              <a:latin typeface="Calibri" panose="020F0502020204030204" pitchFamily="34" charset="0"/>
              <a:ea typeface="Calibri" panose="020F0502020204030204" pitchFamily="34" charset="0"/>
              <a:cs typeface="Calibri" panose="020F0502020204030204" pitchFamily="34" charset="0"/>
            </a:rPr>
            <a:t>Following the completion of Estimates worksheet, the charter may review the impact on the State Aid worksheet tab, column E. The results on</a:t>
          </a:r>
          <a:r>
            <a:rPr lang="en-US" sz="1200" b="0" baseline="0">
              <a:solidFill>
                <a:schemeClr val="tx1"/>
              </a:solidFill>
              <a:latin typeface="Calibri" panose="020F0502020204030204" pitchFamily="34" charset="0"/>
              <a:ea typeface="Calibri" panose="020F0502020204030204" pitchFamily="34" charset="0"/>
              <a:cs typeface="Calibri" panose="020F0502020204030204" pitchFamily="34" charset="0"/>
            </a:rPr>
            <a:t> the State Aid worksheet, column E </a:t>
          </a:r>
          <a:r>
            <a:rPr lang="en-US" sz="1200" b="0">
              <a:solidFill>
                <a:schemeClr val="tx1"/>
              </a:solidFill>
              <a:latin typeface="Calibri" panose="020F0502020204030204" pitchFamily="34" charset="0"/>
              <a:ea typeface="Calibri" panose="020F0502020204030204" pitchFamily="34" charset="0"/>
              <a:cs typeface="Calibri" panose="020F0502020204030204" pitchFamily="34" charset="0"/>
            </a:rPr>
            <a:t>do not create an entitlement to FSP state aid funding. </a:t>
          </a:r>
        </a:p>
        <a:p>
          <a:pPr marL="0" marR="0" lvl="0" indent="0" algn="l" defTabSz="914400" eaLnBrk="1" fontAlgn="auto" latinLnBrk="0" hangingPunct="1">
            <a:lnSpc>
              <a:spcPct val="110000"/>
            </a:lnSpc>
            <a:spcBef>
              <a:spcPts val="0"/>
            </a:spcBef>
            <a:spcAft>
              <a:spcPts val="0"/>
            </a:spcAft>
            <a:buClrTx/>
            <a:buSzTx/>
            <a:buFontTx/>
            <a:buNone/>
            <a:tabLst/>
            <a:defRPr/>
          </a:pP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Dyslexia Enrollment</a:t>
          </a:r>
        </a:p>
        <a:p>
          <a:pPr lvl="0" algn="l">
            <a:lnSpc>
              <a:spcPct val="110000"/>
            </a:lnSpc>
            <a:spcBef>
              <a:spcPts val="0"/>
            </a:spcBef>
            <a:spcAft>
              <a:spcPts val="0"/>
            </a:spcAft>
          </a:pP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Gifted and Talented Enrollment</a:t>
          </a:r>
        </a:p>
        <a:p>
          <a:pPr marL="0" lvl="0" indent="0" algn="l">
            <a:lnSpc>
              <a:spcPct val="110000"/>
            </a:lnSpc>
            <a:spcBef>
              <a:spcPts val="0"/>
            </a:spcBef>
            <a:spcAft>
              <a:spcPts val="0"/>
            </a:spcAft>
          </a:pP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Career &amp; Technology Education FTEs </a:t>
          </a:r>
          <a:b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b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State Compensatory Education Tier Census Block counts</a:t>
          </a:r>
        </a:p>
        <a:p>
          <a:pPr marL="0" marR="0" lvl="0" indent="0" algn="l" defTabSz="914400" eaLnBrk="1" fontAlgn="auto" latinLnBrk="0" hangingPunct="1">
            <a:lnSpc>
              <a:spcPct val="110000"/>
            </a:lnSpc>
            <a:spcBef>
              <a:spcPts val="0"/>
            </a:spcBef>
            <a:spcAft>
              <a:spcPts val="0"/>
            </a:spcAft>
            <a:buClrTx/>
            <a:buSzTx/>
            <a:buFontTx/>
            <a:buNone/>
            <a:tabLst/>
            <a:defRPr/>
          </a:pP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CCMR Graduate Counts by Cohort </a:t>
          </a:r>
        </a:p>
        <a:p>
          <a:pPr marL="0" marR="0" lvl="0" indent="0" algn="l" defTabSz="914400" eaLnBrk="1" fontAlgn="auto" latinLnBrk="0" hangingPunct="1">
            <a:lnSpc>
              <a:spcPct val="110000"/>
            </a:lnSpc>
            <a:spcBef>
              <a:spcPts val="0"/>
            </a:spcBef>
            <a:spcAft>
              <a:spcPts val="0"/>
            </a:spcAft>
            <a:buClrTx/>
            <a:buSzTx/>
            <a:buFontTx/>
            <a:buNone/>
            <a:tabLst/>
            <a:defRPr/>
          </a:pP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Teacher Incentive Allotment</a:t>
          </a:r>
        </a:p>
        <a:p>
          <a:pPr lvl="0" eaLnBrk="1" fontAlgn="auto" latinLnBrk="0" hangingPunct="1">
            <a:lnSpc>
              <a:spcPct val="110000"/>
            </a:lnSpc>
            <a:spcBef>
              <a:spcPts val="0"/>
            </a:spcBef>
            <a:spcAft>
              <a:spcPts val="0"/>
            </a:spcAft>
          </a:pP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Mentor Program Allotment</a:t>
          </a:r>
        </a:p>
        <a:p>
          <a:pPr marL="0" marR="0" lvl="0" indent="0" algn="l" defTabSz="914400" eaLnBrk="1" fontAlgn="auto" latinLnBrk="0" hangingPunct="1">
            <a:lnSpc>
              <a:spcPct val="110000"/>
            </a:lnSpc>
            <a:spcBef>
              <a:spcPts val="0"/>
            </a:spcBef>
            <a:spcAft>
              <a:spcPts val="0"/>
            </a:spcAft>
            <a:buClrTx/>
            <a:buSzTx/>
            <a:buFontTx/>
            <a:buNone/>
            <a:tabLst/>
            <a:defRPr/>
          </a:pPr>
          <a:r>
            <a:rPr lang="en-US" sz="1200" b="1"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School Safety Data (Campus ADA, Campus Count)</a:t>
          </a:r>
          <a:endParaRPr lang="en-US" sz="12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10000"/>
            </a:lnSpc>
            <a:spcBef>
              <a:spcPts val="0"/>
            </a:spcBef>
            <a:spcAft>
              <a:spcPts val="0"/>
            </a:spcAft>
            <a:buClrTx/>
            <a:buSzTx/>
            <a:buFontTx/>
            <a:buNone/>
            <a:tabLst/>
            <a:defRPr/>
          </a:pP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Transportation Allotment detail Allotment amounts</a:t>
          </a:r>
        </a:p>
        <a:p>
          <a:pPr eaLnBrk="1" fontAlgn="auto" latinLnBrk="0" hangingPunct="1">
            <a:lnSpc>
              <a:spcPct val="110000"/>
            </a:lnSpc>
          </a:pPr>
          <a:r>
            <a:rPr lang="en-US" sz="1200" b="1"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New Instructional Facilities Allotment</a:t>
          </a:r>
        </a:p>
        <a:p>
          <a:pPr eaLnBrk="1" fontAlgn="auto" latinLnBrk="0" hangingPunct="1">
            <a:lnSpc>
              <a:spcPct val="110000"/>
            </a:lnSpc>
          </a:pPr>
          <a:r>
            <a:rPr lang="en-US" sz="1200" b="1"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College Preparation Assessment Reimbursements</a:t>
          </a:r>
          <a:endParaRPr lang="en-US" sz="12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endParaRPr>
        </a:p>
        <a:p>
          <a:pPr>
            <a:lnSpc>
              <a:spcPct val="110000"/>
            </a:lnSpc>
          </a:pPr>
          <a:r>
            <a:rPr lang="en-US" sz="1200" b="1"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Certification Examination Reimbursement</a:t>
          </a:r>
          <a:endParaRPr lang="en-US" sz="1200" b="1"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10000"/>
            </a:lnSpc>
            <a:spcBef>
              <a:spcPts val="0"/>
            </a:spcBef>
            <a:spcAft>
              <a:spcPts val="0"/>
            </a:spcAft>
            <a:buClrTx/>
            <a:buSzTx/>
            <a:buFontTx/>
            <a:buNone/>
            <a:tabLst/>
            <a:defRPr/>
          </a:pPr>
          <a: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t>Charter Schools Facilities Funding Eligibility (Yes or No)</a:t>
          </a:r>
        </a:p>
        <a:p>
          <a:pPr marL="0" marR="0" lvl="0" indent="0" algn="l" defTabSz="914400" eaLnBrk="1" fontAlgn="auto" latinLnBrk="0" hangingPunct="1">
            <a:lnSpc>
              <a:spcPct val="110000"/>
            </a:lnSpc>
            <a:spcBef>
              <a:spcPts val="0"/>
            </a:spcBef>
            <a:spcAft>
              <a:spcPts val="0"/>
            </a:spcAft>
            <a:buClrTx/>
            <a:buSzTx/>
            <a:buFontTx/>
            <a:buNone/>
            <a:tabLst/>
            <a:defRPr/>
          </a:pPr>
          <a:br>
            <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rPr>
          </a:br>
          <a:endPar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200"/>
            </a:spcAft>
            <a:buClrTx/>
            <a:buSzTx/>
            <a:buFontTx/>
            <a:buNone/>
            <a:tabLst/>
            <a:defRPr/>
          </a:pPr>
          <a:endParaRPr lang="en-US" sz="1200" b="1" baseline="0">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200"/>
            </a:spcAft>
            <a:buClrTx/>
            <a:buSzTx/>
            <a:buFontTx/>
            <a:buNone/>
            <a:tabLst/>
            <a:defRPr/>
          </a:pPr>
          <a:endParaRPr lang="en-US" sz="1600" b="1"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5</xdr:col>
      <xdr:colOff>398144</xdr:colOff>
      <xdr:row>36</xdr:row>
      <xdr:rowOff>95566</xdr:rowOff>
    </xdr:from>
    <xdr:to>
      <xdr:col>5</xdr:col>
      <xdr:colOff>4563110</xdr:colOff>
      <xdr:row>61</xdr:row>
      <xdr:rowOff>628650</xdr:rowOff>
    </xdr:to>
    <xdr:sp macro="" textlink="">
      <xdr:nvSpPr>
        <xdr:cNvPr id="3" name="Flowchart: Alternate Process 2">
          <a:extLst>
            <a:ext uri="{FF2B5EF4-FFF2-40B4-BE49-F238E27FC236}">
              <a16:creationId xmlns:a16="http://schemas.microsoft.com/office/drawing/2014/main" id="{4E230E1B-31AF-4D92-AAF1-5AF20E7417B7}"/>
            </a:ext>
          </a:extLst>
        </xdr:cNvPr>
        <xdr:cNvSpPr/>
      </xdr:nvSpPr>
      <xdr:spPr>
        <a:xfrm>
          <a:off x="10656569" y="8753791"/>
          <a:ext cx="4164966" cy="6248084"/>
        </a:xfrm>
        <a:prstGeom prst="flowChartAlternateProcess">
          <a:avLst/>
        </a:prstGeom>
        <a:solidFill>
          <a:schemeClr val="bg1"/>
        </a:solidFill>
        <a:ln w="38100">
          <a:solidFill>
            <a:schemeClr val="accent6"/>
          </a:solidFill>
        </a:ln>
      </xdr:spPr>
      <xdr:style>
        <a:lnRef idx="1">
          <a:schemeClr val="accent1"/>
        </a:lnRef>
        <a:fillRef idx="3">
          <a:schemeClr val="accent1"/>
        </a:fillRef>
        <a:effectRef idx="2">
          <a:schemeClr val="accent1"/>
        </a:effectRef>
        <a:fontRef idx="minor">
          <a:schemeClr val="lt1"/>
        </a:fontRef>
      </xdr:style>
      <xdr:txBody>
        <a:bodyPr rtlCol="0" anchor="t"/>
        <a:lstStyle/>
        <a:p>
          <a:pPr marL="0" marR="0" lvl="0" indent="0" algn="l" defTabSz="914400" eaLnBrk="1" fontAlgn="auto" latinLnBrk="0" hangingPunct="1">
            <a:lnSpc>
              <a:spcPct val="100000"/>
            </a:lnSpc>
            <a:spcBef>
              <a:spcPts val="0"/>
            </a:spcBef>
            <a:spcAft>
              <a:spcPts val="200"/>
            </a:spcAft>
            <a:buClrTx/>
            <a:buSzTx/>
            <a:buFontTx/>
            <a:buNone/>
            <a:tabLst/>
            <a:defRPr/>
          </a:pPr>
          <a:r>
            <a:rPr lang="en-US" sz="1200" b="1"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Note:</a:t>
          </a: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Charter schools have the option to submit revised estimates in the Foundation School Program (FSP) application system by August 1, 2025 for these data elements:</a:t>
          </a:r>
        </a:p>
        <a:p>
          <a:pPr marL="0" marR="0" lvl="0" indent="0" algn="l" defTabSz="914400" eaLnBrk="1" fontAlgn="auto" latinLnBrk="0" hangingPunct="1">
            <a:lnSpc>
              <a:spcPct val="100000"/>
            </a:lnSpc>
            <a:spcBef>
              <a:spcPts val="0"/>
            </a:spcBef>
            <a:spcAft>
              <a:spcPts val="200"/>
            </a:spcAft>
            <a:buClrTx/>
            <a:buSzTx/>
            <a:buFontTx/>
            <a:buNone/>
            <a:tabLst/>
            <a:defRPr/>
          </a:pPr>
          <a:b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b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Percent Rate of Attendance</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Total enrollment</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Dyslexia student enrollment</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K to 3 grade students who are educationally disadvantaged; or emergent bilingual and in a bilingual education or special language program</a:t>
          </a:r>
          <a:b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b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Dropout Recovery School enrollment</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Residential Placement enrollment</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Pregnancy Related student enrollment</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Bilingual student enrollment</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Gifted and Talented enrollment</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Special Education student enrollment (does not include EYS enrollment), and</a:t>
          </a:r>
        </a:p>
        <a:p>
          <a:pPr marL="0" marR="0" lvl="0" indent="0" algn="l" defTabSz="914400" eaLnBrk="1" fontAlgn="auto" latinLnBrk="0" hangingPunct="1">
            <a:lnSpc>
              <a:spcPct val="110000"/>
            </a:lnSpc>
            <a:spcBef>
              <a:spcPts val="0"/>
            </a:spcBef>
            <a:spcAft>
              <a:spcPts val="2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  Career &amp; Technology FTEs by approved program of study</a:t>
          </a:r>
        </a:p>
        <a:p>
          <a:pPr marL="0" marR="0" lvl="0" indent="0" algn="l" defTabSz="914400" eaLnBrk="1" fontAlgn="auto" latinLnBrk="0" hangingPunct="1">
            <a:lnSpc>
              <a:spcPct val="100000"/>
            </a:lnSpc>
            <a:spcBef>
              <a:spcPts val="600"/>
            </a:spcBef>
            <a:spcAft>
              <a:spcPts val="600"/>
            </a:spcAft>
            <a:buClrTx/>
            <a:buSzTx/>
            <a:buFontTx/>
            <a:buNone/>
            <a:tabLst/>
            <a:defRPr/>
          </a:pPr>
          <a:r>
            <a:rPr lang="en-US" sz="12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Submissions received on or before August 1, 2025 are reviewed by TEA. Approved estimates are incorporated into the September Summary of Finance that will be the basis of  September's payment. Future monthly payments are adjusted based on the incorporation of six-week attendance data collection.</a:t>
          </a:r>
        </a:p>
        <a:p>
          <a:pPr marL="0" marR="0" lvl="0" indent="0" algn="l" defTabSz="914400" eaLnBrk="1" fontAlgn="auto" latinLnBrk="0" hangingPunct="1">
            <a:lnSpc>
              <a:spcPct val="100000"/>
            </a:lnSpc>
            <a:spcBef>
              <a:spcPts val="0"/>
            </a:spcBef>
            <a:spcAft>
              <a:spcPts val="200"/>
            </a:spcAft>
            <a:buClrTx/>
            <a:buSzTx/>
            <a:buFontTx/>
            <a:buNone/>
            <a:tabLst/>
            <a:defRPr/>
          </a:pPr>
          <a:endParaRPr lang="en-US" sz="1050" b="0" baseline="0">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200"/>
            </a:spcAft>
            <a:buClrTx/>
            <a:buSzTx/>
            <a:buFontTx/>
            <a:buNone/>
            <a:tabLst/>
            <a:defRPr/>
          </a:pPr>
          <a:endParaRPr lang="en-US" sz="1050" b="1" baseline="0">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200"/>
            </a:spcAft>
            <a:buClrTx/>
            <a:buSzTx/>
            <a:buFontTx/>
            <a:buNone/>
            <a:tabLst/>
            <a:defRPr/>
          </a:pPr>
          <a:endParaRPr lang="en-US" sz="1050" b="1" baseline="0">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200"/>
            </a:spcAft>
            <a:buClrTx/>
            <a:buSzTx/>
            <a:buFontTx/>
            <a:buNone/>
            <a:tabLst/>
            <a:defRPr/>
          </a:pPr>
          <a:endParaRPr lang="en-US" sz="1050" b="1" baseline="0">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200"/>
            </a:spcAft>
            <a:buClrTx/>
            <a:buSzTx/>
            <a:buFontTx/>
            <a:buNone/>
            <a:tabLst/>
            <a:defRPr/>
          </a:pPr>
          <a:endParaRPr lang="en-US" sz="1050" b="0" baseline="0">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a:p>
          <a:pPr algn="l">
            <a:spcBef>
              <a:spcPts val="0"/>
            </a:spcBef>
            <a:spcAft>
              <a:spcPts val="200"/>
            </a:spcAft>
          </a:pPr>
          <a:endParaRPr lang="en-US" sz="1050" b="1" baseline="0">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xdr:txBody>
    </xdr:sp>
    <xdr:clientData/>
  </xdr:twoCellAnchor>
  <xdr:twoCellAnchor editAs="oneCell">
    <xdr:from>
      <xdr:col>1</xdr:col>
      <xdr:colOff>238971</xdr:colOff>
      <xdr:row>2</xdr:row>
      <xdr:rowOff>190288</xdr:rowOff>
    </xdr:from>
    <xdr:to>
      <xdr:col>1</xdr:col>
      <xdr:colOff>1228589</xdr:colOff>
      <xdr:row>5</xdr:row>
      <xdr:rowOff>189410</xdr:rowOff>
    </xdr:to>
    <xdr:pic>
      <xdr:nvPicPr>
        <xdr:cNvPr id="4" name="Picture 3">
          <a:extLst>
            <a:ext uri="{FF2B5EF4-FFF2-40B4-BE49-F238E27FC236}">
              <a16:creationId xmlns:a16="http://schemas.microsoft.com/office/drawing/2014/main" id="{23B37956-99AF-45DA-A1E4-D359C31CDD9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biLevel thresh="75000"/>
          <a:extLst>
            <a:ext uri="{BEBA8EAE-BF5A-486C-A8C5-ECC9F3942E4B}">
              <a14:imgProps xmlns:a14="http://schemas.microsoft.com/office/drawing/2010/main">
                <a14:imgLayer r:embed="rId2">
                  <a14:imgEffect>
                    <a14:colorTemperature colorTemp="8800"/>
                  </a14:imgEffect>
                  <a14:imgEffect>
                    <a14:saturation sat="400000"/>
                  </a14:imgEffect>
                </a14:imgLayer>
              </a14:imgProps>
            </a:ext>
            <a:ext uri="{28A0092B-C50C-407E-A947-70E740481C1C}">
              <a14:useLocalDpi xmlns:a14="http://schemas.microsoft.com/office/drawing/2010/main" val="0"/>
            </a:ext>
          </a:extLst>
        </a:blip>
        <a:stretch>
          <a:fillRect/>
        </a:stretch>
      </xdr:blipFill>
      <xdr:spPr bwMode="auto">
        <a:xfrm>
          <a:off x="705696" y="456988"/>
          <a:ext cx="988773" cy="1021472"/>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255270</xdr:colOff>
      <xdr:row>2</xdr:row>
      <xdr:rowOff>118110</xdr:rowOff>
    </xdr:from>
    <xdr:to>
      <xdr:col>2</xdr:col>
      <xdr:colOff>255396</xdr:colOff>
      <xdr:row>2</xdr:row>
      <xdr:rowOff>1123071</xdr:rowOff>
    </xdr:to>
    <xdr:pic>
      <xdr:nvPicPr>
        <xdr:cNvPr id="2" name="Picture 1">
          <a:extLst>
            <a:ext uri="{FF2B5EF4-FFF2-40B4-BE49-F238E27FC236}">
              <a16:creationId xmlns:a16="http://schemas.microsoft.com/office/drawing/2014/main" id="{4F446B58-5B7B-4274-86D5-55FF952BFAA9}"/>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biLevel thresh="75000"/>
          <a:extLst>
            <a:ext uri="{BEBA8EAE-BF5A-486C-A8C5-ECC9F3942E4B}">
              <a14:imgProps xmlns:a14="http://schemas.microsoft.com/office/drawing/2010/main">
                <a14:imgLayer r:embed="rId2">
                  <a14:imgEffect>
                    <a14:colorTemperature colorTemp="8800"/>
                  </a14:imgEffect>
                  <a14:imgEffect>
                    <a14:saturation sat="400000"/>
                  </a14:imgEffect>
                </a14:imgLayer>
              </a14:imgProps>
            </a:ext>
            <a:ext uri="{28A0092B-C50C-407E-A947-70E740481C1C}">
              <a14:useLocalDpi xmlns:a14="http://schemas.microsoft.com/office/drawing/2010/main" val="0"/>
            </a:ext>
          </a:extLst>
        </a:blip>
        <a:stretch>
          <a:fillRect/>
        </a:stretch>
      </xdr:blipFill>
      <xdr:spPr bwMode="auto">
        <a:xfrm>
          <a:off x="714711" y="387051"/>
          <a:ext cx="980639" cy="100496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164041</xdr:colOff>
      <xdr:row>11</xdr:row>
      <xdr:rowOff>90487</xdr:rowOff>
    </xdr:from>
    <xdr:to>
      <xdr:col>10</xdr:col>
      <xdr:colOff>828675</xdr:colOff>
      <xdr:row>23</xdr:row>
      <xdr:rowOff>14288</xdr:rowOff>
    </xdr:to>
    <xdr:sp macro="" textlink="">
      <xdr:nvSpPr>
        <xdr:cNvPr id="3" name="Rectangle: Rounded Corners 2">
          <a:extLst>
            <a:ext uri="{FF2B5EF4-FFF2-40B4-BE49-F238E27FC236}">
              <a16:creationId xmlns:a16="http://schemas.microsoft.com/office/drawing/2014/main" id="{CDCC654F-E663-4770-A4F0-B781040AE4A8}"/>
            </a:ext>
          </a:extLst>
        </xdr:cNvPr>
        <xdr:cNvSpPr/>
      </xdr:nvSpPr>
      <xdr:spPr>
        <a:xfrm>
          <a:off x="13961004" y="3795712"/>
          <a:ext cx="3264959" cy="2781301"/>
        </a:xfrm>
        <a:prstGeom prst="roundRect">
          <a:avLst/>
        </a:prstGeom>
        <a:solidFill>
          <a:schemeClr val="accent1">
            <a:lumMod val="20000"/>
            <a:lumOff val="80000"/>
          </a:schemeClr>
        </a:solidFill>
        <a:ln w="38100">
          <a:solidFill>
            <a:schemeClr val="accent6"/>
          </a:solidFill>
        </a:ln>
      </xdr:spPr>
      <xdr:style>
        <a:lnRef idx="1">
          <a:schemeClr val="accent1"/>
        </a:lnRef>
        <a:fillRef idx="3">
          <a:schemeClr val="accent1"/>
        </a:fillRef>
        <a:effectRef idx="2">
          <a:schemeClr val="accent1"/>
        </a:effectRef>
        <a:fontRef idx="minor">
          <a:schemeClr val="lt1"/>
        </a:fontRef>
      </xdr:style>
      <xdr:txBody>
        <a:bodyPr rtlCol="0" anchor="t"/>
        <a:lstStyle/>
        <a:p>
          <a:pPr marL="0" marR="0" lvl="0" indent="0" algn="l" defTabSz="914400" eaLnBrk="1" fontAlgn="auto" latinLnBrk="0" hangingPunct="1">
            <a:lnSpc>
              <a:spcPct val="100000"/>
            </a:lnSpc>
            <a:spcBef>
              <a:spcPts val="0"/>
            </a:spcBef>
            <a:spcAft>
              <a:spcPts val="600"/>
            </a:spcAft>
            <a:buClrTx/>
            <a:buSzTx/>
            <a:buFontTx/>
            <a:buNone/>
            <a:tabLst/>
            <a:defRPr/>
          </a:pPr>
          <a:r>
            <a:rPr lang="en-US" sz="1200" b="1"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State Aid estimate (column E) is based on completion of the Estimates worksheet.  </a:t>
          </a:r>
        </a:p>
        <a:p>
          <a:pPr marL="0" marR="0" lvl="0" indent="0" algn="l" defTabSz="914400" eaLnBrk="1" fontAlgn="auto" latinLnBrk="0" hangingPunct="1">
            <a:lnSpc>
              <a:spcPct val="100000"/>
            </a:lnSpc>
            <a:spcBef>
              <a:spcPts val="0"/>
            </a:spcBef>
            <a:spcAft>
              <a:spcPts val="600"/>
            </a:spcAft>
            <a:buClrTx/>
            <a:buSzTx/>
            <a:buFontTx/>
            <a:buNone/>
            <a:tabLst/>
            <a:defRPr/>
          </a:pPr>
          <a:r>
            <a:rPr lang="en-US" sz="1200" b="1"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State Aid estimate (column G) is duplicate of published SOF (column F), </a:t>
          </a:r>
          <a:r>
            <a:rPr lang="en-US" sz="1200" b="0" baseline="0">
              <a:solidFill>
                <a:schemeClr val="tx1"/>
              </a:solidFill>
              <a:effectLst/>
              <a:latin typeface="Calibri" panose="020F0502020204030204" pitchFamily="34" charset="0"/>
              <a:ea typeface="Calibri" panose="020F0502020204030204" pitchFamily="34" charset="0"/>
              <a:cs typeface="Calibri" panose="020F0502020204030204" pitchFamily="34" charset="0"/>
            </a:rPr>
            <a:t>unless data modified by the charter. Charter school has option to override pre-populated data in yellow cells. Note, unlike Estimates worksheet, student data in Column G must be entered as ADA and FTEs (except for Dyslexia, GT, and State Comp Ed).</a:t>
          </a:r>
          <a:endParaRPr lang="en-US" sz="1200">
            <a:solidFill>
              <a:schemeClr val="tx1"/>
            </a:solidFill>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255270</xdr:colOff>
      <xdr:row>2</xdr:row>
      <xdr:rowOff>118110</xdr:rowOff>
    </xdr:from>
    <xdr:to>
      <xdr:col>2</xdr:col>
      <xdr:colOff>486758</xdr:colOff>
      <xdr:row>2</xdr:row>
      <xdr:rowOff>1124238</xdr:rowOff>
    </xdr:to>
    <xdr:pic>
      <xdr:nvPicPr>
        <xdr:cNvPr id="2" name="Picture 1">
          <a:extLst>
            <a:ext uri="{FF2B5EF4-FFF2-40B4-BE49-F238E27FC236}">
              <a16:creationId xmlns:a16="http://schemas.microsoft.com/office/drawing/2014/main" id="{5FFFDCDC-6C79-4AEF-8974-6EA35B298BC4}"/>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biLevel thresh="75000"/>
          <a:extLst>
            <a:ext uri="{BEBA8EAE-BF5A-486C-A8C5-ECC9F3942E4B}">
              <a14:imgProps xmlns:a14="http://schemas.microsoft.com/office/drawing/2010/main">
                <a14:imgLayer r:embed="rId2">
                  <a14:imgEffect>
                    <a14:colorTemperature colorTemp="8800"/>
                  </a14:imgEffect>
                  <a14:imgEffect>
                    <a14:saturation sat="400000"/>
                  </a14:imgEffect>
                </a14:imgLayer>
              </a14:imgProps>
            </a:ext>
            <a:ext uri="{28A0092B-C50C-407E-A947-70E740481C1C}">
              <a14:useLocalDpi xmlns:a14="http://schemas.microsoft.com/office/drawing/2010/main" val="0"/>
            </a:ext>
          </a:extLst>
        </a:blip>
        <a:stretch>
          <a:fillRect/>
        </a:stretch>
      </xdr:blipFill>
      <xdr:spPr bwMode="auto">
        <a:xfrm>
          <a:off x="354330" y="388620"/>
          <a:ext cx="998296" cy="100401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290494</xdr:colOff>
      <xdr:row>2</xdr:row>
      <xdr:rowOff>157158</xdr:rowOff>
    </xdr:from>
    <xdr:to>
      <xdr:col>1</xdr:col>
      <xdr:colOff>1277179</xdr:colOff>
      <xdr:row>2</xdr:row>
      <xdr:rowOff>1163286</xdr:rowOff>
    </xdr:to>
    <xdr:pic>
      <xdr:nvPicPr>
        <xdr:cNvPr id="3" name="Picture 2">
          <a:extLst>
            <a:ext uri="{FF2B5EF4-FFF2-40B4-BE49-F238E27FC236}">
              <a16:creationId xmlns:a16="http://schemas.microsoft.com/office/drawing/2014/main" id="{6FA00C80-C872-4FAB-A43B-856B379CF4EF}"/>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biLevel thresh="75000"/>
          <a:extLst>
            <a:ext uri="{BEBA8EAE-BF5A-486C-A8C5-ECC9F3942E4B}">
              <a14:imgProps xmlns:a14="http://schemas.microsoft.com/office/drawing/2010/main">
                <a14:imgLayer r:embed="rId2">
                  <a14:imgEffect>
                    <a14:colorTemperature colorTemp="8800"/>
                  </a14:imgEffect>
                  <a14:imgEffect>
                    <a14:saturation sat="400000"/>
                  </a14:imgEffect>
                </a14:imgLayer>
              </a14:imgProps>
            </a:ext>
            <a:ext uri="{28A0092B-C50C-407E-A947-70E740481C1C}">
              <a14:useLocalDpi xmlns:a14="http://schemas.microsoft.com/office/drawing/2010/main" val="0"/>
            </a:ext>
          </a:extLst>
        </a:blip>
        <a:stretch>
          <a:fillRect/>
        </a:stretch>
      </xdr:blipFill>
      <xdr:spPr bwMode="auto">
        <a:xfrm>
          <a:off x="290494" y="423858"/>
          <a:ext cx="986693" cy="100401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college_theme_calc">
  <a:themeElements>
    <a:clrScheme name="TM00000035">
      <a:dk1>
        <a:srgbClr val="000000"/>
      </a:dk1>
      <a:lt1>
        <a:srgbClr val="FFFFFF"/>
      </a:lt1>
      <a:dk2>
        <a:srgbClr val="44546A"/>
      </a:dk2>
      <a:lt2>
        <a:srgbClr val="E7E6E6"/>
      </a:lt2>
      <a:accent1>
        <a:srgbClr val="9DBDB0"/>
      </a:accent1>
      <a:accent2>
        <a:srgbClr val="B57F96"/>
      </a:accent2>
      <a:accent3>
        <a:srgbClr val="7FA5B5"/>
      </a:accent3>
      <a:accent4>
        <a:srgbClr val="A399BB"/>
      </a:accent4>
      <a:accent5>
        <a:srgbClr val="B3C18E"/>
      </a:accent5>
      <a:accent6>
        <a:srgbClr val="305081"/>
      </a:accent6>
      <a:hlink>
        <a:srgbClr val="0563C1"/>
      </a:hlink>
      <a:folHlink>
        <a:srgbClr val="954F72"/>
      </a:folHlink>
    </a:clrScheme>
    <a:fontScheme name="Custom 38">
      <a:majorFont>
        <a:latin typeface="Trebuchet MS"/>
        <a:ea typeface=""/>
        <a:cs typeface=""/>
      </a:majorFont>
      <a:minorFont>
        <a:latin typeface="Trebuchet M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ea.texas.gov/about-tea/news-and-multimedia/correspondence/taa-letters/house-bill-2-implementation-six-week-attendance-reporting" TargetMode="External"/><Relationship Id="rId2" Type="http://schemas.openxmlformats.org/officeDocument/2006/relationships/hyperlink" Target="https://content.govdelivery.com/accounts/TXTEA/bulletins/3f23a53" TargetMode="External"/><Relationship Id="rId1" Type="http://schemas.openxmlformats.org/officeDocument/2006/relationships/hyperlink" Target="https://tea.texas.gov/finance-and-grants/state-funding/charter-school-funding/estdatarptonepager.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tea.texas.gov/about-tea/news-and-multimedia/correspondence/taa-letters/house-bill-2-hb-2-implementation-foundation-school-program-fsp-funding-formula-changes-and-preliminary-school-year-2025-2026-summary-of-finances-sof-reports"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0F6E5-529B-471B-BB9E-B0BE1F8FB193}">
  <dimension ref="A1:D65"/>
  <sheetViews>
    <sheetView showGridLines="0" tabSelected="1" zoomScaleNormal="100" workbookViewId="0">
      <pane ySplit="4" topLeftCell="A6" activePane="bottomLeft" state="frozen"/>
      <selection activeCell="A5" sqref="A5"/>
      <selection pane="bottomLeft" activeCell="B5" sqref="B5:B6"/>
    </sheetView>
  </sheetViews>
  <sheetFormatPr defaultColWidth="0" defaultRowHeight="14.4" zeroHeight="1" x14ac:dyDescent="0.3"/>
  <cols>
    <col min="1" max="1" width="6.44140625" style="220" customWidth="1"/>
    <col min="2" max="2" width="131.21875" style="219" customWidth="1"/>
    <col min="3" max="4" width="8.88671875" style="220" customWidth="1"/>
    <col min="5" max="7" width="8.88671875" style="220" hidden="1" customWidth="1"/>
    <col min="8" max="16384" width="8.88671875" style="220" hidden="1"/>
  </cols>
  <sheetData>
    <row r="1" spans="2:2" x14ac:dyDescent="0.3"/>
    <row r="2" spans="2:2" ht="6.75" customHeight="1" thickBot="1" x14ac:dyDescent="0.35">
      <c r="B2" s="295"/>
    </row>
    <row r="3" spans="2:2" ht="94.2" thickTop="1" x14ac:dyDescent="0.3">
      <c r="B3" s="296" t="s">
        <v>951</v>
      </c>
    </row>
    <row r="4" spans="2:2" ht="5.0999999999999996" customHeight="1" x14ac:dyDescent="0.3">
      <c r="B4" s="297"/>
    </row>
    <row r="5" spans="2:2" ht="14.85" customHeight="1" x14ac:dyDescent="0.3">
      <c r="B5" s="600" t="s">
        <v>1013</v>
      </c>
    </row>
    <row r="6" spans="2:2" ht="90" customHeight="1" x14ac:dyDescent="0.3">
      <c r="B6" s="600"/>
    </row>
    <row r="7" spans="2:2" s="288" customFormat="1" ht="23.1" customHeight="1" x14ac:dyDescent="0.3">
      <c r="B7" s="298" t="s">
        <v>929</v>
      </c>
    </row>
    <row r="8" spans="2:2" s="289" customFormat="1" ht="20.25" customHeight="1" x14ac:dyDescent="0.3">
      <c r="B8" s="299" t="s">
        <v>937</v>
      </c>
    </row>
    <row r="9" spans="2:2" s="289" customFormat="1" ht="20.25" customHeight="1" x14ac:dyDescent="0.3">
      <c r="B9" s="299" t="s">
        <v>938</v>
      </c>
    </row>
    <row r="10" spans="2:2" s="289" customFormat="1" ht="20.25" customHeight="1" x14ac:dyDescent="0.3">
      <c r="B10" s="299" t="s">
        <v>939</v>
      </c>
    </row>
    <row r="11" spans="2:2" s="288" customFormat="1" ht="23.85" customHeight="1" x14ac:dyDescent="0.3">
      <c r="B11" s="298" t="s">
        <v>952</v>
      </c>
    </row>
    <row r="12" spans="2:2" s="289" customFormat="1" ht="36.75" customHeight="1" x14ac:dyDescent="0.3">
      <c r="B12" s="299" t="s">
        <v>953</v>
      </c>
    </row>
    <row r="13" spans="2:2" s="289" customFormat="1" ht="18" x14ac:dyDescent="0.3">
      <c r="B13" s="577" t="s">
        <v>1009</v>
      </c>
    </row>
    <row r="14" spans="2:2" s="289" customFormat="1" ht="126" x14ac:dyDescent="0.3">
      <c r="B14" s="578" t="s">
        <v>1014</v>
      </c>
    </row>
    <row r="15" spans="2:2" s="290" customFormat="1" ht="18" x14ac:dyDescent="0.3">
      <c r="B15" s="299" t="s">
        <v>1010</v>
      </c>
    </row>
    <row r="16" spans="2:2" s="290" customFormat="1" ht="2.1" hidden="1" customHeight="1" x14ac:dyDescent="0.3">
      <c r="B16" s="299"/>
    </row>
    <row r="17" spans="2:2" ht="279" customHeight="1" x14ac:dyDescent="0.3">
      <c r="B17" s="300" t="s">
        <v>1008</v>
      </c>
    </row>
    <row r="18" spans="2:2" ht="18" x14ac:dyDescent="0.3">
      <c r="B18" s="299" t="s">
        <v>930</v>
      </c>
    </row>
    <row r="19" spans="2:2" s="292" customFormat="1" ht="36" x14ac:dyDescent="0.35">
      <c r="B19" s="301" t="s">
        <v>819</v>
      </c>
    </row>
    <row r="20" spans="2:2" ht="18" x14ac:dyDescent="0.3">
      <c r="B20" s="299" t="s">
        <v>931</v>
      </c>
    </row>
    <row r="21" spans="2:2" s="292" customFormat="1" ht="18" x14ac:dyDescent="0.35">
      <c r="B21" s="301" t="s">
        <v>876</v>
      </c>
    </row>
    <row r="22" spans="2:2" s="292" customFormat="1" ht="9.9" customHeight="1" x14ac:dyDescent="0.35">
      <c r="B22" s="301"/>
    </row>
    <row r="23" spans="2:2" ht="20.85" customHeight="1" x14ac:dyDescent="0.3">
      <c r="B23" s="298" t="s">
        <v>932</v>
      </c>
    </row>
    <row r="24" spans="2:2" s="289" customFormat="1" ht="20.25" customHeight="1" x14ac:dyDescent="0.3">
      <c r="B24" s="299" t="s">
        <v>940</v>
      </c>
    </row>
    <row r="25" spans="2:2" s="289" customFormat="1" ht="20.25" customHeight="1" x14ac:dyDescent="0.3">
      <c r="B25" s="299" t="s">
        <v>941</v>
      </c>
    </row>
    <row r="26" spans="2:2" s="289" customFormat="1" ht="20.25" customHeight="1" x14ac:dyDescent="0.3">
      <c r="B26" s="299" t="s">
        <v>942</v>
      </c>
    </row>
    <row r="27" spans="2:2" ht="37.35" customHeight="1" x14ac:dyDescent="0.35">
      <c r="B27" s="303" t="s">
        <v>943</v>
      </c>
    </row>
    <row r="28" spans="2:2" s="293" customFormat="1" ht="22.35" customHeight="1" x14ac:dyDescent="0.35">
      <c r="B28" s="304" t="s">
        <v>818</v>
      </c>
    </row>
    <row r="29" spans="2:2" s="291" customFormat="1" ht="16.350000000000001" customHeight="1" x14ac:dyDescent="0.3">
      <c r="B29" s="302"/>
    </row>
    <row r="30" spans="2:2" ht="21" customHeight="1" x14ac:dyDescent="0.3">
      <c r="B30" s="298" t="s">
        <v>808</v>
      </c>
    </row>
    <row r="31" spans="2:2" s="289" customFormat="1" ht="22.35" customHeight="1" x14ac:dyDescent="0.3">
      <c r="B31" s="299" t="s">
        <v>944</v>
      </c>
    </row>
    <row r="32" spans="2:2" s="289" customFormat="1" ht="24.6" customHeight="1" x14ac:dyDescent="0.3">
      <c r="B32" s="299" t="s">
        <v>945</v>
      </c>
    </row>
    <row r="33" spans="2:2" s="289" customFormat="1" ht="37.35" customHeight="1" x14ac:dyDescent="0.3">
      <c r="B33" s="299" t="s">
        <v>946</v>
      </c>
    </row>
    <row r="34" spans="2:2" s="289" customFormat="1" ht="54" x14ac:dyDescent="0.3">
      <c r="B34" s="299" t="s">
        <v>947</v>
      </c>
    </row>
    <row r="35" spans="2:2" s="291" customFormat="1" ht="16.350000000000001" customHeight="1" x14ac:dyDescent="0.3">
      <c r="B35" s="302"/>
    </row>
    <row r="36" spans="2:2" ht="18" x14ac:dyDescent="0.3">
      <c r="B36" s="298" t="s">
        <v>933</v>
      </c>
    </row>
    <row r="37" spans="2:2" ht="20.25" customHeight="1" x14ac:dyDescent="0.35">
      <c r="B37" s="303" t="s">
        <v>934</v>
      </c>
    </row>
    <row r="38" spans="2:2" ht="36" x14ac:dyDescent="0.35">
      <c r="B38" s="303" t="s">
        <v>935</v>
      </c>
    </row>
    <row r="39" spans="2:2" ht="36" x14ac:dyDescent="0.35">
      <c r="B39" s="303" t="s">
        <v>954</v>
      </c>
    </row>
    <row r="40" spans="2:2" s="519" customFormat="1" ht="30" customHeight="1" x14ac:dyDescent="0.3">
      <c r="B40" s="520" t="s">
        <v>888</v>
      </c>
    </row>
    <row r="41" spans="2:2" ht="18" x14ac:dyDescent="0.3">
      <c r="B41" s="298" t="s">
        <v>936</v>
      </c>
    </row>
    <row r="42" spans="2:2" s="521" customFormat="1" ht="40.35" customHeight="1" x14ac:dyDescent="0.3">
      <c r="B42" s="522" t="s">
        <v>948</v>
      </c>
    </row>
    <row r="43" spans="2:2" x14ac:dyDescent="0.3"/>
    <row r="44" spans="2:2" x14ac:dyDescent="0.3"/>
    <row r="45" spans="2:2" x14ac:dyDescent="0.3"/>
    <row r="46" spans="2:2" x14ac:dyDescent="0.3"/>
    <row r="47" spans="2:2" x14ac:dyDescent="0.3"/>
    <row r="48" spans="2:2"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x14ac:dyDescent="0.3"/>
  </sheetData>
  <sheetProtection algorithmName="SHA-512" hashValue="lzuNO7W3LayM8p8FSNhUUsLcGzkolP5lC72/oeG3RC5Ndt10ad16qL+GwjMjdI6u8UqKQuvDPWCJugO1QpOOrg==" saltValue="iy3x2OYGKMfBbNaFfhcYxA==" spinCount="100000" sheet="1"/>
  <mergeCells count="1">
    <mergeCell ref="B5:B6"/>
  </mergeCells>
  <phoneticPr fontId="11" type="noConversion"/>
  <hyperlinks>
    <hyperlink ref="B28" r:id="rId1" xr:uid="{4C6F956E-B6EB-48F1-A806-F15A3DC5D97C}"/>
    <hyperlink ref="B21" r:id="rId2" xr:uid="{C4563D67-6ECD-426C-B5A9-C1B8456AD76C}"/>
    <hyperlink ref="B40" r:id="rId3" xr:uid="{063F2BA9-64D0-405D-8E89-57BA7648440B}"/>
    <hyperlink ref="B19" r:id="rId4" display="https://tea.texas.gov/about-tea/news-and-multimedia/correspondence/taa-letters/house-bill-2-hb-2-implementation-foundation-school-program-fsp-funding-formula-changes-and-preliminary-school-year-2025-2026-summary-of-finances-sof-reports" xr:uid="{44D7A76A-5F88-4FDF-B68C-A714AB3B09EA}"/>
  </hyperlinks>
  <pageMargins left="0.7" right="0.7" top="0.75" bottom="0.75" header="0.3" footer="0.3"/>
  <pageSetup scale="60" orientation="portrait" horizontalDpi="1200" verticalDpi="1200" r:id="rId5"/>
  <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autoPageBreaks="0" fitToPage="1"/>
  </sheetPr>
  <dimension ref="A1:BH123"/>
  <sheetViews>
    <sheetView zoomScale="80" zoomScaleNormal="80" workbookViewId="0">
      <pane ySplit="7" topLeftCell="A8" activePane="bottomLeft" state="frozen"/>
      <selection pane="bottomLeft" activeCell="E9" sqref="E9"/>
    </sheetView>
  </sheetViews>
  <sheetFormatPr defaultColWidth="0" defaultRowHeight="18" zeroHeight="1" x14ac:dyDescent="0.35"/>
  <cols>
    <col min="1" max="1" width="6.44140625" style="221" customWidth="1"/>
    <col min="2" max="2" width="18" style="20" customWidth="1"/>
    <col min="3" max="3" width="81" style="17" customWidth="1"/>
    <col min="4" max="4" width="12.88671875" style="18" customWidth="1"/>
    <col min="5" max="5" width="23.77734375" style="19" customWidth="1"/>
    <col min="6" max="6" width="79.44140625" style="221" customWidth="1"/>
    <col min="7" max="7" width="16.77734375" style="221" customWidth="1"/>
    <col min="8" max="11" width="8.88671875" style="221" customWidth="1"/>
    <col min="12" max="12" width="8.88671875" style="221" hidden="1" customWidth="1"/>
    <col min="13" max="60" width="0" style="221" hidden="1" customWidth="1"/>
    <col min="61" max="16384" width="8.88671875" style="221" hidden="1"/>
  </cols>
  <sheetData>
    <row r="1" spans="2:7" s="220" customFormat="1" ht="15" thickBot="1" x14ac:dyDescent="0.35">
      <c r="B1" s="219"/>
    </row>
    <row r="2" spans="2:7" s="220" customFormat="1" ht="6.75" customHeight="1" thickTop="1" x14ac:dyDescent="0.3">
      <c r="B2" s="10"/>
      <c r="C2" s="11"/>
      <c r="D2" s="11"/>
      <c r="E2" s="12"/>
    </row>
    <row r="3" spans="2:7" x14ac:dyDescent="0.35">
      <c r="B3" s="585" t="s">
        <v>955</v>
      </c>
      <c r="C3" s="586"/>
      <c r="D3" s="586"/>
      <c r="E3" s="587"/>
      <c r="F3" s="220"/>
      <c r="G3" s="220"/>
    </row>
    <row r="4" spans="2:7" x14ac:dyDescent="0.35">
      <c r="B4" s="588"/>
      <c r="C4" s="589"/>
      <c r="D4" s="589"/>
      <c r="E4" s="590"/>
      <c r="F4" s="220"/>
      <c r="G4" s="220"/>
    </row>
    <row r="5" spans="2:7" ht="44.55" customHeight="1" x14ac:dyDescent="0.35">
      <c r="B5" s="588"/>
      <c r="C5" s="589"/>
      <c r="D5" s="589"/>
      <c r="E5" s="590"/>
      <c r="F5" s="220"/>
      <c r="G5" s="220"/>
    </row>
    <row r="6" spans="2:7" ht="24.6" customHeight="1" x14ac:dyDescent="0.35">
      <c r="B6" s="591" t="str">
        <f>VLOOKUP(E8,LPE,37,FALSE)</f>
        <v>Charter School Name</v>
      </c>
      <c r="C6" s="592"/>
      <c r="D6" s="592"/>
      <c r="E6" s="593"/>
      <c r="F6" s="220"/>
      <c r="G6" s="220"/>
    </row>
    <row r="7" spans="2:7" s="220" customFormat="1" ht="5.0999999999999996" customHeight="1" thickBot="1" x14ac:dyDescent="0.35">
      <c r="B7" s="13"/>
      <c r="C7" s="14"/>
      <c r="D7" s="14"/>
      <c r="E7" s="15"/>
    </row>
    <row r="8" spans="2:7" ht="31.5" customHeight="1" thickBot="1" x14ac:dyDescent="0.4">
      <c r="B8" s="594" t="s">
        <v>820</v>
      </c>
      <c r="C8" s="595"/>
      <c r="D8" s="595"/>
      <c r="E8" s="16">
        <v>0</v>
      </c>
      <c r="F8" s="220"/>
      <c r="G8" s="220"/>
    </row>
    <row r="9" spans="2:7" s="222" customFormat="1" ht="30.6" customHeight="1" thickTop="1" x14ac:dyDescent="0.35">
      <c r="B9" s="123" t="s">
        <v>809</v>
      </c>
      <c r="C9" s="124" t="s">
        <v>601</v>
      </c>
      <c r="D9" s="125"/>
      <c r="E9" s="126">
        <v>0.95</v>
      </c>
      <c r="F9" s="33"/>
      <c r="G9" s="33"/>
    </row>
    <row r="10" spans="2:7" s="223" customFormat="1" x14ac:dyDescent="0.35">
      <c r="B10" s="127"/>
      <c r="C10" s="128" t="s">
        <v>660</v>
      </c>
      <c r="D10" s="129" t="s">
        <v>679</v>
      </c>
      <c r="E10" s="305" t="s">
        <v>666</v>
      </c>
      <c r="F10" s="33"/>
      <c r="G10" s="33"/>
    </row>
    <row r="11" spans="2:7" s="224" customFormat="1" ht="36" x14ac:dyDescent="0.35">
      <c r="B11" s="130">
        <v>48.051000000000002</v>
      </c>
      <c r="C11" s="124" t="s">
        <v>675</v>
      </c>
      <c r="D11" s="125">
        <v>1</v>
      </c>
      <c r="E11" s="131"/>
      <c r="F11" s="33"/>
      <c r="G11" s="33"/>
    </row>
    <row r="12" spans="2:7" s="224" customFormat="1" x14ac:dyDescent="0.3">
      <c r="B12" s="127">
        <v>48.103000000000002</v>
      </c>
      <c r="C12" s="132" t="s">
        <v>678</v>
      </c>
      <c r="D12" s="133"/>
      <c r="E12" s="306" t="s">
        <v>666</v>
      </c>
      <c r="F12" s="33"/>
      <c r="G12" s="33"/>
    </row>
    <row r="13" spans="2:7" s="224" customFormat="1" x14ac:dyDescent="0.35">
      <c r="B13" s="581"/>
      <c r="C13" s="124" t="s">
        <v>661</v>
      </c>
      <c r="D13" s="125">
        <v>0.1</v>
      </c>
      <c r="E13" s="134">
        <f>VLOOKUP(E8,Prelim,296,FALSE)</f>
        <v>0</v>
      </c>
      <c r="F13" s="33"/>
      <c r="G13" s="33"/>
    </row>
    <row r="14" spans="2:7" s="224" customFormat="1" ht="18.600000000000001" thickBot="1" x14ac:dyDescent="0.4">
      <c r="B14" s="584"/>
      <c r="C14" s="135" t="s">
        <v>658</v>
      </c>
      <c r="D14" s="136">
        <v>0.1</v>
      </c>
      <c r="E14" s="137">
        <f>VLOOKUP(E8,Prelim,295,FALSE)</f>
        <v>0</v>
      </c>
      <c r="F14" s="33"/>
      <c r="G14" s="33"/>
    </row>
    <row r="15" spans="2:7" s="224" customFormat="1" ht="18.600000000000001" thickTop="1" x14ac:dyDescent="0.3">
      <c r="B15" s="127">
        <v>48.107999999999997</v>
      </c>
      <c r="C15" s="132" t="s">
        <v>707</v>
      </c>
      <c r="D15" s="133"/>
      <c r="E15" s="306" t="s">
        <v>666</v>
      </c>
      <c r="F15" s="33"/>
      <c r="G15" s="33"/>
    </row>
    <row r="16" spans="2:7" s="224" customFormat="1" ht="36" x14ac:dyDescent="0.35">
      <c r="B16" s="130"/>
      <c r="C16" s="124" t="s">
        <v>676</v>
      </c>
      <c r="D16" s="125">
        <v>0.1</v>
      </c>
      <c r="E16" s="134"/>
      <c r="F16" s="33"/>
      <c r="G16" s="33"/>
    </row>
    <row r="17" spans="2:7" s="224" customFormat="1" x14ac:dyDescent="0.35">
      <c r="B17" s="130"/>
      <c r="C17" s="124" t="s">
        <v>875</v>
      </c>
      <c r="D17" s="125">
        <v>0.01</v>
      </c>
      <c r="E17" s="134"/>
      <c r="F17" s="33"/>
      <c r="G17" s="33"/>
    </row>
    <row r="18" spans="2:7" s="224" customFormat="1" ht="18.600000000000001" thickBot="1" x14ac:dyDescent="0.4">
      <c r="B18" s="141"/>
      <c r="C18" s="142" t="s">
        <v>884</v>
      </c>
      <c r="D18" s="143"/>
      <c r="E18" s="144"/>
      <c r="F18" s="33"/>
      <c r="G18" s="33"/>
    </row>
    <row r="19" spans="2:7" s="224" customFormat="1" ht="18.600000000000001" thickTop="1" x14ac:dyDescent="0.35">
      <c r="B19" s="379"/>
      <c r="C19" s="380" t="s">
        <v>634</v>
      </c>
      <c r="D19" s="381">
        <v>275</v>
      </c>
      <c r="E19" s="382"/>
      <c r="F19" s="33"/>
      <c r="G19" s="33"/>
    </row>
    <row r="20" spans="2:7" s="224" customFormat="1" x14ac:dyDescent="0.35">
      <c r="B20" s="130"/>
      <c r="C20" s="124" t="s">
        <v>635</v>
      </c>
      <c r="D20" s="139">
        <v>275</v>
      </c>
      <c r="E20" s="134"/>
      <c r="F20" s="33"/>
      <c r="G20" s="33"/>
    </row>
    <row r="21" spans="2:7" s="224" customFormat="1" x14ac:dyDescent="0.35">
      <c r="B21" s="130" t="s">
        <v>926</v>
      </c>
      <c r="C21" s="124" t="s">
        <v>659</v>
      </c>
      <c r="D21" s="125">
        <v>2.41</v>
      </c>
      <c r="E21" s="140"/>
      <c r="F21" s="33"/>
      <c r="G21" s="33"/>
    </row>
    <row r="22" spans="2:7" s="224" customFormat="1" ht="18.600000000000001" thickBot="1" x14ac:dyDescent="0.4">
      <c r="B22" s="141">
        <v>48.109000000000002</v>
      </c>
      <c r="C22" s="142" t="s">
        <v>674</v>
      </c>
      <c r="D22" s="143">
        <v>7.0000000000000007E-2</v>
      </c>
      <c r="E22" s="144">
        <f>VLOOKUP($E$8,LPE,55,FALSE)</f>
        <v>0</v>
      </c>
      <c r="F22" s="33"/>
      <c r="G22" s="33"/>
    </row>
    <row r="23" spans="2:7" s="224" customFormat="1" x14ac:dyDescent="0.3">
      <c r="B23" s="145">
        <v>48.104999999999997</v>
      </c>
      <c r="C23" s="146" t="s">
        <v>677</v>
      </c>
      <c r="D23" s="147"/>
      <c r="E23" s="307" t="s">
        <v>666</v>
      </c>
      <c r="F23" s="33"/>
      <c r="G23" s="33"/>
    </row>
    <row r="24" spans="2:7" s="224" customFormat="1" x14ac:dyDescent="0.35">
      <c r="B24" s="582"/>
      <c r="C24" s="124" t="s">
        <v>682</v>
      </c>
      <c r="D24" s="125"/>
      <c r="E24" s="148"/>
      <c r="F24" s="33"/>
      <c r="G24" s="33"/>
    </row>
    <row r="25" spans="2:7" s="224" customFormat="1" ht="36" x14ac:dyDescent="0.35">
      <c r="B25" s="582"/>
      <c r="C25" s="124" t="s">
        <v>683</v>
      </c>
      <c r="D25" s="125"/>
      <c r="E25" s="148"/>
      <c r="F25" s="33"/>
      <c r="G25" s="33"/>
    </row>
    <row r="26" spans="2:7" s="224" customFormat="1" ht="18.600000000000001" thickBot="1" x14ac:dyDescent="0.4">
      <c r="B26" s="583"/>
      <c r="C26" s="149" t="s">
        <v>684</v>
      </c>
      <c r="D26" s="150"/>
      <c r="E26" s="151"/>
      <c r="F26" s="33"/>
      <c r="G26" s="33"/>
    </row>
    <row r="27" spans="2:7" s="224" customFormat="1" x14ac:dyDescent="0.3">
      <c r="B27" s="152">
        <v>48.101999999999997</v>
      </c>
      <c r="C27" s="132" t="s">
        <v>680</v>
      </c>
      <c r="D27" s="133"/>
      <c r="E27" s="306" t="s">
        <v>666</v>
      </c>
      <c r="F27" s="33"/>
      <c r="G27" s="33"/>
    </row>
    <row r="28" spans="2:7" s="224" customFormat="1" x14ac:dyDescent="0.35">
      <c r="B28" s="581"/>
      <c r="C28" s="124" t="s">
        <v>605</v>
      </c>
      <c r="D28" s="125"/>
      <c r="E28" s="140"/>
      <c r="F28" s="33"/>
      <c r="G28" s="33"/>
    </row>
    <row r="29" spans="2:7" s="224" customFormat="1" x14ac:dyDescent="0.35">
      <c r="B29" s="581"/>
      <c r="C29" s="124" t="s">
        <v>606</v>
      </c>
      <c r="D29" s="125"/>
      <c r="E29" s="140"/>
      <c r="F29" s="33"/>
      <c r="G29" s="33"/>
    </row>
    <row r="30" spans="2:7" s="224" customFormat="1" x14ac:dyDescent="0.35">
      <c r="B30" s="581"/>
      <c r="C30" s="124" t="s">
        <v>607</v>
      </c>
      <c r="D30" s="125"/>
      <c r="E30" s="140"/>
      <c r="F30" s="33"/>
      <c r="G30" s="33"/>
    </row>
    <row r="31" spans="2:7" s="224" customFormat="1" x14ac:dyDescent="0.35">
      <c r="B31" s="581"/>
      <c r="C31" s="124" t="s">
        <v>608</v>
      </c>
      <c r="D31" s="125"/>
      <c r="E31" s="140"/>
      <c r="F31" s="33"/>
      <c r="G31" s="33"/>
    </row>
    <row r="32" spans="2:7" s="224" customFormat="1" x14ac:dyDescent="0.35">
      <c r="B32" s="581"/>
      <c r="C32" s="124" t="s">
        <v>609</v>
      </c>
      <c r="D32" s="125"/>
      <c r="E32" s="140"/>
      <c r="F32" s="33"/>
      <c r="G32" s="33"/>
    </row>
    <row r="33" spans="2:7" s="224" customFormat="1" x14ac:dyDescent="0.35">
      <c r="B33" s="581"/>
      <c r="C33" s="124" t="s">
        <v>610</v>
      </c>
      <c r="D33" s="125"/>
      <c r="E33" s="140"/>
      <c r="F33" s="33"/>
      <c r="G33" s="33"/>
    </row>
    <row r="34" spans="2:7" s="224" customFormat="1" x14ac:dyDescent="0.35">
      <c r="B34" s="581"/>
      <c r="C34" s="124" t="s">
        <v>611</v>
      </c>
      <c r="D34" s="125"/>
      <c r="E34" s="140"/>
      <c r="F34" s="33"/>
      <c r="G34" s="33"/>
    </row>
    <row r="35" spans="2:7" s="224" customFormat="1" x14ac:dyDescent="0.35">
      <c r="B35" s="581"/>
      <c r="C35" s="124" t="s">
        <v>612</v>
      </c>
      <c r="D35" s="125"/>
      <c r="E35" s="140"/>
      <c r="F35" s="33"/>
      <c r="G35" s="33"/>
    </row>
    <row r="36" spans="2:7" s="224" customFormat="1" x14ac:dyDescent="0.35">
      <c r="B36" s="581"/>
      <c r="C36" s="124" t="s">
        <v>613</v>
      </c>
      <c r="D36" s="125"/>
      <c r="E36" s="140"/>
      <c r="F36" s="33"/>
      <c r="G36" s="33"/>
    </row>
    <row r="37" spans="2:7" s="224" customFormat="1" x14ac:dyDescent="0.35">
      <c r="B37" s="581"/>
      <c r="C37" s="124" t="s">
        <v>614</v>
      </c>
      <c r="D37" s="125"/>
      <c r="E37" s="140"/>
      <c r="F37" s="33"/>
      <c r="G37" s="33"/>
    </row>
    <row r="38" spans="2:7" s="224" customFormat="1" x14ac:dyDescent="0.35">
      <c r="B38" s="581"/>
      <c r="C38" s="124" t="s">
        <v>4</v>
      </c>
      <c r="D38" s="125"/>
      <c r="E38" s="140"/>
      <c r="F38" s="33"/>
      <c r="G38" s="33"/>
    </row>
    <row r="39" spans="2:7" s="224" customFormat="1" x14ac:dyDescent="0.3">
      <c r="B39" s="581"/>
      <c r="C39" s="153" t="s">
        <v>681</v>
      </c>
      <c r="D39" s="154"/>
      <c r="E39" s="305" t="s">
        <v>666</v>
      </c>
      <c r="F39" s="33"/>
      <c r="G39" s="33"/>
    </row>
    <row r="40" spans="2:7" s="224" customFormat="1" x14ac:dyDescent="0.35">
      <c r="B40" s="581"/>
      <c r="C40" s="124" t="s">
        <v>5</v>
      </c>
      <c r="D40" s="125"/>
      <c r="E40" s="140"/>
      <c r="F40" s="33"/>
      <c r="G40" s="33"/>
    </row>
    <row r="41" spans="2:7" s="224" customFormat="1" x14ac:dyDescent="0.35">
      <c r="B41" s="581"/>
      <c r="C41" s="124" t="s">
        <v>6</v>
      </c>
      <c r="D41" s="125"/>
      <c r="E41" s="140"/>
      <c r="F41" s="33"/>
      <c r="G41" s="33"/>
    </row>
    <row r="42" spans="2:7" s="224" customFormat="1" x14ac:dyDescent="0.35">
      <c r="B42" s="581"/>
      <c r="C42" s="124" t="s">
        <v>7</v>
      </c>
      <c r="D42" s="125"/>
      <c r="E42" s="140"/>
      <c r="F42" s="33"/>
      <c r="G42" s="33"/>
    </row>
    <row r="43" spans="2:7" s="224" customFormat="1" x14ac:dyDescent="0.35">
      <c r="B43" s="581"/>
      <c r="C43" s="124" t="s">
        <v>8</v>
      </c>
      <c r="D43" s="125"/>
      <c r="E43" s="140"/>
      <c r="F43" s="33"/>
      <c r="G43" s="33"/>
    </row>
    <row r="44" spans="2:7" s="224" customFormat="1" x14ac:dyDescent="0.35">
      <c r="B44" s="581"/>
      <c r="C44" s="124" t="s">
        <v>9</v>
      </c>
      <c r="D44" s="125"/>
      <c r="E44" s="140"/>
      <c r="F44" s="33"/>
      <c r="G44" s="33"/>
    </row>
    <row r="45" spans="2:7" s="224" customFormat="1" x14ac:dyDescent="0.35">
      <c r="B45" s="581"/>
      <c r="C45" s="124" t="s">
        <v>10</v>
      </c>
      <c r="D45" s="125"/>
      <c r="E45" s="140"/>
      <c r="F45" s="33"/>
      <c r="G45" s="33"/>
    </row>
    <row r="46" spans="2:7" s="224" customFormat="1" x14ac:dyDescent="0.35">
      <c r="B46" s="581"/>
      <c r="C46" s="124" t="s">
        <v>11</v>
      </c>
      <c r="D46" s="125"/>
      <c r="E46" s="140"/>
      <c r="F46" s="33"/>
      <c r="G46" s="33"/>
    </row>
    <row r="47" spans="2:7" s="224" customFormat="1" x14ac:dyDescent="0.35">
      <c r="B47" s="581"/>
      <c r="C47" s="124" t="s">
        <v>631</v>
      </c>
      <c r="D47" s="125"/>
      <c r="E47" s="140"/>
      <c r="F47" s="33"/>
      <c r="G47" s="33"/>
    </row>
    <row r="48" spans="2:7" s="224" customFormat="1" x14ac:dyDescent="0.35">
      <c r="B48" s="581"/>
      <c r="C48" s="124" t="s">
        <v>632</v>
      </c>
      <c r="D48" s="125"/>
      <c r="E48" s="140"/>
      <c r="F48" s="33"/>
      <c r="G48" s="33"/>
    </row>
    <row r="49" spans="2:7" s="224" customFormat="1" ht="18.600000000000001" thickBot="1" x14ac:dyDescent="0.4">
      <c r="B49" s="596"/>
      <c r="C49" s="142" t="s">
        <v>633</v>
      </c>
      <c r="D49" s="143"/>
      <c r="E49" s="155"/>
      <c r="F49" s="33"/>
      <c r="G49" s="33"/>
    </row>
    <row r="50" spans="2:7" s="224" customFormat="1" x14ac:dyDescent="0.3">
      <c r="B50" s="145" t="s">
        <v>810</v>
      </c>
      <c r="C50" s="146" t="s">
        <v>689</v>
      </c>
      <c r="D50" s="147"/>
      <c r="E50" s="307" t="s">
        <v>704</v>
      </c>
      <c r="F50" s="33"/>
      <c r="G50" s="33"/>
    </row>
    <row r="51" spans="2:7" s="224" customFormat="1" x14ac:dyDescent="0.35">
      <c r="B51" s="597"/>
      <c r="C51" s="124" t="s">
        <v>636</v>
      </c>
      <c r="D51" s="125">
        <v>1.1000000000000001</v>
      </c>
      <c r="E51" s="156">
        <f>VLOOKUP($E$8,Prelim,274,FALSE)</f>
        <v>0</v>
      </c>
      <c r="F51" s="33"/>
      <c r="G51" s="33"/>
    </row>
    <row r="52" spans="2:7" s="224" customFormat="1" x14ac:dyDescent="0.35">
      <c r="B52" s="598"/>
      <c r="C52" s="124" t="s">
        <v>637</v>
      </c>
      <c r="D52" s="125">
        <v>1.28</v>
      </c>
      <c r="E52" s="156">
        <f>VLOOKUP($E$8,Prelim,275,FALSE)</f>
        <v>0</v>
      </c>
      <c r="F52" s="33"/>
      <c r="G52" s="33"/>
    </row>
    <row r="53" spans="2:7" s="224" customFormat="1" x14ac:dyDescent="0.35">
      <c r="B53" s="598"/>
      <c r="C53" s="124" t="s">
        <v>638</v>
      </c>
      <c r="D53" s="125">
        <v>1.47</v>
      </c>
      <c r="E53" s="156">
        <f>VLOOKUP($E$8,Prelim,276,FALSE)</f>
        <v>0</v>
      </c>
      <c r="F53" s="33"/>
      <c r="G53" s="33"/>
    </row>
    <row r="54" spans="2:7" s="224" customFormat="1" x14ac:dyDescent="0.3">
      <c r="B54" s="598"/>
      <c r="C54" s="153" t="s">
        <v>705</v>
      </c>
      <c r="D54" s="154"/>
      <c r="E54" s="308" t="s">
        <v>666</v>
      </c>
      <c r="F54" s="33"/>
      <c r="G54" s="33"/>
    </row>
    <row r="55" spans="2:7" s="224" customFormat="1" ht="18.600000000000001" thickBot="1" x14ac:dyDescent="0.4">
      <c r="B55" s="599"/>
      <c r="C55" s="149" t="s">
        <v>708</v>
      </c>
      <c r="D55" s="157">
        <v>150</v>
      </c>
      <c r="E55" s="158"/>
      <c r="F55" s="33"/>
      <c r="G55" s="33"/>
    </row>
    <row r="56" spans="2:7" s="224" customFormat="1" x14ac:dyDescent="0.3">
      <c r="B56" s="152">
        <v>48.103999999999999</v>
      </c>
      <c r="C56" s="132" t="s">
        <v>685</v>
      </c>
      <c r="D56" s="133"/>
      <c r="E56" s="159" t="s">
        <v>706</v>
      </c>
      <c r="F56" s="33"/>
      <c r="G56" s="33"/>
    </row>
    <row r="57" spans="2:7" s="224" customFormat="1" x14ac:dyDescent="0.35">
      <c r="B57" s="581"/>
      <c r="C57" s="124" t="s">
        <v>30</v>
      </c>
      <c r="D57" s="160" t="s">
        <v>686</v>
      </c>
      <c r="E57" s="140">
        <f>VLOOKUP($E$8,Prelim,231,FALSE)</f>
        <v>0</v>
      </c>
      <c r="F57" s="33"/>
      <c r="G57" s="33"/>
    </row>
    <row r="58" spans="2:7" s="224" customFormat="1" x14ac:dyDescent="0.35">
      <c r="B58" s="581"/>
      <c r="C58" s="124" t="s">
        <v>31</v>
      </c>
      <c r="D58" s="160">
        <v>0.23749999999999999</v>
      </c>
      <c r="E58" s="140">
        <f>VLOOKUP($E$8,Prelim,232,FALSE)</f>
        <v>0</v>
      </c>
      <c r="F58" s="33"/>
      <c r="G58" s="33"/>
    </row>
    <row r="59" spans="2:7" s="224" customFormat="1" x14ac:dyDescent="0.35">
      <c r="B59" s="581"/>
      <c r="C59" s="124" t="s">
        <v>32</v>
      </c>
      <c r="D59" s="160" t="s">
        <v>687</v>
      </c>
      <c r="E59" s="140">
        <f>VLOOKUP($E$8,Prelim,233,FALSE)</f>
        <v>0</v>
      </c>
      <c r="F59" s="33"/>
      <c r="G59" s="33"/>
    </row>
    <row r="60" spans="2:7" s="224" customFormat="1" x14ac:dyDescent="0.35">
      <c r="B60" s="581"/>
      <c r="C60" s="124" t="s">
        <v>33</v>
      </c>
      <c r="D60" s="160">
        <v>0.26250000000000001</v>
      </c>
      <c r="E60" s="140">
        <f>VLOOKUP($E$8,Prelim,234,FALSE)</f>
        <v>0</v>
      </c>
      <c r="F60" s="33"/>
      <c r="G60" s="33"/>
    </row>
    <row r="61" spans="2:7" s="224" customFormat="1" x14ac:dyDescent="0.35">
      <c r="B61" s="581"/>
      <c r="C61" s="124" t="s">
        <v>34</v>
      </c>
      <c r="D61" s="160" t="s">
        <v>688</v>
      </c>
      <c r="E61" s="140">
        <f>VLOOKUP($E$8,Prelim,235,FALSE)</f>
        <v>0</v>
      </c>
      <c r="F61" s="33"/>
      <c r="G61" s="33"/>
    </row>
    <row r="62" spans="2:7" s="224" customFormat="1" ht="54" x14ac:dyDescent="0.3">
      <c r="B62" s="127"/>
      <c r="C62" s="153" t="s">
        <v>794</v>
      </c>
      <c r="D62" s="154"/>
      <c r="E62" s="161" t="s">
        <v>796</v>
      </c>
      <c r="F62" s="33"/>
      <c r="G62" s="33"/>
    </row>
    <row r="63" spans="2:7" s="224" customFormat="1" ht="36" x14ac:dyDescent="0.35">
      <c r="B63" s="130">
        <v>48.11</v>
      </c>
      <c r="C63" s="162" t="s">
        <v>909</v>
      </c>
      <c r="D63" s="163"/>
      <c r="E63" s="134">
        <f>VLOOKUP($E$8,Prelim,245,FALSE)</f>
        <v>0</v>
      </c>
      <c r="F63" s="33"/>
      <c r="G63" s="33"/>
    </row>
    <row r="64" spans="2:7" s="224" customFormat="1" x14ac:dyDescent="0.35">
      <c r="B64" s="130"/>
      <c r="C64" s="162" t="s">
        <v>910</v>
      </c>
      <c r="D64" s="163"/>
      <c r="E64" s="134">
        <f>VLOOKUP($E$8,Prelim,246,FALSE)</f>
        <v>0</v>
      </c>
      <c r="F64" s="33"/>
      <c r="G64" s="33"/>
    </row>
    <row r="65" spans="2:7" s="224" customFormat="1" x14ac:dyDescent="0.35">
      <c r="B65" s="130"/>
      <c r="C65" s="162" t="s">
        <v>911</v>
      </c>
      <c r="D65" s="163"/>
      <c r="E65" s="134">
        <f>VLOOKUP($E$8,Prelim,247,FALSE)</f>
        <v>0</v>
      </c>
      <c r="F65" s="33"/>
      <c r="G65" s="33"/>
    </row>
    <row r="66" spans="2:7" s="224" customFormat="1" x14ac:dyDescent="0.35">
      <c r="B66" s="130">
        <v>48.112000000000002</v>
      </c>
      <c r="C66" s="162" t="s">
        <v>670</v>
      </c>
      <c r="D66" s="163"/>
      <c r="E66" s="570"/>
      <c r="F66" s="33"/>
      <c r="G66" s="33"/>
    </row>
    <row r="67" spans="2:7" s="224" customFormat="1" x14ac:dyDescent="0.35">
      <c r="B67" s="130">
        <v>48.113999999999997</v>
      </c>
      <c r="C67" s="162" t="s">
        <v>671</v>
      </c>
      <c r="D67" s="163"/>
      <c r="E67" s="164">
        <f>VLOOKUP($E$8,Prelim,222,FALSE)</f>
        <v>0</v>
      </c>
      <c r="F67" s="33"/>
      <c r="G67" s="33"/>
    </row>
    <row r="68" spans="2:7" s="224" customFormat="1" x14ac:dyDescent="0.35">
      <c r="B68" s="130">
        <v>48.115000000000002</v>
      </c>
      <c r="C68" s="162" t="s">
        <v>797</v>
      </c>
      <c r="D68" s="163"/>
      <c r="E68" s="165">
        <f>VLOOKUP($E$8,LPE,321,FALSE)</f>
        <v>0</v>
      </c>
      <c r="F68" s="33"/>
      <c r="G68" s="33"/>
    </row>
    <row r="69" spans="2:7" s="224" customFormat="1" x14ac:dyDescent="0.35">
      <c r="B69" s="130"/>
      <c r="C69" s="162" t="s">
        <v>928</v>
      </c>
      <c r="D69" s="163"/>
      <c r="E69" s="140">
        <f>VLOOKUP($E$8,LPE,322,FALSE)</f>
        <v>0</v>
      </c>
      <c r="F69" s="33"/>
      <c r="G69" s="33"/>
    </row>
    <row r="70" spans="2:7" s="224" customFormat="1" x14ac:dyDescent="0.3">
      <c r="B70" s="127"/>
      <c r="C70" s="153" t="s">
        <v>795</v>
      </c>
      <c r="D70" s="154"/>
      <c r="E70" s="166"/>
      <c r="F70" s="33"/>
      <c r="G70" s="33"/>
    </row>
    <row r="71" spans="2:7" s="224" customFormat="1" x14ac:dyDescent="0.35">
      <c r="B71" s="130">
        <v>48.151000000000003</v>
      </c>
      <c r="C71" s="162" t="s">
        <v>673</v>
      </c>
      <c r="D71" s="163"/>
      <c r="E71" s="164">
        <f>VLOOKUP($E$8,Prelim,170,FALSE)</f>
        <v>0</v>
      </c>
      <c r="F71" s="33"/>
      <c r="G71" s="33"/>
    </row>
    <row r="72" spans="2:7" s="224" customFormat="1" x14ac:dyDescent="0.35">
      <c r="B72" s="130"/>
      <c r="C72" s="162" t="s">
        <v>672</v>
      </c>
      <c r="D72" s="163"/>
      <c r="E72" s="164">
        <f>VLOOKUP($E$8,Prelim,169,FALSE)</f>
        <v>0</v>
      </c>
      <c r="F72" s="33"/>
      <c r="G72" s="33"/>
    </row>
    <row r="73" spans="2:7" s="224" customFormat="1" ht="36" x14ac:dyDescent="0.35">
      <c r="B73" s="130"/>
      <c r="C73" s="162" t="s">
        <v>812</v>
      </c>
      <c r="D73" s="163"/>
      <c r="E73" s="164">
        <f>VLOOKUP($E$8,Prelim,171,FALSE)</f>
        <v>0</v>
      </c>
      <c r="F73" s="33"/>
      <c r="G73" s="33"/>
    </row>
    <row r="74" spans="2:7" s="224" customFormat="1" ht="36" x14ac:dyDescent="0.35">
      <c r="B74" s="130"/>
      <c r="C74" s="162" t="s">
        <v>703</v>
      </c>
      <c r="D74" s="163"/>
      <c r="E74" s="164">
        <f>VLOOKUP($E$8,Prelim,174,FALSE)</f>
        <v>0</v>
      </c>
      <c r="F74" s="33"/>
      <c r="G74" s="33"/>
    </row>
    <row r="75" spans="2:7" s="224" customFormat="1" x14ac:dyDescent="0.35">
      <c r="B75" s="130">
        <v>48.152000000000001</v>
      </c>
      <c r="C75" s="162" t="s">
        <v>799</v>
      </c>
      <c r="D75" s="163"/>
      <c r="E75" s="164">
        <f>VLOOKUP($E$8,Prelim,79,FALSE)</f>
        <v>0</v>
      </c>
      <c r="F75" s="33"/>
      <c r="G75" s="33"/>
    </row>
    <row r="76" spans="2:7" s="224" customFormat="1" x14ac:dyDescent="0.35">
      <c r="B76" s="130">
        <v>48.155000000000001</v>
      </c>
      <c r="C76" s="162" t="s">
        <v>908</v>
      </c>
      <c r="D76" s="163"/>
      <c r="E76" s="164">
        <f>VLOOKUP($E$8,Prelim,218,FALSE)</f>
        <v>0</v>
      </c>
      <c r="F76" s="33"/>
      <c r="G76" s="33"/>
    </row>
    <row r="77" spans="2:7" s="224" customFormat="1" x14ac:dyDescent="0.35">
      <c r="B77" s="130">
        <v>48.155999999999999</v>
      </c>
      <c r="C77" s="162" t="s">
        <v>798</v>
      </c>
      <c r="D77" s="163"/>
      <c r="E77" s="164">
        <f>VLOOKUP($E$8,Prelim,219,FALSE)</f>
        <v>0</v>
      </c>
      <c r="F77" s="33"/>
      <c r="G77" s="33"/>
    </row>
    <row r="78" spans="2:7" s="224" customFormat="1" x14ac:dyDescent="0.35">
      <c r="B78" s="130">
        <v>48.158000000000001</v>
      </c>
      <c r="C78" s="162" t="s">
        <v>873</v>
      </c>
      <c r="D78" s="163"/>
      <c r="E78" s="166"/>
      <c r="F78" s="33"/>
      <c r="G78" s="33"/>
    </row>
    <row r="79" spans="2:7" s="224" customFormat="1" ht="36" x14ac:dyDescent="0.35">
      <c r="B79" s="138"/>
      <c r="C79" s="371" t="s">
        <v>921</v>
      </c>
      <c r="D79" s="372"/>
      <c r="E79" s="140"/>
      <c r="F79" s="33"/>
      <c r="G79" s="33"/>
    </row>
    <row r="80" spans="2:7" s="224" customFormat="1" x14ac:dyDescent="0.35">
      <c r="B80" s="138"/>
      <c r="C80" s="371" t="s">
        <v>922</v>
      </c>
      <c r="D80" s="372"/>
      <c r="E80" s="140"/>
      <c r="F80" s="33"/>
      <c r="G80" s="33"/>
    </row>
    <row r="81" spans="1:7" s="224" customFormat="1" ht="36" x14ac:dyDescent="0.35">
      <c r="B81" s="138">
        <v>48.158999999999999</v>
      </c>
      <c r="C81" s="371" t="s">
        <v>874</v>
      </c>
      <c r="D81" s="372"/>
      <c r="E81" s="140"/>
      <c r="F81" s="33"/>
      <c r="G81" s="33"/>
    </row>
    <row r="82" spans="1:7" s="224" customFormat="1" x14ac:dyDescent="0.3">
      <c r="B82" s="127"/>
      <c r="C82" s="153" t="s">
        <v>811</v>
      </c>
      <c r="D82" s="154"/>
      <c r="E82" s="166"/>
      <c r="F82" s="33"/>
      <c r="G82" s="33"/>
    </row>
    <row r="83" spans="1:7" s="281" customFormat="1" ht="29.85" customHeight="1" x14ac:dyDescent="0.35">
      <c r="A83" s="224"/>
      <c r="B83" s="138" t="s">
        <v>927</v>
      </c>
      <c r="C83" s="371" t="s">
        <v>761</v>
      </c>
      <c r="D83" s="372"/>
      <c r="E83" s="374" t="str">
        <f>VLOOKUP(E8,'Facilities Eligibilty Flag'!A:C,3,FALSE)</f>
        <v>NO</v>
      </c>
      <c r="F83" s="33"/>
      <c r="G83" s="282"/>
    </row>
    <row r="84" spans="1:7" s="224" customFormat="1" x14ac:dyDescent="0.35">
      <c r="B84" s="138">
        <v>48.283999999999999</v>
      </c>
      <c r="C84" s="371" t="s">
        <v>923</v>
      </c>
      <c r="D84" s="372"/>
      <c r="E84" s="373"/>
      <c r="F84" s="33"/>
      <c r="G84" s="33"/>
    </row>
    <row r="85" spans="1:7" s="224" customFormat="1" x14ac:dyDescent="0.35">
      <c r="B85" s="130">
        <v>48.314999999999998</v>
      </c>
      <c r="C85" s="162" t="s">
        <v>924</v>
      </c>
      <c r="D85" s="163"/>
      <c r="E85" s="373"/>
      <c r="F85" s="33"/>
      <c r="G85" s="33"/>
    </row>
    <row r="86" spans="1:7" s="281" customFormat="1" ht="29.85" customHeight="1" x14ac:dyDescent="0.3">
      <c r="F86" s="282"/>
      <c r="G86" s="282"/>
    </row>
    <row r="87" spans="1:7" x14ac:dyDescent="0.35">
      <c r="B87" s="220"/>
      <c r="C87" s="220"/>
      <c r="D87" s="220"/>
      <c r="E87" s="220"/>
      <c r="F87" s="220"/>
      <c r="G87" s="220"/>
    </row>
    <row r="88" spans="1:7" x14ac:dyDescent="0.35">
      <c r="B88" s="220"/>
      <c r="C88" s="220"/>
      <c r="D88" s="220"/>
      <c r="E88" s="220"/>
      <c r="F88" s="220"/>
      <c r="G88" s="220"/>
    </row>
    <row r="89" spans="1:7" x14ac:dyDescent="0.35">
      <c r="B89" s="220"/>
      <c r="C89" s="220"/>
      <c r="D89" s="220"/>
      <c r="E89" s="220"/>
      <c r="F89" s="220"/>
      <c r="G89" s="220"/>
    </row>
    <row r="90" spans="1:7" x14ac:dyDescent="0.35">
      <c r="B90" s="220"/>
      <c r="C90" s="220"/>
      <c r="D90" s="220"/>
      <c r="E90" s="220"/>
      <c r="F90" s="220"/>
      <c r="G90" s="220"/>
    </row>
    <row r="91" spans="1:7" x14ac:dyDescent="0.35">
      <c r="B91" s="220"/>
      <c r="C91" s="220"/>
      <c r="D91" s="220"/>
      <c r="E91" s="220"/>
      <c r="F91" s="220"/>
      <c r="G91" s="220"/>
    </row>
    <row r="92" spans="1:7" x14ac:dyDescent="0.35">
      <c r="B92" s="220"/>
      <c r="C92" s="220"/>
      <c r="D92" s="220"/>
      <c r="E92" s="220"/>
      <c r="F92" s="220"/>
      <c r="G92" s="220"/>
    </row>
    <row r="93" spans="1:7" x14ac:dyDescent="0.35">
      <c r="B93" s="220"/>
      <c r="C93" s="220"/>
      <c r="D93" s="220"/>
      <c r="E93" s="220"/>
      <c r="F93" s="220"/>
      <c r="G93" s="220"/>
    </row>
    <row r="94" spans="1:7" x14ac:dyDescent="0.35">
      <c r="B94" s="220"/>
      <c r="C94" s="220"/>
      <c r="D94" s="220"/>
      <c r="E94" s="220"/>
      <c r="F94" s="220"/>
      <c r="G94" s="220"/>
    </row>
    <row r="95" spans="1:7" x14ac:dyDescent="0.35">
      <c r="B95" s="220"/>
      <c r="C95" s="220"/>
      <c r="D95" s="220"/>
      <c r="E95" s="220"/>
      <c r="F95" s="220"/>
      <c r="G95" s="220"/>
    </row>
    <row r="96" spans="1:7" x14ac:dyDescent="0.35">
      <c r="B96" s="220"/>
      <c r="C96" s="220"/>
      <c r="D96" s="220"/>
      <c r="E96" s="220"/>
      <c r="F96" s="220"/>
      <c r="G96" s="220"/>
    </row>
    <row r="97" spans="2:7" x14ac:dyDescent="0.35">
      <c r="B97" s="220"/>
      <c r="C97" s="220"/>
      <c r="D97" s="220"/>
      <c r="E97" s="220"/>
      <c r="F97" s="220"/>
      <c r="G97" s="220"/>
    </row>
    <row r="98" spans="2:7" x14ac:dyDescent="0.35">
      <c r="B98" s="220"/>
      <c r="C98" s="220"/>
      <c r="D98" s="220"/>
      <c r="E98" s="220"/>
      <c r="F98" s="220"/>
      <c r="G98" s="220"/>
    </row>
    <row r="99" spans="2:7" x14ac:dyDescent="0.35">
      <c r="B99" s="220"/>
      <c r="C99" s="220"/>
      <c r="D99" s="220"/>
      <c r="E99" s="220"/>
      <c r="F99" s="220"/>
      <c r="G99" s="220"/>
    </row>
    <row r="100" spans="2:7" x14ac:dyDescent="0.35">
      <c r="B100" s="220"/>
      <c r="C100" s="220"/>
      <c r="D100" s="220"/>
      <c r="E100" s="220"/>
      <c r="F100" s="220"/>
      <c r="G100" s="220"/>
    </row>
    <row r="101" spans="2:7" x14ac:dyDescent="0.35">
      <c r="B101" s="220"/>
      <c r="C101" s="220"/>
      <c r="D101" s="220"/>
      <c r="E101" s="220"/>
      <c r="F101" s="220"/>
      <c r="G101" s="220"/>
    </row>
    <row r="102" spans="2:7" x14ac:dyDescent="0.35">
      <c r="B102" s="220"/>
      <c r="C102" s="220"/>
      <c r="D102" s="220"/>
      <c r="E102" s="220"/>
      <c r="F102" s="220"/>
      <c r="G102" s="220"/>
    </row>
    <row r="103" spans="2:7" x14ac:dyDescent="0.35">
      <c r="B103" s="220"/>
      <c r="C103" s="220"/>
      <c r="D103" s="220"/>
      <c r="E103" s="220"/>
      <c r="F103" s="220"/>
      <c r="G103" s="220"/>
    </row>
    <row r="104" spans="2:7" x14ac:dyDescent="0.35">
      <c r="B104" s="220"/>
      <c r="C104" s="220"/>
      <c r="D104" s="220"/>
      <c r="E104" s="220"/>
      <c r="F104" s="220"/>
      <c r="G104" s="220"/>
    </row>
    <row r="105" spans="2:7" x14ac:dyDescent="0.35"/>
    <row r="106" spans="2:7" x14ac:dyDescent="0.35"/>
    <row r="107" spans="2:7" x14ac:dyDescent="0.35"/>
    <row r="108" spans="2:7" x14ac:dyDescent="0.35"/>
    <row r="109" spans="2:7" x14ac:dyDescent="0.35"/>
    <row r="110" spans="2:7" x14ac:dyDescent="0.35"/>
    <row r="111" spans="2:7" x14ac:dyDescent="0.35"/>
    <row r="112" spans="2:7"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sheetData>
  <sheetProtection algorithmName="SHA-512" hashValue="oI/zUFG1RmBzE6yJela+vSiauIq5GbHy+am6AkHyc+7KgUxhFUwuzvHMCzwoZB1imgZqwmmn92FUhcOjWXjhug==" saltValue="FoEidOaGk/ag5KtEZgquGg==" spinCount="100000" sheet="1"/>
  <mergeCells count="8">
    <mergeCell ref="B57:B61"/>
    <mergeCell ref="B24:B26"/>
    <mergeCell ref="B13:B14"/>
    <mergeCell ref="B3:E5"/>
    <mergeCell ref="B6:E6"/>
    <mergeCell ref="B8:D8"/>
    <mergeCell ref="B28:B49"/>
    <mergeCell ref="B51:B55"/>
  </mergeCells>
  <phoneticPr fontId="11" type="noConversion"/>
  <dataValidations count="5">
    <dataValidation type="decimal" allowBlank="1" showInputMessage="1" showErrorMessage="1" sqref="E11" xr:uid="{DF183E03-BF56-4C38-83F8-C0C2D6960AC1}">
      <formula1>0</formula1>
      <formula2>999999999.5</formula2>
    </dataValidation>
    <dataValidation type="whole" allowBlank="1" showInputMessage="1" showErrorMessage="1" sqref="E24:E49 E55 E57:E61 E63:E65 E13:E17 E19:E22" xr:uid="{BDB24717-2953-4DEC-AC96-51FF5360424C}">
      <formula1>0</formula1>
      <formula2>999999999</formula2>
    </dataValidation>
    <dataValidation type="decimal" allowBlank="1" showInputMessage="1" showErrorMessage="1" sqref="E51:E53 E68" xr:uid="{027E17D4-48E8-4517-A90D-1E1ECEB8D9B8}">
      <formula1>0</formula1>
      <formula2>999999999</formula2>
    </dataValidation>
    <dataValidation type="whole" allowBlank="1" showErrorMessage="1" prompt="Enter Beginning Date in this column under this heading" sqref="E69" xr:uid="{50D7D964-6B0E-4293-BA2F-0A08448620DF}">
      <formula1>0</formula1>
      <formula2>999999</formula2>
    </dataValidation>
    <dataValidation type="whole" allowBlank="1" showErrorMessage="1" prompt="Enter Beginning Date in this column under this heading" sqref="E71:E77" xr:uid="{6DCEB736-85DC-4025-97E9-AA8DDFD7E7D9}">
      <formula1>0</formula1>
      <formula2>999999999</formula2>
    </dataValidation>
  </dataValidations>
  <printOptions horizontalCentered="1"/>
  <pageMargins left="0.5" right="0.5" top="0.5" bottom="0.5" header="0.05" footer="0.05"/>
  <pageSetup scale="73" fitToHeight="0" orientation="portrait" r:id="rId1"/>
  <headerFooter differentFirst="1">
    <oddFooter>&amp;C&amp;"Calibri,Regular"Page &amp;P of &amp;N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EAF9221-F35E-4B90-8EF2-0DA31B8EFB76}">
          <x14:formula1>
            <xm:f>LPE!$B$3:$B$184</xm:f>
          </x14:formula1>
          <xm:sqref>E8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E864E-E5E6-4F1F-BF01-559AFF8FC138}">
  <sheetPr>
    <tabColor theme="4"/>
    <pageSetUpPr autoPageBreaks="0" fitToPage="1"/>
  </sheetPr>
  <dimension ref="A1:R247"/>
  <sheetViews>
    <sheetView showGridLines="0" zoomScale="90" zoomScaleNormal="90" workbookViewId="0">
      <pane xSplit="1" ySplit="8" topLeftCell="B9" activePane="bottomRight" state="frozen"/>
      <selection pane="topRight" activeCell="B1" sqref="B1"/>
      <selection pane="bottomLeft" activeCell="A9" sqref="A9"/>
      <selection pane="bottomRight" activeCell="B8" sqref="B8"/>
    </sheetView>
  </sheetViews>
  <sheetFormatPr defaultColWidth="9" defaultRowHeight="15.6" zeroHeight="1" x14ac:dyDescent="0.3"/>
  <cols>
    <col min="1" max="1" width="6.44140625" style="31" customWidth="1"/>
    <col min="2" max="2" width="13.77734375" style="39" customWidth="1"/>
    <col min="3" max="3" width="80" style="31" customWidth="1"/>
    <col min="4" max="4" width="21" style="40" bestFit="1" customWidth="1"/>
    <col min="5" max="6" width="24.44140625" style="31" customWidth="1"/>
    <col min="7" max="7" width="23.5546875" style="31" bestFit="1" customWidth="1"/>
    <col min="8" max="16" width="12" style="31" customWidth="1"/>
    <col min="17" max="17" width="48.21875" style="551" customWidth="1"/>
    <col min="18" max="18" width="11.6640625" style="547" customWidth="1"/>
    <col min="19" max="24" width="9" style="31" customWidth="1"/>
    <col min="25" max="16384" width="9" style="31"/>
  </cols>
  <sheetData>
    <row r="1" spans="1:18" s="220" customFormat="1" ht="16.2" thickBot="1" x14ac:dyDescent="0.35">
      <c r="B1" s="219"/>
      <c r="D1" s="225"/>
      <c r="Q1" s="542"/>
      <c r="R1" s="543"/>
    </row>
    <row r="2" spans="1:18" s="220" customFormat="1" ht="6.75" customHeight="1" thickTop="1" x14ac:dyDescent="0.3">
      <c r="A2" s="21"/>
      <c r="B2" s="42"/>
      <c r="C2" s="43"/>
      <c r="D2" s="44"/>
      <c r="E2" s="43"/>
      <c r="F2" s="43"/>
      <c r="G2" s="45"/>
      <c r="Q2" s="542"/>
      <c r="R2" s="543"/>
    </row>
    <row r="3" spans="1:18" s="22" customFormat="1" ht="90.75" customHeight="1" x14ac:dyDescent="0.45">
      <c r="B3" s="601" t="s">
        <v>1015</v>
      </c>
      <c r="C3" s="602"/>
      <c r="D3" s="602"/>
      <c r="E3" s="602"/>
      <c r="F3" s="602"/>
      <c r="G3" s="603"/>
      <c r="H3" s="33"/>
      <c r="I3" s="33"/>
      <c r="J3" s="33"/>
      <c r="K3" s="33"/>
      <c r="Q3" s="544"/>
      <c r="R3" s="545"/>
    </row>
    <row r="4" spans="1:18" s="23" customFormat="1" ht="14.1" customHeight="1" x14ac:dyDescent="0.45">
      <c r="B4" s="46"/>
      <c r="C4" s="400" t="s">
        <v>925</v>
      </c>
      <c r="D4" s="401"/>
      <c r="E4" s="402"/>
      <c r="F4" s="402"/>
      <c r="G4" s="47"/>
      <c r="H4" s="220"/>
      <c r="I4" s="220"/>
      <c r="J4" s="220"/>
      <c r="K4" s="220"/>
      <c r="Q4" s="546"/>
      <c r="R4" s="547"/>
    </row>
    <row r="5" spans="1:18" s="23" customFormat="1" ht="14.55" customHeight="1" x14ac:dyDescent="0.45">
      <c r="B5" s="46"/>
      <c r="C5" s="403" t="s">
        <v>872</v>
      </c>
      <c r="D5" s="401"/>
      <c r="E5" s="402"/>
      <c r="F5" s="402"/>
      <c r="G5" s="47"/>
      <c r="H5" s="220"/>
      <c r="I5" s="220"/>
      <c r="J5" s="220"/>
      <c r="K5" s="220"/>
      <c r="Q5" s="548"/>
      <c r="R5" s="549" t="s">
        <v>950</v>
      </c>
    </row>
    <row r="6" spans="1:18" s="220" customFormat="1" ht="5.0999999999999996" customHeight="1" x14ac:dyDescent="0.3">
      <c r="A6" s="21"/>
      <c r="B6" s="48"/>
      <c r="C6" s="14"/>
      <c r="D6" s="24"/>
      <c r="E6" s="14"/>
      <c r="F6" s="14"/>
      <c r="G6" s="49"/>
      <c r="Q6" s="550"/>
      <c r="R6" s="543"/>
    </row>
    <row r="7" spans="1:18" s="25" customFormat="1" ht="36" x14ac:dyDescent="0.35">
      <c r="B7" s="245">
        <f>Estimates!E8</f>
        <v>0</v>
      </c>
      <c r="C7" s="246" t="str">
        <f>Estimates!B6</f>
        <v>Charter School Name</v>
      </c>
      <c r="D7" s="404"/>
      <c r="E7" s="316" t="s">
        <v>815</v>
      </c>
      <c r="F7" s="332" t="s">
        <v>793</v>
      </c>
      <c r="G7" s="167" t="s">
        <v>883</v>
      </c>
      <c r="Q7" s="552" t="s">
        <v>816</v>
      </c>
      <c r="R7" s="553" t="s">
        <v>817</v>
      </c>
    </row>
    <row r="8" spans="1:18" s="25" customFormat="1" ht="36.6" thickBot="1" x14ac:dyDescent="0.4">
      <c r="B8" s="50" t="s">
        <v>907</v>
      </c>
      <c r="C8" s="26" t="s">
        <v>701</v>
      </c>
      <c r="D8" s="168" t="s">
        <v>668</v>
      </c>
      <c r="E8" s="317"/>
      <c r="F8" s="333" t="s">
        <v>956</v>
      </c>
      <c r="G8" s="247" t="s">
        <v>813</v>
      </c>
      <c r="Q8" s="554"/>
      <c r="R8" s="553"/>
    </row>
    <row r="9" spans="1:18" s="25" customFormat="1" ht="37.200000000000003" thickTop="1" thickBot="1" x14ac:dyDescent="0.4">
      <c r="B9" s="51"/>
      <c r="C9" s="27" t="s">
        <v>700</v>
      </c>
      <c r="D9" s="169"/>
      <c r="E9" s="318"/>
      <c r="F9" s="334" t="s">
        <v>662</v>
      </c>
      <c r="G9" s="52"/>
      <c r="Q9" s="554"/>
      <c r="R9" s="553"/>
    </row>
    <row r="10" spans="1:18" s="25" customFormat="1" ht="18.75" customHeight="1" thickTop="1" thickBot="1" x14ac:dyDescent="0.4">
      <c r="B10" s="53">
        <v>1</v>
      </c>
      <c r="C10" s="192" t="s">
        <v>0</v>
      </c>
      <c r="D10" s="310"/>
      <c r="E10" s="461">
        <f>Estimates!E11*Estimates!E9</f>
        <v>0</v>
      </c>
      <c r="F10" s="462">
        <f>VLOOKUP(B7,LPE,6,FALSE)</f>
        <v>0</v>
      </c>
      <c r="G10" s="463">
        <f>F10</f>
        <v>0</v>
      </c>
      <c r="Q10" s="554"/>
      <c r="R10" s="553"/>
    </row>
    <row r="11" spans="1:18" s="25" customFormat="1" ht="18.75" customHeight="1" thickTop="1" x14ac:dyDescent="0.35">
      <c r="B11" s="53">
        <v>2</v>
      </c>
      <c r="C11" s="192" t="s">
        <v>1</v>
      </c>
      <c r="D11" s="310"/>
      <c r="E11" s="461">
        <f>IF(E10=0,0,E10-E12-E13)</f>
        <v>0</v>
      </c>
      <c r="F11" s="462">
        <f>F10-F12-F13</f>
        <v>0</v>
      </c>
      <c r="G11" s="469">
        <f>G10-G12-G13</f>
        <v>0</v>
      </c>
      <c r="Q11" s="554"/>
      <c r="R11" s="553"/>
    </row>
    <row r="12" spans="1:18" s="25" customFormat="1" ht="18.75" customHeight="1" x14ac:dyDescent="0.35">
      <c r="B12" s="53">
        <v>3</v>
      </c>
      <c r="C12" s="192" t="s">
        <v>698</v>
      </c>
      <c r="D12" s="310"/>
      <c r="E12" s="461">
        <f>E28</f>
        <v>0</v>
      </c>
      <c r="F12" s="462">
        <f>F28</f>
        <v>0</v>
      </c>
      <c r="G12" s="470">
        <f>G28</f>
        <v>0</v>
      </c>
      <c r="Q12" s="554"/>
      <c r="R12" s="553"/>
    </row>
    <row r="13" spans="1:18" s="25" customFormat="1" ht="18.75" customHeight="1" x14ac:dyDescent="0.35">
      <c r="B13" s="53">
        <v>4</v>
      </c>
      <c r="C13" s="192" t="s">
        <v>699</v>
      </c>
      <c r="D13" s="310"/>
      <c r="E13" s="461">
        <f>IF(E10=0,0,E55)</f>
        <v>0</v>
      </c>
      <c r="F13" s="462">
        <f>F55</f>
        <v>0</v>
      </c>
      <c r="G13" s="470">
        <f>G55</f>
        <v>0</v>
      </c>
      <c r="Q13" s="554"/>
      <c r="R13" s="553"/>
    </row>
    <row r="14" spans="1:18" s="25" customFormat="1" ht="18.75" customHeight="1" thickBot="1" x14ac:dyDescent="0.4">
      <c r="B14" s="53">
        <v>5</v>
      </c>
      <c r="C14" s="192" t="s">
        <v>2</v>
      </c>
      <c r="D14" s="310"/>
      <c r="E14" s="461">
        <f>(E174-E161-E162-E163-E164-E165-E166-E167-E168-E172-E173+E115+E146)/E91</f>
        <v>0</v>
      </c>
      <c r="F14" s="462">
        <f>(F174-F161-F162-F163-F164-F165-F166-F167-F168-F172-F173+F115+F146)/F91</f>
        <v>0</v>
      </c>
      <c r="G14" s="471">
        <f>(G174-G161-G162-G163-G164-G165-G166-G167-G168-G172-G173+G115+G146)/G91</f>
        <v>0</v>
      </c>
      <c r="Q14" s="554"/>
      <c r="R14" s="553"/>
    </row>
    <row r="15" spans="1:18" s="25" customFormat="1" ht="18.75" customHeight="1" thickTop="1" thickBot="1" x14ac:dyDescent="0.4">
      <c r="B15" s="53">
        <v>6</v>
      </c>
      <c r="C15" s="192" t="s">
        <v>3</v>
      </c>
      <c r="D15" s="533"/>
      <c r="E15" s="454">
        <f>VLOOKUP($B$7,LPE,337,FALSE)</f>
        <v>0</v>
      </c>
      <c r="F15" s="454">
        <f>VLOOKUP($B$7,LPE,337,FALSE)</f>
        <v>0</v>
      </c>
      <c r="G15" s="455">
        <f>VLOOKUP(B7,LPE,337,FALSE)</f>
        <v>0</v>
      </c>
      <c r="Q15" s="554"/>
      <c r="R15" s="553"/>
    </row>
    <row r="16" spans="1:18" s="25" customFormat="1" ht="18.75" customHeight="1" thickTop="1" thickBot="1" x14ac:dyDescent="0.4">
      <c r="B16" s="54"/>
      <c r="C16" s="315" t="s">
        <v>867</v>
      </c>
      <c r="D16" s="170"/>
      <c r="E16" s="412"/>
      <c r="F16" s="335"/>
      <c r="G16" s="56"/>
      <c r="Q16" s="554"/>
      <c r="R16" s="553"/>
    </row>
    <row r="17" spans="2:18" s="25" customFormat="1" ht="18.75" customHeight="1" thickTop="1" thickBot="1" x14ac:dyDescent="0.4">
      <c r="B17" s="311"/>
      <c r="C17" s="313" t="s">
        <v>868</v>
      </c>
      <c r="D17" s="430">
        <v>1000</v>
      </c>
      <c r="E17" s="456">
        <f>Estimates!E81</f>
        <v>0</v>
      </c>
      <c r="F17" s="457">
        <f>VLOOKUP($B$7,LPE,369,FALSE)</f>
        <v>0</v>
      </c>
      <c r="G17" s="455">
        <f>F17</f>
        <v>0</v>
      </c>
      <c r="Q17" s="554"/>
      <c r="R17" s="553"/>
    </row>
    <row r="18" spans="2:18" s="25" customFormat="1" ht="18.75" customHeight="1" thickTop="1" thickBot="1" x14ac:dyDescent="0.4">
      <c r="B18" s="54"/>
      <c r="C18" s="28" t="s">
        <v>905</v>
      </c>
      <c r="D18" s="170"/>
      <c r="E18" s="458"/>
      <c r="F18" s="459"/>
      <c r="G18" s="460"/>
      <c r="Q18" s="554"/>
      <c r="R18" s="553"/>
    </row>
    <row r="19" spans="2:18" s="25" customFormat="1" ht="18.75" customHeight="1" thickTop="1" thickBot="1" x14ac:dyDescent="0.4">
      <c r="B19" s="55"/>
      <c r="C19" s="193" t="s">
        <v>639</v>
      </c>
      <c r="D19" s="431">
        <v>5</v>
      </c>
      <c r="E19" s="461">
        <f>Estimates!E28*Estimates!$E$9*1/6</f>
        <v>0</v>
      </c>
      <c r="F19" s="462">
        <f>VLOOKUP($B$7,LPE,130,FALSE)</f>
        <v>0</v>
      </c>
      <c r="G19" s="463">
        <f>F19</f>
        <v>0</v>
      </c>
      <c r="Q19" s="554"/>
      <c r="R19" s="553"/>
    </row>
    <row r="20" spans="2:18" s="25" customFormat="1" ht="18.75" customHeight="1" thickTop="1" thickBot="1" x14ac:dyDescent="0.4">
      <c r="B20" s="55"/>
      <c r="C20" s="193" t="s">
        <v>640</v>
      </c>
      <c r="D20" s="431">
        <v>3</v>
      </c>
      <c r="E20" s="461">
        <f>Estimates!E29*Estimates!$E$9*4.5/6</f>
        <v>0</v>
      </c>
      <c r="F20" s="462">
        <f>VLOOKUP($B$7,LPE,131,FALSE)</f>
        <v>0</v>
      </c>
      <c r="G20" s="463">
        <f t="shared" ref="G20:G27" si="0">F20</f>
        <v>0</v>
      </c>
      <c r="Q20" s="554"/>
      <c r="R20" s="553"/>
    </row>
    <row r="21" spans="2:18" s="25" customFormat="1" ht="18.75" customHeight="1" thickTop="1" thickBot="1" x14ac:dyDescent="0.4">
      <c r="B21" s="55"/>
      <c r="C21" s="193" t="s">
        <v>641</v>
      </c>
      <c r="D21" s="431">
        <v>5</v>
      </c>
      <c r="E21" s="461">
        <f>Estimates!E30*Estimates!$E$9*0.25/6</f>
        <v>0</v>
      </c>
      <c r="F21" s="462">
        <f>VLOOKUP($B$7,LPE,143,FALSE)</f>
        <v>0</v>
      </c>
      <c r="G21" s="463">
        <f t="shared" si="0"/>
        <v>0</v>
      </c>
      <c r="Q21" s="554"/>
      <c r="R21" s="553"/>
    </row>
    <row r="22" spans="2:18" s="25" customFormat="1" ht="18.75" customHeight="1" thickTop="1" thickBot="1" x14ac:dyDescent="0.4">
      <c r="B22" s="55"/>
      <c r="C22" s="193" t="s">
        <v>642</v>
      </c>
      <c r="D22" s="431">
        <v>3</v>
      </c>
      <c r="E22" s="461">
        <f>Estimates!E31*Estimates!$E$9*2.859/6</f>
        <v>0</v>
      </c>
      <c r="F22" s="462">
        <f>VLOOKUP($B$7,LPE,140,FALSE)</f>
        <v>0</v>
      </c>
      <c r="G22" s="463">
        <f t="shared" si="0"/>
        <v>0</v>
      </c>
      <c r="Q22" s="554"/>
      <c r="R22" s="553"/>
    </row>
    <row r="23" spans="2:18" s="25" customFormat="1" ht="18.75" customHeight="1" thickTop="1" thickBot="1" x14ac:dyDescent="0.4">
      <c r="B23" s="55"/>
      <c r="C23" s="193" t="s">
        <v>643</v>
      </c>
      <c r="D23" s="431">
        <v>3</v>
      </c>
      <c r="E23" s="461">
        <f>Estimates!E32*Estimates!$E$9*2.859/6</f>
        <v>0</v>
      </c>
      <c r="F23" s="462">
        <f>VLOOKUP($B$7,LPE,142,FALSE)</f>
        <v>0</v>
      </c>
      <c r="G23" s="463">
        <f t="shared" si="0"/>
        <v>0</v>
      </c>
      <c r="Q23" s="554"/>
      <c r="R23" s="553"/>
    </row>
    <row r="24" spans="2:18" s="25" customFormat="1" ht="18.75" customHeight="1" thickTop="1" thickBot="1" x14ac:dyDescent="0.4">
      <c r="B24" s="55"/>
      <c r="C24" s="193" t="s">
        <v>644</v>
      </c>
      <c r="D24" s="431">
        <v>2.7</v>
      </c>
      <c r="E24" s="461">
        <f>Estimates!E33*Estimates!$E$9*4.25/6</f>
        <v>0</v>
      </c>
      <c r="F24" s="462">
        <f>VLOOKUP($B$7,LPE,136,FALSE)</f>
        <v>0</v>
      </c>
      <c r="G24" s="463">
        <f t="shared" si="0"/>
        <v>0</v>
      </c>
      <c r="Q24" s="554"/>
      <c r="R24" s="553"/>
    </row>
    <row r="25" spans="2:18" s="25" customFormat="1" ht="18.75" customHeight="1" thickTop="1" thickBot="1" x14ac:dyDescent="0.4">
      <c r="B25" s="55"/>
      <c r="C25" s="193" t="s">
        <v>887</v>
      </c>
      <c r="D25" s="431">
        <v>2.2999999999999998</v>
      </c>
      <c r="E25" s="461">
        <f>Estimates!E34*Estimates!$E$9*5.5/6</f>
        <v>0</v>
      </c>
      <c r="F25" s="462">
        <f>VLOOKUP($B$7,LPE,147,FALSE)</f>
        <v>0</v>
      </c>
      <c r="G25" s="463">
        <f t="shared" si="0"/>
        <v>0</v>
      </c>
      <c r="Q25" s="554"/>
      <c r="R25" s="553"/>
    </row>
    <row r="26" spans="2:18" s="25" customFormat="1" ht="18.75" customHeight="1" thickTop="1" thickBot="1" x14ac:dyDescent="0.4">
      <c r="B26" s="55"/>
      <c r="C26" s="193" t="s">
        <v>645</v>
      </c>
      <c r="D26" s="431">
        <v>2.8</v>
      </c>
      <c r="E26" s="461">
        <f>Estimates!E35*Estimates!$E$9*5.5/6</f>
        <v>0</v>
      </c>
      <c r="F26" s="462">
        <f>VLOOKUP($B$7,LPE,145,FALSE)</f>
        <v>0</v>
      </c>
      <c r="G26" s="463">
        <f t="shared" si="0"/>
        <v>0</v>
      </c>
      <c r="Q26" s="554"/>
      <c r="R26" s="553"/>
    </row>
    <row r="27" spans="2:18" s="25" customFormat="1" ht="18.75" customHeight="1" thickTop="1" thickBot="1" x14ac:dyDescent="0.4">
      <c r="B27" s="55"/>
      <c r="C27" s="193" t="s">
        <v>646</v>
      </c>
      <c r="D27" s="431">
        <v>4</v>
      </c>
      <c r="E27" s="461">
        <f>Estimates!E36*Estimates!$E$9*5.5/6</f>
        <v>0</v>
      </c>
      <c r="F27" s="462">
        <f>VLOOKUP($B$7,LPE,139,FALSE)</f>
        <v>0</v>
      </c>
      <c r="G27" s="463">
        <f t="shared" si="0"/>
        <v>0</v>
      </c>
      <c r="Q27" s="554"/>
      <c r="R27" s="553"/>
    </row>
    <row r="28" spans="2:18" s="25" customFormat="1" ht="18.75" customHeight="1" thickTop="1" thickBot="1" x14ac:dyDescent="0.4">
      <c r="B28" s="55"/>
      <c r="C28" s="194" t="s">
        <v>650</v>
      </c>
      <c r="D28" s="507"/>
      <c r="E28" s="464">
        <f>SUM(E19:E27)</f>
        <v>0</v>
      </c>
      <c r="F28" s="465">
        <f>SUM(F19:F27)</f>
        <v>0</v>
      </c>
      <c r="G28" s="466">
        <f>SUM(G19:G27)</f>
        <v>0</v>
      </c>
      <c r="Q28" s="554"/>
      <c r="R28" s="553"/>
    </row>
    <row r="29" spans="2:18" s="25" customFormat="1" ht="18.75" customHeight="1" thickTop="1" thickBot="1" x14ac:dyDescent="0.4">
      <c r="B29" s="55"/>
      <c r="C29" s="195" t="s">
        <v>647</v>
      </c>
      <c r="D29" s="508"/>
      <c r="E29" s="467">
        <f>(E19*$D$19)+(E20*$D$20)+(E21*$D$21)+(E22*$D$22)+(E23*$D$23)+(E24*$D$24)+(E25*$D$25)</f>
        <v>0</v>
      </c>
      <c r="F29" s="468">
        <f>(F19*$D$19)+(F20*$D$20)+(F21*$D$21)+(F22*$D$22)+(F23*$D$23)+(F24*$D$24)+(F25*$D$25)</f>
        <v>0</v>
      </c>
      <c r="G29" s="469">
        <f>(G19*$D$19)+(G20*$D$20)+(G21*$D$21)+(G22*$D$22)+(G23*$D$23)+(G24*$D$24)+(G25*$D$25)</f>
        <v>0</v>
      </c>
      <c r="Q29" s="554"/>
      <c r="R29" s="553"/>
    </row>
    <row r="30" spans="2:18" s="25" customFormat="1" ht="18.75" customHeight="1" thickTop="1" thickBot="1" x14ac:dyDescent="0.4">
      <c r="B30" s="55"/>
      <c r="C30" s="193" t="s">
        <v>648</v>
      </c>
      <c r="D30" s="431">
        <v>1.7</v>
      </c>
      <c r="E30" s="461">
        <f>Estimates!E38*Estimates!$E$9</f>
        <v>0</v>
      </c>
      <c r="F30" s="462">
        <f>VLOOKUP($B$7,LPE,135,FALSE)</f>
        <v>0</v>
      </c>
      <c r="G30" s="463">
        <f>F30</f>
        <v>0</v>
      </c>
      <c r="Q30" s="554"/>
      <c r="R30" s="553"/>
    </row>
    <row r="31" spans="2:18" s="29" customFormat="1" ht="18.75" customHeight="1" thickTop="1" thickBot="1" x14ac:dyDescent="0.4">
      <c r="B31" s="55"/>
      <c r="C31" s="193" t="s">
        <v>649</v>
      </c>
      <c r="D31" s="432">
        <v>1.1499999999999999</v>
      </c>
      <c r="E31" s="461">
        <f>Estimates!E37*Estimates!$E$9</f>
        <v>0</v>
      </c>
      <c r="F31" s="462">
        <f>VLOOKUP($B$7,LPE,132,FALSE)</f>
        <v>0</v>
      </c>
      <c r="G31" s="463">
        <f>F31</f>
        <v>0</v>
      </c>
      <c r="H31" s="25"/>
      <c r="I31" s="25"/>
      <c r="J31" s="25"/>
      <c r="K31" s="25"/>
      <c r="Q31" s="552"/>
      <c r="R31" s="553"/>
    </row>
    <row r="32" spans="2:18" s="25" customFormat="1" ht="18.75" customHeight="1" thickTop="1" thickBot="1" x14ac:dyDescent="0.4">
      <c r="B32" s="54"/>
      <c r="C32" s="28" t="s">
        <v>652</v>
      </c>
      <c r="D32" s="170"/>
      <c r="E32" s="412"/>
      <c r="F32" s="335"/>
      <c r="G32" s="56"/>
      <c r="Q32" s="554"/>
      <c r="R32" s="553"/>
    </row>
    <row r="33" spans="2:18" s="25" customFormat="1" ht="18.75" customHeight="1" thickTop="1" thickBot="1" x14ac:dyDescent="0.4">
      <c r="B33" s="55"/>
      <c r="C33" s="193" t="s">
        <v>5</v>
      </c>
      <c r="D33" s="431">
        <v>5</v>
      </c>
      <c r="E33" s="461">
        <f>(Estimates!E40*Estimates!$E$9*1/6)/6</f>
        <v>0</v>
      </c>
      <c r="F33" s="462">
        <f>VLOOKUP($B$7,LPE,119,FALSE)</f>
        <v>0</v>
      </c>
      <c r="G33" s="463">
        <v>0</v>
      </c>
      <c r="Q33" s="554"/>
      <c r="R33" s="553"/>
    </row>
    <row r="34" spans="2:18" s="25" customFormat="1" ht="18.75" customHeight="1" thickTop="1" thickBot="1" x14ac:dyDescent="0.4">
      <c r="B34" s="55"/>
      <c r="C34" s="193" t="s">
        <v>6</v>
      </c>
      <c r="D34" s="431">
        <v>3</v>
      </c>
      <c r="E34" s="461">
        <f>(Estimates!E41*Estimates!$E$9*4.5/6)/6</f>
        <v>0</v>
      </c>
      <c r="F34" s="462">
        <f>VLOOKUP($B$7,LPE,120,FALSE)</f>
        <v>0</v>
      </c>
      <c r="G34" s="463">
        <v>0</v>
      </c>
      <c r="Q34" s="554"/>
      <c r="R34" s="553"/>
    </row>
    <row r="35" spans="2:18" s="25" customFormat="1" ht="18.75" customHeight="1" thickTop="1" thickBot="1" x14ac:dyDescent="0.4">
      <c r="B35" s="55"/>
      <c r="C35" s="193" t="s">
        <v>7</v>
      </c>
      <c r="D35" s="431">
        <v>5</v>
      </c>
      <c r="E35" s="461">
        <f>(Estimates!E42*Estimates!$E$9*0.25/6)/6</f>
        <v>0</v>
      </c>
      <c r="F35" s="462">
        <f>VLOOKUP($B$7,LPE,126,FALSE)</f>
        <v>0</v>
      </c>
      <c r="G35" s="463">
        <v>0</v>
      </c>
      <c r="Q35" s="554"/>
      <c r="R35" s="553"/>
    </row>
    <row r="36" spans="2:18" s="25" customFormat="1" ht="18.75" customHeight="1" thickTop="1" thickBot="1" x14ac:dyDescent="0.4">
      <c r="B36" s="55"/>
      <c r="C36" s="193" t="s">
        <v>8</v>
      </c>
      <c r="D36" s="431">
        <v>3</v>
      </c>
      <c r="E36" s="461">
        <f>(Estimates!E45*Estimates!$E$9*2.859/6)/6</f>
        <v>0</v>
      </c>
      <c r="F36" s="462">
        <f>VLOOKUP($B$7,LPE,123,FALSE)</f>
        <v>0</v>
      </c>
      <c r="G36" s="463">
        <v>0</v>
      </c>
      <c r="Q36" s="554"/>
      <c r="R36" s="553"/>
    </row>
    <row r="37" spans="2:18" s="25" customFormat="1" ht="18.75" customHeight="1" thickTop="1" thickBot="1" x14ac:dyDescent="0.4">
      <c r="B37" s="55"/>
      <c r="C37" s="193" t="s">
        <v>9</v>
      </c>
      <c r="D37" s="431">
        <v>3</v>
      </c>
      <c r="E37" s="461">
        <f>(Estimates!E43*Estimates!$E$9*2.859/6)/6</f>
        <v>0</v>
      </c>
      <c r="F37" s="462">
        <f>VLOOKUP($B$7,LPE,125,FALSE)</f>
        <v>0</v>
      </c>
      <c r="G37" s="463">
        <v>0</v>
      </c>
      <c r="Q37" s="554"/>
      <c r="R37" s="553"/>
    </row>
    <row r="38" spans="2:18" s="25" customFormat="1" ht="18.75" customHeight="1" thickTop="1" thickBot="1" x14ac:dyDescent="0.4">
      <c r="B38" s="55"/>
      <c r="C38" s="193" t="s">
        <v>10</v>
      </c>
      <c r="D38" s="431">
        <v>3</v>
      </c>
      <c r="E38" s="461">
        <f>(Estimates!E44*Estimates!$E$9*4.25/6)/6</f>
        <v>0</v>
      </c>
      <c r="F38" s="462">
        <f>VLOOKUP($B$7,LPE,119,FALSE)</f>
        <v>0</v>
      </c>
      <c r="G38" s="463">
        <v>0</v>
      </c>
      <c r="Q38" s="554"/>
      <c r="R38" s="553"/>
    </row>
    <row r="39" spans="2:18" s="25" customFormat="1" ht="18.75" customHeight="1" thickTop="1" thickBot="1" x14ac:dyDescent="0.4">
      <c r="B39" s="55"/>
      <c r="C39" s="193" t="s">
        <v>11</v>
      </c>
      <c r="D39" s="431">
        <v>2.7</v>
      </c>
      <c r="E39" s="461">
        <f>(Estimates!E45*Estimates!$E$9*5.5/6)/6</f>
        <v>0</v>
      </c>
      <c r="F39" s="462">
        <f>VLOOKUP($B$7,LPE,121,FALSE)</f>
        <v>0</v>
      </c>
      <c r="G39" s="463">
        <v>0</v>
      </c>
      <c r="Q39" s="554"/>
      <c r="R39" s="553"/>
    </row>
    <row r="40" spans="2:18" s="25" customFormat="1" ht="18.75" customHeight="1" thickTop="1" thickBot="1" x14ac:dyDescent="0.4">
      <c r="B40" s="55"/>
      <c r="C40" s="193" t="s">
        <v>12</v>
      </c>
      <c r="D40" s="431">
        <v>2.2999999999999998</v>
      </c>
      <c r="E40" s="461">
        <f>(Estimates!E46*Estimates!$E$9*5.5/6)/6</f>
        <v>0</v>
      </c>
      <c r="F40" s="462">
        <f>VLOOKUP($B$7,LPE,128,FALSE)</f>
        <v>0</v>
      </c>
      <c r="G40" s="463">
        <v>0</v>
      </c>
      <c r="Q40" s="554"/>
      <c r="R40" s="553"/>
    </row>
    <row r="41" spans="2:18" s="25" customFormat="1" ht="18.75" customHeight="1" thickTop="1" thickBot="1" x14ac:dyDescent="0.4">
      <c r="B41" s="55"/>
      <c r="C41" s="193" t="s">
        <v>13</v>
      </c>
      <c r="D41" s="431">
        <v>2.8</v>
      </c>
      <c r="E41" s="461">
        <f>(Estimates!E47*Estimates!$E$9*5.5/6)/6</f>
        <v>0</v>
      </c>
      <c r="F41" s="462">
        <f>VLOOKUP($B$7,LPE,127,FALSE)</f>
        <v>0</v>
      </c>
      <c r="G41" s="463">
        <v>0</v>
      </c>
      <c r="Q41" s="554"/>
      <c r="R41" s="553"/>
    </row>
    <row r="42" spans="2:18" s="25" customFormat="1" ht="18.75" customHeight="1" thickTop="1" thickBot="1" x14ac:dyDescent="0.4">
      <c r="B42" s="55"/>
      <c r="C42" s="193" t="s">
        <v>14</v>
      </c>
      <c r="D42" s="431">
        <v>4</v>
      </c>
      <c r="E42" s="461">
        <f>(Estimates!E48*Estimates!$E$9)/6</f>
        <v>0</v>
      </c>
      <c r="F42" s="462">
        <f>VLOOKUP($B$7,LPE,122,FALSE)</f>
        <v>0</v>
      </c>
      <c r="G42" s="463">
        <v>0</v>
      </c>
      <c r="Q42" s="554"/>
      <c r="R42" s="553"/>
    </row>
    <row r="43" spans="2:18" s="25" customFormat="1" ht="18.75" customHeight="1" thickTop="1" thickBot="1" x14ac:dyDescent="0.4">
      <c r="B43" s="55"/>
      <c r="C43" s="194" t="s">
        <v>15</v>
      </c>
      <c r="D43" s="310"/>
      <c r="E43" s="464">
        <f>SUM(E33:E42)</f>
        <v>0</v>
      </c>
      <c r="F43" s="465">
        <f>SUM(F33:F42)</f>
        <v>0</v>
      </c>
      <c r="G43" s="466">
        <f>SUM(G33:G42)</f>
        <v>0</v>
      </c>
      <c r="Q43" s="554"/>
      <c r="R43" s="553"/>
    </row>
    <row r="44" spans="2:18" s="25" customFormat="1" ht="18.75" customHeight="1" thickTop="1" x14ac:dyDescent="0.35">
      <c r="B44" s="55"/>
      <c r="C44" s="195" t="s">
        <v>651</v>
      </c>
      <c r="D44" s="310"/>
      <c r="E44" s="467">
        <f>(E33*D33)+(E34*D34)+(E35*D35)+(E36*D36)+(E37*D37)+(E38*D38)+(E38*D38)+(E39*D39)+(E40*D40)+(E41*D41)+(E42*D42)</f>
        <v>0</v>
      </c>
      <c r="F44" s="468">
        <f>(F33*$D$33)+(F34*$D$34)+(F35*$D$35)+(F36*$D$36)+(F37*$D$37)+(F38*$D$38)+(F38*$D$38)+(F39*$D$39)+(F40*$D$40)+(F41*$D$41)+(F42*$D$42)</f>
        <v>0</v>
      </c>
      <c r="G44" s="469">
        <f>(G33*$D$33)+(G34*$D$34)+(G35*$D$35)+(G36*$D$36)+(G37*$D$37)+(G38*$D$38)+(G38*$D$38)+(G39*$D$39)+(G40*$D$40)+(G41*$D$41)+(G42*$D$42)</f>
        <v>0</v>
      </c>
      <c r="Q44" s="554"/>
      <c r="R44" s="553"/>
    </row>
    <row r="45" spans="2:18" s="25" customFormat="1" ht="18.75" customHeight="1" thickBot="1" x14ac:dyDescent="0.4">
      <c r="B45" s="54"/>
      <c r="C45" s="30" t="s">
        <v>653</v>
      </c>
      <c r="D45" s="170"/>
      <c r="E45" s="412"/>
      <c r="F45" s="335"/>
      <c r="G45" s="56"/>
      <c r="Q45" s="554"/>
      <c r="R45" s="553"/>
    </row>
    <row r="46" spans="2:18" s="25" customFormat="1" ht="18.75" customHeight="1" thickTop="1" thickBot="1" x14ac:dyDescent="0.4">
      <c r="B46" s="55"/>
      <c r="C46" s="193" t="s">
        <v>16</v>
      </c>
      <c r="D46" s="432">
        <v>0.1</v>
      </c>
      <c r="E46" s="472">
        <f>Estimates!E24*Estimates!$E$9</f>
        <v>0</v>
      </c>
      <c r="F46" s="462">
        <f>VLOOKUP($B$7,LPE,250,FALSE)</f>
        <v>0</v>
      </c>
      <c r="G46" s="463">
        <f>F46</f>
        <v>0</v>
      </c>
      <c r="Q46" s="554"/>
      <c r="R46" s="553"/>
    </row>
    <row r="47" spans="2:18" s="25" customFormat="1" ht="18.75" customHeight="1" thickTop="1" thickBot="1" x14ac:dyDescent="0.4">
      <c r="B47" s="55"/>
      <c r="C47" s="193" t="s">
        <v>17</v>
      </c>
      <c r="D47" s="432">
        <v>0.15</v>
      </c>
      <c r="E47" s="472">
        <f>Estimates!E25*Estimates!$E$9</f>
        <v>0</v>
      </c>
      <c r="F47" s="462">
        <f>VLOOKUP($B$7,LPE,238,FALSE)</f>
        <v>0</v>
      </c>
      <c r="G47" s="463">
        <f>F47</f>
        <v>0</v>
      </c>
      <c r="Q47" s="554"/>
      <c r="R47" s="553"/>
    </row>
    <row r="48" spans="2:18" s="25" customFormat="1" ht="18.75" customHeight="1" thickTop="1" thickBot="1" x14ac:dyDescent="0.4">
      <c r="B48" s="55"/>
      <c r="C48" s="193" t="s">
        <v>18</v>
      </c>
      <c r="D48" s="432">
        <v>0.05</v>
      </c>
      <c r="E48" s="472">
        <f>Estimates!E26*Estimates!$E$9</f>
        <v>0</v>
      </c>
      <c r="F48" s="462">
        <f>VLOOKUP($B$7,LPE,239,FALSE)</f>
        <v>0</v>
      </c>
      <c r="G48" s="463">
        <f>F48</f>
        <v>0</v>
      </c>
      <c r="Q48" s="554"/>
      <c r="R48" s="553"/>
    </row>
    <row r="49" spans="2:18" s="25" customFormat="1" ht="18.75" customHeight="1" thickTop="1" thickBot="1" x14ac:dyDescent="0.4">
      <c r="B49" s="55"/>
      <c r="C49" s="196" t="s">
        <v>19</v>
      </c>
      <c r="D49" s="507"/>
      <c r="E49" s="464">
        <f>SUM(E46:E48)</f>
        <v>0</v>
      </c>
      <c r="F49" s="465">
        <f>SUM(F46:F48)</f>
        <v>0</v>
      </c>
      <c r="G49" s="466">
        <f>SUM(G46:G48)</f>
        <v>0</v>
      </c>
      <c r="Q49" s="554"/>
      <c r="R49" s="553"/>
    </row>
    <row r="50" spans="2:18" s="25" customFormat="1" ht="18.75" customHeight="1" thickTop="1" x14ac:dyDescent="0.35">
      <c r="B50" s="55"/>
      <c r="C50" s="197" t="s">
        <v>20</v>
      </c>
      <c r="D50" s="508"/>
      <c r="E50" s="467">
        <f>(E46*$D$46)+(E47*$D$47)+(E48*$D$48)</f>
        <v>0</v>
      </c>
      <c r="F50" s="468">
        <f>(F46*$D$46)+(F47*$D$47)+(F48*$D$48)</f>
        <v>0</v>
      </c>
      <c r="G50" s="469">
        <f>(G46*$D$46)+(G47*$D$47)+(G48*$D$48)</f>
        <v>0</v>
      </c>
      <c r="Q50" s="554"/>
      <c r="R50" s="553"/>
    </row>
    <row r="51" spans="2:18" s="25" customFormat="1" ht="18.75" customHeight="1" thickBot="1" x14ac:dyDescent="0.4">
      <c r="B51" s="54"/>
      <c r="C51" s="28" t="s">
        <v>654</v>
      </c>
      <c r="D51" s="171"/>
      <c r="E51" s="412"/>
      <c r="F51" s="335"/>
      <c r="G51" s="56"/>
      <c r="Q51" s="554"/>
      <c r="R51" s="553"/>
    </row>
    <row r="52" spans="2:18" s="25" customFormat="1" ht="18.75" customHeight="1" thickTop="1" thickBot="1" x14ac:dyDescent="0.4">
      <c r="B52" s="55"/>
      <c r="C52" s="193" t="s">
        <v>21</v>
      </c>
      <c r="D52" s="432">
        <v>1.1000000000000001</v>
      </c>
      <c r="E52" s="461">
        <f>Estimates!E51</f>
        <v>0</v>
      </c>
      <c r="F52" s="462">
        <f>VLOOKUP($B$7,LPE,274,FALSE)</f>
        <v>0</v>
      </c>
      <c r="G52" s="463">
        <f>F52</f>
        <v>0</v>
      </c>
      <c r="Q52" s="554"/>
      <c r="R52" s="553"/>
    </row>
    <row r="53" spans="2:18" s="25" customFormat="1" ht="18.75" customHeight="1" thickTop="1" thickBot="1" x14ac:dyDescent="0.4">
      <c r="B53" s="55"/>
      <c r="C53" s="193" t="s">
        <v>22</v>
      </c>
      <c r="D53" s="432">
        <v>1.28</v>
      </c>
      <c r="E53" s="461">
        <f>Estimates!E52</f>
        <v>0</v>
      </c>
      <c r="F53" s="462">
        <f>VLOOKUP($B$7,LPE,275,FALSE)</f>
        <v>0</v>
      </c>
      <c r="G53" s="463">
        <f>F53</f>
        <v>0</v>
      </c>
      <c r="Q53" s="554"/>
      <c r="R53" s="553"/>
    </row>
    <row r="54" spans="2:18" s="25" customFormat="1" ht="18.75" customHeight="1" thickTop="1" thickBot="1" x14ac:dyDescent="0.4">
      <c r="B54" s="55"/>
      <c r="C54" s="193" t="s">
        <v>23</v>
      </c>
      <c r="D54" s="432">
        <v>1.47</v>
      </c>
      <c r="E54" s="461">
        <f>Estimates!E53</f>
        <v>0</v>
      </c>
      <c r="F54" s="462">
        <f>VLOOKUP($B$7,LPE,276,FALSE)</f>
        <v>0</v>
      </c>
      <c r="G54" s="463">
        <f>F54</f>
        <v>0</v>
      </c>
      <c r="Q54" s="554"/>
      <c r="R54" s="553"/>
    </row>
    <row r="55" spans="2:18" s="25" customFormat="1" ht="18.75" customHeight="1" thickTop="1" thickBot="1" x14ac:dyDescent="0.4">
      <c r="B55" s="55"/>
      <c r="C55" s="196" t="s">
        <v>24</v>
      </c>
      <c r="D55" s="507"/>
      <c r="E55" s="464">
        <f>SUM(E52:E54)</f>
        <v>0</v>
      </c>
      <c r="F55" s="465">
        <f>SUM(F52:F54)</f>
        <v>0</v>
      </c>
      <c r="G55" s="466">
        <f>SUM(G52:G54)</f>
        <v>0</v>
      </c>
      <c r="Q55" s="554"/>
      <c r="R55" s="553"/>
    </row>
    <row r="56" spans="2:18" ht="18.75" customHeight="1" thickTop="1" thickBot="1" x14ac:dyDescent="0.4">
      <c r="B56" s="57"/>
      <c r="C56" s="191" t="s">
        <v>802</v>
      </c>
      <c r="D56" s="509">
        <v>150</v>
      </c>
      <c r="E56" s="473">
        <f>Estimates!E55*Estimates!E9</f>
        <v>0</v>
      </c>
      <c r="F56" s="474">
        <f>VLOOKUP($B$7,LPE,269,FALSE)</f>
        <v>0</v>
      </c>
      <c r="G56" s="475">
        <f>F56</f>
        <v>0</v>
      </c>
      <c r="H56" s="220"/>
      <c r="I56" s="220"/>
      <c r="J56" s="220"/>
      <c r="K56" s="220"/>
      <c r="Q56" s="555"/>
      <c r="R56" s="556"/>
    </row>
    <row r="57" spans="2:18" s="33" customFormat="1" ht="18.75" customHeight="1" thickTop="1" thickBot="1" x14ac:dyDescent="0.4">
      <c r="B57" s="58"/>
      <c r="C57" s="32" t="s">
        <v>25</v>
      </c>
      <c r="D57" s="172"/>
      <c r="E57" s="413"/>
      <c r="F57" s="336"/>
      <c r="G57" s="59"/>
      <c r="Q57" s="557"/>
      <c r="R57" s="558"/>
    </row>
    <row r="58" spans="2:18" s="33" customFormat="1" ht="18.75" customHeight="1" thickTop="1" thickBot="1" x14ac:dyDescent="0.4">
      <c r="B58" s="60"/>
      <c r="C58" s="191" t="s">
        <v>26</v>
      </c>
      <c r="D58" s="434">
        <v>0.1</v>
      </c>
      <c r="E58" s="476">
        <f>Estimates!E13</f>
        <v>0</v>
      </c>
      <c r="F58" s="477">
        <f>VLOOKUP($B$7,LPE,296,FALSE)</f>
        <v>0</v>
      </c>
      <c r="G58" s="478">
        <f>F58</f>
        <v>0</v>
      </c>
      <c r="Q58" s="557"/>
      <c r="R58" s="558"/>
    </row>
    <row r="59" spans="2:18" s="33" customFormat="1" ht="18.75" customHeight="1" thickTop="1" thickBot="1" x14ac:dyDescent="0.4">
      <c r="B59" s="60"/>
      <c r="C59" s="191" t="s">
        <v>27</v>
      </c>
      <c r="D59" s="434">
        <v>0.1</v>
      </c>
      <c r="E59" s="476">
        <f>Estimates!E14</f>
        <v>0</v>
      </c>
      <c r="F59" s="477">
        <f>VLOOKUP($B$7,LPE,295,FALSE)</f>
        <v>0</v>
      </c>
      <c r="G59" s="478">
        <f>F59</f>
        <v>0</v>
      </c>
      <c r="Q59" s="557"/>
      <c r="R59" s="558"/>
    </row>
    <row r="60" spans="2:18" s="33" customFormat="1" ht="18.75" customHeight="1" thickTop="1" thickBot="1" x14ac:dyDescent="0.4">
      <c r="B60" s="60"/>
      <c r="C60" s="198" t="s">
        <v>28</v>
      </c>
      <c r="D60" s="310"/>
      <c r="E60" s="479">
        <f>SUM(E58:E59)</f>
        <v>0</v>
      </c>
      <c r="F60" s="480">
        <f>SUM(F58:F59)</f>
        <v>0</v>
      </c>
      <c r="G60" s="481">
        <f>SUM(G58:G59)</f>
        <v>0</v>
      </c>
      <c r="Q60" s="557"/>
      <c r="R60" s="558"/>
    </row>
    <row r="61" spans="2:18" s="33" customFormat="1" ht="18.75" customHeight="1" thickTop="1" thickBot="1" x14ac:dyDescent="0.4">
      <c r="B61" s="58"/>
      <c r="C61" s="34" t="s">
        <v>29</v>
      </c>
      <c r="D61" s="87"/>
      <c r="E61" s="414"/>
      <c r="F61" s="337"/>
      <c r="G61" s="61"/>
      <c r="Q61" s="557"/>
      <c r="R61" s="558"/>
    </row>
    <row r="62" spans="2:18" s="33" customFormat="1" ht="18.75" customHeight="1" thickTop="1" thickBot="1" x14ac:dyDescent="0.4">
      <c r="B62" s="60"/>
      <c r="C62" s="191" t="s">
        <v>29</v>
      </c>
      <c r="D62" s="310"/>
      <c r="E62" s="482">
        <f>Estimates!E22</f>
        <v>0</v>
      </c>
      <c r="F62" s="483">
        <f>VLOOKUP($B$7,LPE,55,FALSE)</f>
        <v>0</v>
      </c>
      <c r="G62" s="478">
        <f>F62</f>
        <v>0</v>
      </c>
      <c r="Q62" s="557"/>
      <c r="R62" s="558"/>
    </row>
    <row r="63" spans="2:18" s="33" customFormat="1" ht="18.600000000000001" thickTop="1" x14ac:dyDescent="0.35">
      <c r="B63" s="60"/>
      <c r="C63" s="524" t="s">
        <v>657</v>
      </c>
      <c r="D63" s="434">
        <v>7.0000000000000007E-2</v>
      </c>
      <c r="E63" s="482">
        <f>IF(E62&gt;E10*0.05,E10*0.05,E62)</f>
        <v>0</v>
      </c>
      <c r="F63" s="483">
        <f>IF(F62&gt;F10*0.05,F10*0.05,F62)</f>
        <v>0</v>
      </c>
      <c r="G63" s="484">
        <f>IF(G62&gt;G10*0.05,G10*0.05,G62)</f>
        <v>0</v>
      </c>
      <c r="Q63" s="557"/>
      <c r="R63" s="558"/>
    </row>
    <row r="64" spans="2:18" s="33" customFormat="1" ht="18.75" customHeight="1" thickBot="1" x14ac:dyDescent="0.4">
      <c r="B64" s="58"/>
      <c r="C64" s="32" t="s">
        <v>655</v>
      </c>
      <c r="D64" s="172"/>
      <c r="E64" s="415"/>
      <c r="F64" s="338"/>
      <c r="G64" s="62"/>
      <c r="Q64" s="557"/>
      <c r="R64" s="558"/>
    </row>
    <row r="65" spans="2:18" s="33" customFormat="1" ht="18.75" customHeight="1" thickTop="1" thickBot="1" x14ac:dyDescent="0.4">
      <c r="B65" s="60"/>
      <c r="C65" s="191" t="s">
        <v>30</v>
      </c>
      <c r="D65" s="435">
        <v>0.22500000000000001</v>
      </c>
      <c r="E65" s="476">
        <f>Estimates!E57</f>
        <v>0</v>
      </c>
      <c r="F65" s="477">
        <f>VLOOKUP($B$7,LPE,231,FALSE)</f>
        <v>0</v>
      </c>
      <c r="G65" s="478">
        <f>F65</f>
        <v>0</v>
      </c>
      <c r="Q65" s="557"/>
      <c r="R65" s="558"/>
    </row>
    <row r="66" spans="2:18" s="33" customFormat="1" ht="18.75" customHeight="1" thickTop="1" thickBot="1" x14ac:dyDescent="0.4">
      <c r="B66" s="60"/>
      <c r="C66" s="191" t="s">
        <v>31</v>
      </c>
      <c r="D66" s="435">
        <v>0.23749999999999999</v>
      </c>
      <c r="E66" s="476">
        <f>Estimates!E58</f>
        <v>0</v>
      </c>
      <c r="F66" s="477">
        <f>VLOOKUP($B$7,LPE,232,FALSE)</f>
        <v>0</v>
      </c>
      <c r="G66" s="478">
        <f>F66</f>
        <v>0</v>
      </c>
      <c r="Q66" s="557"/>
      <c r="R66" s="558"/>
    </row>
    <row r="67" spans="2:18" s="33" customFormat="1" ht="18.75" customHeight="1" thickTop="1" thickBot="1" x14ac:dyDescent="0.4">
      <c r="B67" s="60"/>
      <c r="C67" s="191" t="s">
        <v>32</v>
      </c>
      <c r="D67" s="435">
        <v>0.25</v>
      </c>
      <c r="E67" s="476">
        <f>Estimates!E59</f>
        <v>0</v>
      </c>
      <c r="F67" s="477">
        <f>VLOOKUP($B$7,LPE,233,FALSE)</f>
        <v>0</v>
      </c>
      <c r="G67" s="478">
        <f>F67</f>
        <v>0</v>
      </c>
      <c r="Q67" s="557"/>
      <c r="R67" s="558"/>
    </row>
    <row r="68" spans="2:18" s="33" customFormat="1" ht="18.75" customHeight="1" thickTop="1" thickBot="1" x14ac:dyDescent="0.4">
      <c r="B68" s="60"/>
      <c r="C68" s="191" t="s">
        <v>33</v>
      </c>
      <c r="D68" s="435">
        <v>0.26250000000000001</v>
      </c>
      <c r="E68" s="476">
        <f>Estimates!E60</f>
        <v>0</v>
      </c>
      <c r="F68" s="477">
        <f>VLOOKUP($B$7,LPE,234,FALSE)</f>
        <v>0</v>
      </c>
      <c r="G68" s="478">
        <f>F68</f>
        <v>0</v>
      </c>
      <c r="Q68" s="557"/>
      <c r="R68" s="558"/>
    </row>
    <row r="69" spans="2:18" s="33" customFormat="1" ht="18.75" customHeight="1" thickTop="1" thickBot="1" x14ac:dyDescent="0.4">
      <c r="B69" s="60"/>
      <c r="C69" s="191" t="s">
        <v>34</v>
      </c>
      <c r="D69" s="435">
        <v>0.27500000000000002</v>
      </c>
      <c r="E69" s="476">
        <f>Estimates!E61</f>
        <v>0</v>
      </c>
      <c r="F69" s="477">
        <f>VLOOKUP($B$7,LPE,235,FALSE)</f>
        <v>0</v>
      </c>
      <c r="G69" s="478">
        <f>F69</f>
        <v>0</v>
      </c>
      <c r="Q69" s="557"/>
      <c r="R69" s="558"/>
    </row>
    <row r="70" spans="2:18" s="35" customFormat="1" ht="19.2" thickTop="1" thickBot="1" x14ac:dyDescent="0.4">
      <c r="B70" s="60"/>
      <c r="C70" s="199" t="s">
        <v>35</v>
      </c>
      <c r="D70" s="507"/>
      <c r="E70" s="479">
        <f>SUM(E65:E69)</f>
        <v>0</v>
      </c>
      <c r="F70" s="480">
        <f>SUM(F65:F69)</f>
        <v>0</v>
      </c>
      <c r="G70" s="481">
        <f>SUM(G65:G69)</f>
        <v>0</v>
      </c>
      <c r="Q70" s="559"/>
      <c r="R70" s="560"/>
    </row>
    <row r="71" spans="2:18" s="33" customFormat="1" ht="18.75" customHeight="1" thickTop="1" thickBot="1" x14ac:dyDescent="0.4">
      <c r="B71" s="60"/>
      <c r="C71" s="200" t="s">
        <v>36</v>
      </c>
      <c r="D71" s="508"/>
      <c r="E71" s="485">
        <f>(E65*$D$65)+(E66*$D$66)+(E67*$D$67)+(E68*$D$68)+(E69*$D$69)</f>
        <v>0</v>
      </c>
      <c r="F71" s="486">
        <f>(F65*$D$65)+(F66*$D$66)+(F67*$D$67)+(F68*$D$68)+(F69*$D$69)</f>
        <v>0</v>
      </c>
      <c r="G71" s="487">
        <f>(G65*$D$65)+(G66*$D$66)+(G67*$D$67)+(G68*$D$68)+(G69*$D$69)</f>
        <v>0</v>
      </c>
      <c r="Q71" s="557"/>
      <c r="R71" s="558"/>
    </row>
    <row r="72" spans="2:18" s="33" customFormat="1" ht="18.75" customHeight="1" thickTop="1" thickBot="1" x14ac:dyDescent="0.4">
      <c r="B72" s="60"/>
      <c r="C72" s="191" t="s">
        <v>37</v>
      </c>
      <c r="D72" s="434">
        <v>2.41</v>
      </c>
      <c r="E72" s="488">
        <f>Estimates!E21*Estimates!E9*0.2936</f>
        <v>0</v>
      </c>
      <c r="F72" s="489">
        <f>VLOOKUP($B$7,LPE,93,FALSE)</f>
        <v>0</v>
      </c>
      <c r="G72" s="475">
        <f>F72</f>
        <v>0</v>
      </c>
      <c r="Q72" s="557"/>
      <c r="R72" s="558"/>
    </row>
    <row r="73" spans="2:18" s="33" customFormat="1" ht="40.200000000000003" customHeight="1" thickTop="1" thickBot="1" x14ac:dyDescent="0.4">
      <c r="B73" s="60"/>
      <c r="C73" s="201" t="s">
        <v>665</v>
      </c>
      <c r="D73" s="434">
        <v>0.2</v>
      </c>
      <c r="E73" s="488">
        <v>0</v>
      </c>
      <c r="F73" s="489">
        <f>VLOOKUP($B$7,LPE,237,FALSE)</f>
        <v>0</v>
      </c>
      <c r="G73" s="475">
        <f>F73</f>
        <v>0</v>
      </c>
      <c r="Q73" s="557"/>
      <c r="R73" s="558"/>
    </row>
    <row r="74" spans="2:18" s="33" customFormat="1" ht="18.75" customHeight="1" thickTop="1" thickBot="1" x14ac:dyDescent="0.4">
      <c r="B74" s="58"/>
      <c r="C74" s="32" t="s">
        <v>801</v>
      </c>
      <c r="D74" s="173"/>
      <c r="E74" s="490"/>
      <c r="F74" s="491"/>
      <c r="G74" s="492"/>
      <c r="Q74" s="557"/>
      <c r="R74" s="558"/>
    </row>
    <row r="75" spans="2:18" s="33" customFormat="1" ht="19.2" thickTop="1" thickBot="1" x14ac:dyDescent="0.4">
      <c r="B75" s="60"/>
      <c r="C75" s="191" t="s">
        <v>877</v>
      </c>
      <c r="D75" s="434">
        <v>0.1</v>
      </c>
      <c r="E75" s="488">
        <f>Estimates!E16*Estimates!E9</f>
        <v>0</v>
      </c>
      <c r="F75" s="489">
        <f>VLOOKUP($B$7,LPE,241,FALSE)</f>
        <v>0</v>
      </c>
      <c r="G75" s="493">
        <f>F75</f>
        <v>0</v>
      </c>
      <c r="Q75" s="557"/>
      <c r="R75" s="558"/>
    </row>
    <row r="76" spans="2:18" s="33" customFormat="1" ht="18.600000000000001" thickTop="1" x14ac:dyDescent="0.35">
      <c r="B76" s="60"/>
      <c r="C76" s="313" t="s">
        <v>878</v>
      </c>
      <c r="D76" s="434" t="s">
        <v>862</v>
      </c>
      <c r="E76" s="525">
        <f>VLOOKUP($B$7,LPE,350,FALSE)</f>
        <v>1228196.149</v>
      </c>
      <c r="F76" s="526">
        <f>VLOOKUP($B$7,LPE,350,FALSE)</f>
        <v>1228196.149</v>
      </c>
      <c r="G76" s="527">
        <f>(F76)-(F75-G75)</f>
        <v>1228196.149</v>
      </c>
      <c r="Q76" s="557"/>
      <c r="R76" s="558"/>
    </row>
    <row r="77" spans="2:18" s="33" customFormat="1" ht="18.600000000000001" thickBot="1" x14ac:dyDescent="0.4">
      <c r="B77" s="60"/>
      <c r="C77" s="313" t="s">
        <v>879</v>
      </c>
      <c r="D77" s="434" t="s">
        <v>862</v>
      </c>
      <c r="E77" s="525">
        <f>VLOOKUP($B$7,LPE,352,FALSE)</f>
        <v>81365.085000000006</v>
      </c>
      <c r="F77" s="528">
        <f>VLOOKUP($B$7,LPE,352,FALSE)</f>
        <v>81365.085000000006</v>
      </c>
      <c r="G77" s="529">
        <f>(F77)-(F78-G78)</f>
        <v>81365.085000000006</v>
      </c>
      <c r="Q77" s="557"/>
      <c r="R77" s="558"/>
    </row>
    <row r="78" spans="2:18" s="33" customFormat="1" ht="19.2" thickTop="1" thickBot="1" x14ac:dyDescent="0.4">
      <c r="B78" s="60"/>
      <c r="C78" s="313" t="s">
        <v>880</v>
      </c>
      <c r="D78" s="434" t="s">
        <v>862</v>
      </c>
      <c r="E78" s="488">
        <f>Estimates!E18*Estimates!E9</f>
        <v>0</v>
      </c>
      <c r="F78" s="489">
        <f>VLOOKUP($B$7,LPE,351,FALSE)</f>
        <v>0</v>
      </c>
      <c r="G78" s="493">
        <f>F78</f>
        <v>0</v>
      </c>
      <c r="Q78" s="557"/>
      <c r="R78" s="558"/>
    </row>
    <row r="79" spans="2:18" s="33" customFormat="1" ht="19.2" thickTop="1" thickBot="1" x14ac:dyDescent="0.4">
      <c r="B79" s="60"/>
      <c r="C79" s="510" t="s">
        <v>881</v>
      </c>
      <c r="D79" s="436">
        <v>0.01</v>
      </c>
      <c r="E79" s="494">
        <f>Estimates!E17*Estimates!E9</f>
        <v>0</v>
      </c>
      <c r="F79" s="495">
        <f>VLOOKUP($B$7,LPE,353,FALSE)</f>
        <v>0</v>
      </c>
      <c r="G79" s="493">
        <f>F79</f>
        <v>0</v>
      </c>
      <c r="Q79" s="557"/>
      <c r="R79" s="558"/>
    </row>
    <row r="80" spans="2:18" s="33" customFormat="1" ht="19.2" thickTop="1" thickBot="1" x14ac:dyDescent="0.4">
      <c r="B80" s="58"/>
      <c r="C80" s="34" t="s">
        <v>697</v>
      </c>
      <c r="D80" s="87"/>
      <c r="E80" s="496"/>
      <c r="F80" s="497"/>
      <c r="G80" s="498"/>
      <c r="Q80" s="557"/>
      <c r="R80" s="558"/>
    </row>
    <row r="81" spans="2:18" s="33" customFormat="1" ht="18.75" customHeight="1" thickTop="1" thickBot="1" x14ac:dyDescent="0.4">
      <c r="B81" s="60"/>
      <c r="C81" s="202" t="s">
        <v>38</v>
      </c>
      <c r="D81" s="437">
        <v>275</v>
      </c>
      <c r="E81" s="494">
        <f>Estimates!E19*Estimates!E9</f>
        <v>0</v>
      </c>
      <c r="F81" s="495">
        <f>VLOOKUP($B$7,LPE,242,FALSE)</f>
        <v>0</v>
      </c>
      <c r="G81" s="475">
        <f>F81</f>
        <v>0</v>
      </c>
      <c r="Q81" s="557"/>
      <c r="R81" s="558"/>
    </row>
    <row r="82" spans="2:18" s="33" customFormat="1" ht="18.75" customHeight="1" thickTop="1" thickBot="1" x14ac:dyDescent="0.4">
      <c r="B82" s="60"/>
      <c r="C82" s="203" t="s">
        <v>39</v>
      </c>
      <c r="D82" s="438">
        <v>275</v>
      </c>
      <c r="E82" s="494">
        <f>Estimates!E20*Estimates!E9</f>
        <v>0</v>
      </c>
      <c r="F82" s="499">
        <f>VLOOKUP($B$7,LPE,244,FALSE)</f>
        <v>0</v>
      </c>
      <c r="G82" s="500">
        <f>F82</f>
        <v>0</v>
      </c>
      <c r="Q82" s="557"/>
      <c r="R82" s="558"/>
    </row>
    <row r="83" spans="2:18" s="33" customFormat="1" ht="18.75" customHeight="1" thickTop="1" thickBot="1" x14ac:dyDescent="0.4">
      <c r="B83" s="58"/>
      <c r="C83" s="34" t="s">
        <v>664</v>
      </c>
      <c r="D83" s="174"/>
      <c r="E83" s="501"/>
      <c r="F83" s="502"/>
      <c r="G83" s="503"/>
      <c r="Q83" s="557"/>
      <c r="R83" s="558"/>
    </row>
    <row r="84" spans="2:18" s="33" customFormat="1" ht="18.75" customHeight="1" thickTop="1" thickBot="1" x14ac:dyDescent="0.4">
      <c r="B84" s="60"/>
      <c r="C84" s="204" t="s">
        <v>61</v>
      </c>
      <c r="D84" s="439">
        <v>5000</v>
      </c>
      <c r="E84" s="476">
        <f>Estimates!E63</f>
        <v>0</v>
      </c>
      <c r="F84" s="477">
        <f>VLOOKUP($B$7,LPE,245,FALSE)</f>
        <v>0</v>
      </c>
      <c r="G84" s="478">
        <f>F84</f>
        <v>0</v>
      </c>
      <c r="Q84" s="557"/>
      <c r="R84" s="558"/>
    </row>
    <row r="85" spans="2:18" s="33" customFormat="1" ht="18.75" customHeight="1" thickTop="1" thickBot="1" x14ac:dyDescent="0.4">
      <c r="B85" s="60"/>
      <c r="C85" s="204" t="s">
        <v>62</v>
      </c>
      <c r="D85" s="439">
        <v>3000</v>
      </c>
      <c r="E85" s="476">
        <f>Estimates!E64</f>
        <v>0</v>
      </c>
      <c r="F85" s="477">
        <f>VLOOKUP($B$7,LPE,246,FALSE)</f>
        <v>0</v>
      </c>
      <c r="G85" s="478">
        <f>F85</f>
        <v>0</v>
      </c>
      <c r="Q85" s="557"/>
      <c r="R85" s="558"/>
    </row>
    <row r="86" spans="2:18" ht="18.75" customHeight="1" thickTop="1" thickBot="1" x14ac:dyDescent="0.4">
      <c r="B86" s="57"/>
      <c r="C86" s="204" t="s">
        <v>766</v>
      </c>
      <c r="D86" s="366">
        <v>4000</v>
      </c>
      <c r="E86" s="504">
        <f>Estimates!E65</f>
        <v>0</v>
      </c>
      <c r="F86" s="505">
        <f>VLOOKUP($B$7,LPE,247,FALSE)</f>
        <v>0</v>
      </c>
      <c r="G86" s="506">
        <f>F86</f>
        <v>0</v>
      </c>
      <c r="H86" s="220"/>
      <c r="I86" s="220"/>
      <c r="J86" s="220"/>
      <c r="K86" s="220"/>
      <c r="Q86" s="555"/>
      <c r="R86" s="556"/>
    </row>
    <row r="87" spans="2:18" s="33" customFormat="1" ht="18.75" customHeight="1" thickTop="1" thickBot="1" x14ac:dyDescent="0.4">
      <c r="B87" s="58"/>
      <c r="C87" s="312" t="s">
        <v>869</v>
      </c>
      <c r="D87" s="440"/>
      <c r="E87" s="440"/>
      <c r="F87" s="440"/>
      <c r="G87" s="568"/>
      <c r="Q87" s="557"/>
      <c r="R87" s="558"/>
    </row>
    <row r="88" spans="2:18" ht="34.5" customHeight="1" thickTop="1" thickBot="1" x14ac:dyDescent="0.4">
      <c r="B88" s="74"/>
      <c r="C88" s="517" t="s">
        <v>870</v>
      </c>
      <c r="D88" s="433">
        <f>IF(F15&gt;5000,2500,4000)</f>
        <v>4000</v>
      </c>
      <c r="E88" s="511">
        <f>Estimates!E79</f>
        <v>0</v>
      </c>
      <c r="F88" s="512">
        <f>VLOOKUP($B$7,LPE,365,FALSE)</f>
        <v>0</v>
      </c>
      <c r="G88" s="513">
        <f>F88</f>
        <v>0</v>
      </c>
      <c r="H88" s="220"/>
      <c r="I88" s="220"/>
      <c r="J88" s="220"/>
      <c r="K88" s="220"/>
      <c r="Q88" s="555"/>
      <c r="R88" s="556"/>
    </row>
    <row r="89" spans="2:18" ht="18.75" customHeight="1" thickTop="1" thickBot="1" x14ac:dyDescent="0.4">
      <c r="B89" s="74"/>
      <c r="C89" s="518" t="s">
        <v>871</v>
      </c>
      <c r="D89" s="441">
        <f>IF(F15&gt;5000,5000,8000)</f>
        <v>8000</v>
      </c>
      <c r="E89" s="514">
        <f>Estimates!E80</f>
        <v>0</v>
      </c>
      <c r="F89" s="515">
        <f>VLOOKUP($B$7,LPE,364,FALSE)</f>
        <v>0</v>
      </c>
      <c r="G89" s="516">
        <f>F89</f>
        <v>0</v>
      </c>
      <c r="H89" s="220"/>
      <c r="I89" s="220"/>
      <c r="J89" s="220"/>
      <c r="K89" s="220"/>
      <c r="Q89" s="555"/>
      <c r="R89" s="556"/>
    </row>
    <row r="90" spans="2:18" s="33" customFormat="1" ht="25.35" customHeight="1" thickTop="1" x14ac:dyDescent="0.35">
      <c r="B90" s="386"/>
      <c r="C90" s="387" t="s">
        <v>40</v>
      </c>
      <c r="D90" s="388"/>
      <c r="E90" s="416"/>
      <c r="F90" s="389"/>
      <c r="G90" s="569"/>
      <c r="Q90" s="557"/>
      <c r="R90" s="558"/>
    </row>
    <row r="91" spans="2:18" ht="18.75" customHeight="1" x14ac:dyDescent="0.35">
      <c r="B91" s="63">
        <v>17</v>
      </c>
      <c r="C91" s="313" t="s">
        <v>751</v>
      </c>
      <c r="D91" s="366">
        <v>6215</v>
      </c>
      <c r="E91" s="319">
        <v>6215</v>
      </c>
      <c r="F91" s="341">
        <f>VLOOKUP($B$7,LPE,4,FALSE)</f>
        <v>6215</v>
      </c>
      <c r="G91" s="325">
        <f t="shared" ref="G91:G97" si="1">F91</f>
        <v>6215</v>
      </c>
      <c r="H91" s="220"/>
      <c r="I91" s="220"/>
      <c r="J91" s="220"/>
      <c r="K91" s="220"/>
      <c r="Q91" s="555"/>
      <c r="R91" s="556"/>
    </row>
    <row r="92" spans="2:18" ht="18.75" customHeight="1" thickBot="1" x14ac:dyDescent="0.4">
      <c r="B92" s="63"/>
      <c r="C92" s="313" t="s">
        <v>914</v>
      </c>
      <c r="D92" s="366">
        <v>45</v>
      </c>
      <c r="E92" s="409">
        <f>(E106+E107)/E91</f>
        <v>0</v>
      </c>
      <c r="F92" s="339">
        <f>(F106+F107)/F91</f>
        <v>0</v>
      </c>
      <c r="G92" s="314">
        <f>(G106+G107)/G91</f>
        <v>0</v>
      </c>
      <c r="H92" s="220"/>
      <c r="I92" s="220"/>
      <c r="J92" s="220"/>
      <c r="K92" s="220"/>
      <c r="Q92" s="555"/>
      <c r="R92" s="556"/>
    </row>
    <row r="93" spans="2:18" ht="18.75" customHeight="1" thickTop="1" thickBot="1" x14ac:dyDescent="0.4">
      <c r="B93" s="63">
        <v>18</v>
      </c>
      <c r="C93" s="313" t="s">
        <v>800</v>
      </c>
      <c r="D93" s="367">
        <v>21.1</v>
      </c>
      <c r="E93" s="375">
        <f>Estimates!E68</f>
        <v>0</v>
      </c>
      <c r="F93" s="339">
        <f>VLOOKUP($B$7,LPE,321,FALSE)</f>
        <v>0</v>
      </c>
      <c r="G93" s="323">
        <f t="shared" si="1"/>
        <v>0</v>
      </c>
      <c r="H93" s="220"/>
      <c r="I93" s="220"/>
      <c r="J93" s="220"/>
      <c r="K93" s="220"/>
      <c r="Q93" s="555"/>
      <c r="R93" s="556"/>
    </row>
    <row r="94" spans="2:18" ht="18.75" customHeight="1" thickTop="1" thickBot="1" x14ac:dyDescent="0.4">
      <c r="B94" s="60"/>
      <c r="C94" s="313" t="s">
        <v>906</v>
      </c>
      <c r="D94" s="366">
        <v>33540</v>
      </c>
      <c r="E94" s="376">
        <f>Estimates!E69</f>
        <v>0</v>
      </c>
      <c r="F94" s="342">
        <f>VLOOKUP($B$7,LPE,322,FALSE)</f>
        <v>0</v>
      </c>
      <c r="G94" s="324">
        <f>F94</f>
        <v>0</v>
      </c>
      <c r="H94" s="220"/>
      <c r="I94" s="220"/>
      <c r="J94" s="220"/>
      <c r="K94" s="220"/>
      <c r="Q94" s="555"/>
      <c r="R94" s="556"/>
    </row>
    <row r="95" spans="2:18" ht="18.75" customHeight="1" thickTop="1" thickBot="1" x14ac:dyDescent="0.4">
      <c r="B95" s="60"/>
      <c r="C95" s="313" t="s">
        <v>824</v>
      </c>
      <c r="D95" s="366">
        <v>106</v>
      </c>
      <c r="E95" s="319">
        <v>106</v>
      </c>
      <c r="F95" s="341">
        <v>106</v>
      </c>
      <c r="G95" s="73">
        <v>106</v>
      </c>
      <c r="H95" s="220"/>
      <c r="I95" s="220"/>
      <c r="J95" s="220"/>
      <c r="K95" s="220"/>
      <c r="Q95" s="555"/>
      <c r="R95" s="556"/>
    </row>
    <row r="96" spans="2:18" s="25" customFormat="1" ht="18.75" customHeight="1" thickTop="1" thickBot="1" x14ac:dyDescent="0.4">
      <c r="B96" s="63">
        <v>19</v>
      </c>
      <c r="C96" s="191" t="s">
        <v>41</v>
      </c>
      <c r="D96" s="175"/>
      <c r="E96" s="409">
        <f>VLOOKUP($B$7,LPE,15,FALSE)</f>
        <v>0</v>
      </c>
      <c r="F96" s="339">
        <f>VLOOKUP($B$7,LPE,15,FALSE)</f>
        <v>0</v>
      </c>
      <c r="G96" s="323">
        <f t="shared" si="1"/>
        <v>0</v>
      </c>
      <c r="Q96" s="554"/>
      <c r="R96" s="553"/>
    </row>
    <row r="97" spans="2:18" s="25" customFormat="1" ht="18.75" customHeight="1" thickTop="1" thickBot="1" x14ac:dyDescent="0.4">
      <c r="B97" s="63">
        <v>20</v>
      </c>
      <c r="C97" s="191" t="s">
        <v>42</v>
      </c>
      <c r="D97" s="175"/>
      <c r="E97" s="409">
        <f>VLOOKUP($B$7,LPE,18,FALSE)</f>
        <v>471.19</v>
      </c>
      <c r="F97" s="339">
        <f>VLOOKUP($B$7,LPE,18,FALSE)</f>
        <v>471.19</v>
      </c>
      <c r="G97" s="323">
        <f t="shared" si="1"/>
        <v>471.19</v>
      </c>
      <c r="Q97" s="554"/>
      <c r="R97" s="553"/>
    </row>
    <row r="98" spans="2:18" s="25" customFormat="1" ht="18.75" customHeight="1" thickTop="1" thickBot="1" x14ac:dyDescent="0.4">
      <c r="B98" s="60"/>
      <c r="C98" s="191" t="s">
        <v>897</v>
      </c>
      <c r="D98" s="175"/>
      <c r="E98" s="410">
        <f>E99-E91</f>
        <v>1160</v>
      </c>
      <c r="F98" s="341">
        <f>F99-F91</f>
        <v>1160</v>
      </c>
      <c r="G98" s="326">
        <f>F98</f>
        <v>1160</v>
      </c>
      <c r="Q98" s="554"/>
      <c r="R98" s="553"/>
    </row>
    <row r="99" spans="2:18" s="25" customFormat="1" ht="18.75" customHeight="1" thickTop="1" x14ac:dyDescent="0.35">
      <c r="B99" s="60"/>
      <c r="C99" s="191" t="s">
        <v>690</v>
      </c>
      <c r="D99" s="175"/>
      <c r="E99" s="410">
        <f>VLOOKUP($B$7,LPE,290,FALSE)</f>
        <v>7375</v>
      </c>
      <c r="F99" s="341">
        <f>VLOOKUP($B$7,LPE,290,FALSE)</f>
        <v>7375</v>
      </c>
      <c r="G99" s="327">
        <f>G91+G98</f>
        <v>7375</v>
      </c>
      <c r="Q99" s="554"/>
      <c r="R99" s="553"/>
    </row>
    <row r="100" spans="2:18" s="25" customFormat="1" ht="18.75" customHeight="1" thickBot="1" x14ac:dyDescent="0.4">
      <c r="B100" s="60"/>
      <c r="C100" s="313" t="s">
        <v>919</v>
      </c>
      <c r="D100" s="175"/>
      <c r="E100" s="377">
        <v>0.06</v>
      </c>
      <c r="F100" s="377">
        <v>0.06</v>
      </c>
      <c r="G100" s="383">
        <v>0.06</v>
      </c>
      <c r="Q100" s="554"/>
      <c r="R100" s="553"/>
    </row>
    <row r="101" spans="2:18" s="25" customFormat="1" ht="18.75" customHeight="1" thickTop="1" thickBot="1" x14ac:dyDescent="0.4">
      <c r="B101" s="60"/>
      <c r="C101" s="191" t="s">
        <v>43</v>
      </c>
      <c r="D101" s="175"/>
      <c r="E101" s="377">
        <f>VLOOKUP($B$7,Prelim,162,FALSE)</f>
        <v>7.0629999999999998E-2</v>
      </c>
      <c r="F101" s="343">
        <f>VLOOKUP($B$7,LPE,162,FALSE)</f>
        <v>6.7610000000000003E-2</v>
      </c>
      <c r="G101" s="328">
        <f>F101</f>
        <v>6.7610000000000003E-2</v>
      </c>
      <c r="Q101" s="554"/>
      <c r="R101" s="553"/>
    </row>
    <row r="102" spans="2:18" s="25" customFormat="1" ht="18.75" customHeight="1" thickTop="1" thickBot="1" x14ac:dyDescent="0.4">
      <c r="B102" s="60"/>
      <c r="C102" s="191" t="s">
        <v>44</v>
      </c>
      <c r="D102" s="175"/>
      <c r="E102" s="411">
        <f>VLOOKUP($B$7,LPE,163,FALSE)</f>
        <v>3.1380999999999999E-2</v>
      </c>
      <c r="F102" s="343">
        <f>VLOOKUP($B$7,LPE,163,FALSE)</f>
        <v>3.1380999999999999E-2</v>
      </c>
      <c r="G102" s="328">
        <f>F102</f>
        <v>3.1380999999999999E-2</v>
      </c>
      <c r="Q102" s="554"/>
      <c r="R102" s="553"/>
    </row>
    <row r="103" spans="2:18" s="25" customFormat="1" ht="18.75" customHeight="1" thickTop="1" x14ac:dyDescent="0.35">
      <c r="B103" s="60"/>
      <c r="C103" s="191" t="s">
        <v>45</v>
      </c>
      <c r="D103" s="176">
        <v>129.52000000000001</v>
      </c>
      <c r="E103" s="378">
        <v>129.52000000000001</v>
      </c>
      <c r="F103" s="344">
        <v>129.52000000000001</v>
      </c>
      <c r="G103" s="64">
        <v>129.52000000000001</v>
      </c>
      <c r="Q103" s="554"/>
      <c r="R103" s="553"/>
    </row>
    <row r="104" spans="2:18" ht="18.75" customHeight="1" thickBot="1" x14ac:dyDescent="0.4">
      <c r="B104" s="57"/>
      <c r="C104" s="390" t="s">
        <v>754</v>
      </c>
      <c r="D104" s="391">
        <v>49.72</v>
      </c>
      <c r="E104" s="392">
        <v>49.72</v>
      </c>
      <c r="F104" s="393">
        <v>49.72</v>
      </c>
      <c r="G104" s="394">
        <v>49.72</v>
      </c>
      <c r="H104" s="220"/>
      <c r="I104" s="220"/>
      <c r="J104" s="220"/>
      <c r="K104" s="220"/>
      <c r="Q104" s="555"/>
      <c r="R104" s="556"/>
    </row>
    <row r="105" spans="2:18" s="33" customFormat="1" ht="25.35" customHeight="1" thickTop="1" x14ac:dyDescent="0.35">
      <c r="B105" s="395" t="s">
        <v>691</v>
      </c>
      <c r="C105" s="396" t="s">
        <v>692</v>
      </c>
      <c r="D105" s="442"/>
      <c r="E105" s="397"/>
      <c r="F105" s="398"/>
      <c r="G105" s="399"/>
      <c r="Q105" s="557"/>
      <c r="R105" s="558"/>
    </row>
    <row r="106" spans="2:18" s="33" customFormat="1" ht="22.35" customHeight="1" thickBot="1" x14ac:dyDescent="0.4">
      <c r="B106" s="63">
        <v>21</v>
      </c>
      <c r="C106" s="205" t="s">
        <v>896</v>
      </c>
      <c r="D106" s="179"/>
      <c r="E106" s="417">
        <f>E11*E91</f>
        <v>0</v>
      </c>
      <c r="F106" s="346">
        <f>F11*F91</f>
        <v>0</v>
      </c>
      <c r="G106" s="180">
        <f>G11*G91</f>
        <v>0</v>
      </c>
      <c r="Q106" s="557"/>
      <c r="R106" s="558"/>
    </row>
    <row r="107" spans="2:18" s="33" customFormat="1" ht="22.35" customHeight="1" thickTop="1" thickBot="1" x14ac:dyDescent="0.4">
      <c r="B107" s="63">
        <v>22</v>
      </c>
      <c r="C107" s="205" t="s">
        <v>897</v>
      </c>
      <c r="D107" s="179"/>
      <c r="E107" s="417">
        <f>E11*E98</f>
        <v>0</v>
      </c>
      <c r="F107" s="346">
        <f>F11*F98</f>
        <v>0</v>
      </c>
      <c r="G107" s="180">
        <f>G11*G98</f>
        <v>0</v>
      </c>
      <c r="Q107" s="557"/>
      <c r="R107" s="558"/>
    </row>
    <row r="108" spans="2:18" s="33" customFormat="1" ht="18.75" customHeight="1" thickTop="1" x14ac:dyDescent="0.35">
      <c r="B108" s="66"/>
      <c r="C108" s="206" t="s">
        <v>623</v>
      </c>
      <c r="D108" s="181"/>
      <c r="E108" s="418"/>
      <c r="F108" s="347"/>
      <c r="G108" s="67"/>
      <c r="Q108" s="557"/>
      <c r="R108" s="558"/>
    </row>
    <row r="109" spans="2:18" s="33" customFormat="1" ht="18.75" customHeight="1" x14ac:dyDescent="0.35">
      <c r="B109" s="66"/>
      <c r="C109" s="207" t="s">
        <v>46</v>
      </c>
      <c r="D109" s="443"/>
      <c r="E109" s="419">
        <f>E29*E91</f>
        <v>0</v>
      </c>
      <c r="F109" s="348">
        <f>F29*F91</f>
        <v>0</v>
      </c>
      <c r="G109" s="68">
        <f>G29*G91</f>
        <v>0</v>
      </c>
      <c r="Q109" s="557"/>
      <c r="R109" s="558"/>
    </row>
    <row r="110" spans="2:18" s="33" customFormat="1" ht="18.75" customHeight="1" x14ac:dyDescent="0.35">
      <c r="B110" s="66"/>
      <c r="C110" s="204" t="s">
        <v>47</v>
      </c>
      <c r="D110" s="444"/>
      <c r="E110" s="420">
        <f>(E31*$D$31)*E91</f>
        <v>0</v>
      </c>
      <c r="F110" s="349">
        <f>(F31*$D$31)*F91</f>
        <v>0</v>
      </c>
      <c r="G110" s="69">
        <f>(G31*$D$31)*G91</f>
        <v>0</v>
      </c>
      <c r="Q110" s="557"/>
      <c r="R110" s="558"/>
    </row>
    <row r="111" spans="2:18" s="33" customFormat="1" ht="18.75" customHeight="1" x14ac:dyDescent="0.35">
      <c r="B111" s="66"/>
      <c r="C111" s="204" t="s">
        <v>48</v>
      </c>
      <c r="D111" s="444"/>
      <c r="E111" s="420">
        <f>E27*$D$27*E91</f>
        <v>0</v>
      </c>
      <c r="F111" s="349">
        <f>F27*$D$27*F91</f>
        <v>0</v>
      </c>
      <c r="G111" s="69">
        <f>G27*$D$27*G91</f>
        <v>0</v>
      </c>
      <c r="Q111" s="557"/>
      <c r="R111" s="558"/>
    </row>
    <row r="112" spans="2:18" s="33" customFormat="1" ht="18.75" customHeight="1" x14ac:dyDescent="0.35">
      <c r="B112" s="66"/>
      <c r="C112" s="204" t="s">
        <v>49</v>
      </c>
      <c r="D112" s="444"/>
      <c r="E112" s="420">
        <f>E26*$D$26*E91</f>
        <v>0</v>
      </c>
      <c r="F112" s="349">
        <f>F26*$D$26*F91</f>
        <v>0</v>
      </c>
      <c r="G112" s="69">
        <f>G26*E26*G91</f>
        <v>0</v>
      </c>
      <c r="Q112" s="557"/>
      <c r="R112" s="558"/>
    </row>
    <row r="113" spans="2:18" s="33" customFormat="1" ht="18.75" customHeight="1" x14ac:dyDescent="0.35">
      <c r="B113" s="66"/>
      <c r="C113" s="204" t="s">
        <v>4</v>
      </c>
      <c r="D113" s="444"/>
      <c r="E113" s="420">
        <f>E30*$D$30*E91</f>
        <v>0</v>
      </c>
      <c r="F113" s="349">
        <f>F30*$D$30*F91</f>
        <v>0</v>
      </c>
      <c r="G113" s="69">
        <f>G30*E30*G91</f>
        <v>0</v>
      </c>
      <c r="Q113" s="557"/>
      <c r="R113" s="558"/>
    </row>
    <row r="114" spans="2:18" s="33" customFormat="1" ht="18.75" customHeight="1" x14ac:dyDescent="0.35">
      <c r="B114" s="66"/>
      <c r="C114" s="204" t="s">
        <v>50</v>
      </c>
      <c r="D114" s="444"/>
      <c r="E114" s="420">
        <f>E44*E91</f>
        <v>0</v>
      </c>
      <c r="F114" s="349">
        <f>F44*F91</f>
        <v>0</v>
      </c>
      <c r="G114" s="69">
        <f>G44*G91</f>
        <v>0</v>
      </c>
      <c r="Q114" s="557"/>
      <c r="R114" s="558"/>
    </row>
    <row r="115" spans="2:18" s="33" customFormat="1" ht="18.75" customHeight="1" x14ac:dyDescent="0.35">
      <c r="B115" s="66"/>
      <c r="C115" s="204" t="s">
        <v>51</v>
      </c>
      <c r="D115" s="444"/>
      <c r="E115" s="420">
        <f>IF(E12&gt;0,VLOOKUP($B$7,Prelim,117,FALSE),0)</f>
        <v>0</v>
      </c>
      <c r="F115" s="349">
        <f>VLOOKUP($B$7,LPE,117,FALSE)</f>
        <v>0</v>
      </c>
      <c r="G115" s="69">
        <f>F115</f>
        <v>0</v>
      </c>
      <c r="Q115" s="557"/>
      <c r="R115" s="558"/>
    </row>
    <row r="116" spans="2:18" s="33" customFormat="1" ht="22.35" customHeight="1" thickBot="1" x14ac:dyDescent="0.4">
      <c r="B116" s="63">
        <v>23</v>
      </c>
      <c r="C116" s="205" t="s">
        <v>892</v>
      </c>
      <c r="D116" s="179"/>
      <c r="E116" s="417">
        <f>SUM(E109:E114)-E115</f>
        <v>0</v>
      </c>
      <c r="F116" s="346">
        <f>SUM(F109:F114)-F115</f>
        <v>0</v>
      </c>
      <c r="G116" s="180">
        <f>SUM(G109:G114)-G115</f>
        <v>0</v>
      </c>
      <c r="Q116" s="557"/>
      <c r="R116" s="558"/>
    </row>
    <row r="117" spans="2:18" s="33" customFormat="1" ht="18.75" customHeight="1" thickTop="1" x14ac:dyDescent="0.35">
      <c r="B117" s="60"/>
      <c r="C117" s="208" t="s">
        <v>622</v>
      </c>
      <c r="D117" s="181"/>
      <c r="E117" s="421"/>
      <c r="F117" s="340"/>
      <c r="G117" s="70"/>
      <c r="Q117" s="557"/>
      <c r="R117" s="558"/>
    </row>
    <row r="118" spans="2:18" s="33" customFormat="1" ht="18.75" customHeight="1" x14ac:dyDescent="0.35">
      <c r="B118" s="66"/>
      <c r="C118" s="207" t="s">
        <v>52</v>
      </c>
      <c r="D118" s="443"/>
      <c r="E118" s="419">
        <f>E58*$D$58*E91</f>
        <v>0</v>
      </c>
      <c r="F118" s="348">
        <f>F58*$D$58*F91</f>
        <v>0</v>
      </c>
      <c r="G118" s="68">
        <f>G58*$D$58*G91</f>
        <v>0</v>
      </c>
      <c r="Q118" s="557"/>
      <c r="R118" s="558"/>
    </row>
    <row r="119" spans="2:18" s="33" customFormat="1" ht="18.75" customHeight="1" x14ac:dyDescent="0.35">
      <c r="B119" s="66"/>
      <c r="C119" s="207" t="s">
        <v>53</v>
      </c>
      <c r="D119" s="443"/>
      <c r="E119" s="419">
        <f>E59*$D$59*E91</f>
        <v>0</v>
      </c>
      <c r="F119" s="348">
        <f>F59*$D$59*F91</f>
        <v>0</v>
      </c>
      <c r="G119" s="68">
        <f>G59*$D$59*G91</f>
        <v>0</v>
      </c>
      <c r="Q119" s="557"/>
      <c r="R119" s="558"/>
    </row>
    <row r="120" spans="2:18" s="33" customFormat="1" ht="18.600000000000001" thickBot="1" x14ac:dyDescent="0.4">
      <c r="B120" s="63">
        <v>24</v>
      </c>
      <c r="C120" s="205" t="s">
        <v>898</v>
      </c>
      <c r="D120" s="179"/>
      <c r="E120" s="417">
        <f>SUM(E118:E119)</f>
        <v>0</v>
      </c>
      <c r="F120" s="346">
        <f>SUM(F118:F119)</f>
        <v>0</v>
      </c>
      <c r="G120" s="180">
        <f>SUM(G118:G119)</f>
        <v>0</v>
      </c>
      <c r="Q120" s="557"/>
      <c r="R120" s="558"/>
    </row>
    <row r="121" spans="2:18" s="33" customFormat="1" ht="18.75" customHeight="1" thickTop="1" x14ac:dyDescent="0.35">
      <c r="B121" s="66"/>
      <c r="C121" s="321" t="s">
        <v>621</v>
      </c>
      <c r="D121" s="181"/>
      <c r="E121" s="421"/>
      <c r="F121" s="340"/>
      <c r="G121" s="70"/>
      <c r="Q121" s="557"/>
      <c r="R121" s="558"/>
    </row>
    <row r="122" spans="2:18" s="33" customFormat="1" ht="18.899999999999999" customHeight="1" x14ac:dyDescent="0.35">
      <c r="B122" s="66"/>
      <c r="C122" s="204" t="s">
        <v>54</v>
      </c>
      <c r="D122" s="444"/>
      <c r="E122" s="420">
        <f>E71*E91</f>
        <v>0</v>
      </c>
      <c r="F122" s="349">
        <f>F71*F91</f>
        <v>0</v>
      </c>
      <c r="G122" s="69">
        <f>G71*G91</f>
        <v>0</v>
      </c>
      <c r="Q122" s="557"/>
      <c r="R122" s="558"/>
    </row>
    <row r="123" spans="2:18" s="33" customFormat="1" ht="18.899999999999999" customHeight="1" x14ac:dyDescent="0.35">
      <c r="B123" s="66"/>
      <c r="C123" s="204" t="s">
        <v>55</v>
      </c>
      <c r="D123" s="444"/>
      <c r="E123" s="420">
        <f>(E72*$D$72)*E91</f>
        <v>0</v>
      </c>
      <c r="F123" s="349">
        <f>(F72*$D$72)*F91</f>
        <v>0</v>
      </c>
      <c r="G123" s="69">
        <f>(G72*$D$72)*G91</f>
        <v>0</v>
      </c>
      <c r="Q123" s="557"/>
      <c r="R123" s="558"/>
    </row>
    <row r="124" spans="2:18" s="33" customFormat="1" ht="18.899999999999999" customHeight="1" x14ac:dyDescent="0.35">
      <c r="B124" s="66"/>
      <c r="C124" s="204" t="s">
        <v>56</v>
      </c>
      <c r="D124" s="444"/>
      <c r="E124" s="420">
        <f>(E73*$D$73)*E91</f>
        <v>0</v>
      </c>
      <c r="F124" s="349">
        <f>(F73*$D$73)*F91</f>
        <v>0</v>
      </c>
      <c r="G124" s="69">
        <f>(G73*E73)*G91</f>
        <v>0</v>
      </c>
      <c r="Q124" s="557"/>
      <c r="R124" s="558"/>
    </row>
    <row r="125" spans="2:18" s="33" customFormat="1" ht="18.600000000000001" thickBot="1" x14ac:dyDescent="0.4">
      <c r="B125" s="63">
        <v>25</v>
      </c>
      <c r="C125" s="205" t="s">
        <v>893</v>
      </c>
      <c r="D125" s="179"/>
      <c r="E125" s="417">
        <f>SUM(E122:E124)</f>
        <v>0</v>
      </c>
      <c r="F125" s="346">
        <f>SUM(F122:F124)</f>
        <v>0</v>
      </c>
      <c r="G125" s="180">
        <f>SUM(G122:G124)</f>
        <v>0</v>
      </c>
      <c r="Q125" s="557"/>
      <c r="R125" s="558"/>
    </row>
    <row r="126" spans="2:18" s="33" customFormat="1" ht="22.35" customHeight="1" thickTop="1" thickBot="1" x14ac:dyDescent="0.4">
      <c r="B126" s="63">
        <v>26</v>
      </c>
      <c r="C126" s="579" t="s">
        <v>899</v>
      </c>
      <c r="D126" s="179"/>
      <c r="E126" s="417">
        <f>E50*E91</f>
        <v>0</v>
      </c>
      <c r="F126" s="346">
        <f>F50*F91</f>
        <v>0</v>
      </c>
      <c r="G126" s="180">
        <f>G50*G91</f>
        <v>0</v>
      </c>
      <c r="Q126" s="557"/>
      <c r="R126" s="558"/>
    </row>
    <row r="127" spans="2:18" s="33" customFormat="1" ht="18.75" customHeight="1" thickTop="1" x14ac:dyDescent="0.35">
      <c r="B127" s="60"/>
      <c r="C127" s="208" t="s">
        <v>628</v>
      </c>
      <c r="D127" s="181"/>
      <c r="E127" s="421"/>
      <c r="F127" s="340"/>
      <c r="G127" s="70"/>
      <c r="Q127" s="557"/>
      <c r="R127" s="558"/>
    </row>
    <row r="128" spans="2:18" s="33" customFormat="1" ht="18" x14ac:dyDescent="0.35">
      <c r="B128" s="66"/>
      <c r="C128" s="204" t="s">
        <v>625</v>
      </c>
      <c r="D128" s="444"/>
      <c r="E128" s="420">
        <f>(E52*D52)*E99</f>
        <v>0</v>
      </c>
      <c r="F128" s="349">
        <f>(F52*$D$52)*F99</f>
        <v>0</v>
      </c>
      <c r="G128" s="69">
        <f>(G52*$D$52)*G99</f>
        <v>0</v>
      </c>
      <c r="Q128" s="557"/>
      <c r="R128" s="558"/>
    </row>
    <row r="129" spans="2:18" s="33" customFormat="1" ht="36" x14ac:dyDescent="0.35">
      <c r="B129" s="66"/>
      <c r="C129" s="204" t="s">
        <v>626</v>
      </c>
      <c r="D129" s="444"/>
      <c r="E129" s="420">
        <f>(E53*D53)*E99</f>
        <v>0</v>
      </c>
      <c r="F129" s="349">
        <f>(F53*$D$53)*F99</f>
        <v>0</v>
      </c>
      <c r="G129" s="69">
        <f>(G53*$D$53)*G99</f>
        <v>0</v>
      </c>
      <c r="Q129" s="557"/>
      <c r="R129" s="558"/>
    </row>
    <row r="130" spans="2:18" s="33" customFormat="1" ht="36" x14ac:dyDescent="0.35">
      <c r="B130" s="66"/>
      <c r="C130" s="204" t="s">
        <v>627</v>
      </c>
      <c r="D130" s="444"/>
      <c r="E130" s="420">
        <f>(E54*D54)*E99</f>
        <v>0</v>
      </c>
      <c r="F130" s="349">
        <f>(F54*$D$54)*F99</f>
        <v>0</v>
      </c>
      <c r="G130" s="69">
        <f>(G54*$D$54)*G99</f>
        <v>0</v>
      </c>
      <c r="Q130" s="557"/>
      <c r="R130" s="558"/>
    </row>
    <row r="131" spans="2:18" s="33" customFormat="1" ht="18.75" customHeight="1" x14ac:dyDescent="0.35">
      <c r="B131" s="66"/>
      <c r="C131" s="207" t="s">
        <v>57</v>
      </c>
      <c r="D131" s="443"/>
      <c r="E131" s="419">
        <f>SUM(E128:E130)</f>
        <v>0</v>
      </c>
      <c r="F131" s="348">
        <f>SUM(F128:F130)</f>
        <v>0</v>
      </c>
      <c r="G131" s="68">
        <f>SUM(G128:G130)</f>
        <v>0</v>
      </c>
      <c r="Q131" s="557"/>
      <c r="R131" s="558"/>
    </row>
    <row r="132" spans="2:18" s="33" customFormat="1" ht="18.75" customHeight="1" x14ac:dyDescent="0.35">
      <c r="B132" s="66"/>
      <c r="C132" s="204" t="s">
        <v>814</v>
      </c>
      <c r="D132" s="444"/>
      <c r="E132" s="420">
        <f>E56*D56</f>
        <v>0</v>
      </c>
      <c r="F132" s="349">
        <f>F56*$D$56</f>
        <v>0</v>
      </c>
      <c r="G132" s="69">
        <f>G56*$D$56</f>
        <v>0</v>
      </c>
      <c r="Q132" s="557"/>
      <c r="R132" s="558"/>
    </row>
    <row r="133" spans="2:18" s="33" customFormat="1" ht="22.35" customHeight="1" thickBot="1" x14ac:dyDescent="0.4">
      <c r="B133" s="63">
        <v>27</v>
      </c>
      <c r="C133" s="205" t="s">
        <v>894</v>
      </c>
      <c r="D133" s="179"/>
      <c r="E133" s="417">
        <f>SUM(E131:E132)</f>
        <v>0</v>
      </c>
      <c r="F133" s="346">
        <f>SUM(F131:F132)</f>
        <v>0</v>
      </c>
      <c r="G133" s="180">
        <f>SUM(G131:G132)</f>
        <v>0</v>
      </c>
      <c r="Q133" s="557"/>
      <c r="R133" s="558"/>
    </row>
    <row r="134" spans="2:18" s="33" customFormat="1" ht="18.75" customHeight="1" thickTop="1" x14ac:dyDescent="0.35">
      <c r="B134" s="60"/>
      <c r="C134" s="384" t="s">
        <v>702</v>
      </c>
      <c r="D134" s="181"/>
      <c r="E134" s="421"/>
      <c r="F134" s="340"/>
      <c r="G134" s="329"/>
      <c r="Q134" s="557"/>
      <c r="R134" s="558"/>
    </row>
    <row r="135" spans="2:18" s="33" customFormat="1" ht="18" x14ac:dyDescent="0.35">
      <c r="B135" s="66"/>
      <c r="C135" s="204" t="s">
        <v>863</v>
      </c>
      <c r="D135" s="444"/>
      <c r="E135" s="420">
        <f>(E75*$D$75)*E91</f>
        <v>0</v>
      </c>
      <c r="F135" s="349">
        <f>(F75*$D$75)*F91</f>
        <v>0</v>
      </c>
      <c r="G135" s="69">
        <f>(G75*$D$75)*G91</f>
        <v>0</v>
      </c>
      <c r="Q135" s="557"/>
      <c r="R135" s="558"/>
    </row>
    <row r="136" spans="2:18" s="33" customFormat="1" ht="36" x14ac:dyDescent="0.35">
      <c r="B136" s="66"/>
      <c r="C136" s="368" t="s">
        <v>821</v>
      </c>
      <c r="D136" s="444"/>
      <c r="E136" s="530">
        <f>(E76*$D$75)*$F$91</f>
        <v>763323906.60350001</v>
      </c>
      <c r="F136" s="531">
        <f>(F76*$D$75)*$F$91</f>
        <v>763323906.60350001</v>
      </c>
      <c r="G136" s="532">
        <f>(G76*$D$75)*$F$91</f>
        <v>763323906.60350001</v>
      </c>
      <c r="Q136" s="557"/>
      <c r="R136" s="558"/>
    </row>
    <row r="137" spans="2:18" s="33" customFormat="1" ht="18" x14ac:dyDescent="0.35">
      <c r="B137" s="66"/>
      <c r="C137" s="368" t="s">
        <v>864</v>
      </c>
      <c r="D137" s="444"/>
      <c r="E137" s="530">
        <f>E77*E91</f>
        <v>505684003.27500004</v>
      </c>
      <c r="F137" s="531">
        <f>F77*F91</f>
        <v>505684003.27500004</v>
      </c>
      <c r="G137" s="532">
        <f>G77*G91</f>
        <v>505684003.27500004</v>
      </c>
      <c r="Q137" s="557"/>
      <c r="R137" s="558"/>
    </row>
    <row r="138" spans="2:18" s="33" customFormat="1" ht="36" x14ac:dyDescent="0.35">
      <c r="B138" s="66"/>
      <c r="C138" s="368" t="s">
        <v>865</v>
      </c>
      <c r="D138" s="444"/>
      <c r="E138" s="530">
        <f>E136-E137</f>
        <v>257639903.32849997</v>
      </c>
      <c r="F138" s="531">
        <f>F136-F137</f>
        <v>257639903.32849997</v>
      </c>
      <c r="G138" s="532">
        <f>G136-G137</f>
        <v>257639903.32849997</v>
      </c>
      <c r="Q138" s="557"/>
      <c r="R138" s="558"/>
    </row>
    <row r="139" spans="2:18" s="33" customFormat="1" ht="18" x14ac:dyDescent="0.35">
      <c r="B139" s="66"/>
      <c r="C139" s="368" t="s">
        <v>866</v>
      </c>
      <c r="D139" s="444"/>
      <c r="E139" s="422">
        <f>E78*E91</f>
        <v>0</v>
      </c>
      <c r="F139" s="349">
        <f>F78*F91</f>
        <v>0</v>
      </c>
      <c r="G139" s="69">
        <f>G78*G91</f>
        <v>0</v>
      </c>
      <c r="Q139" s="557"/>
      <c r="R139" s="558"/>
    </row>
    <row r="140" spans="2:18" s="33" customFormat="1" ht="36" x14ac:dyDescent="0.35">
      <c r="B140" s="66"/>
      <c r="C140" s="368" t="s">
        <v>822</v>
      </c>
      <c r="D140" s="444"/>
      <c r="E140" s="422">
        <f>(E135/E136)*E138</f>
        <v>0</v>
      </c>
      <c r="F140" s="349">
        <f>(F135/F136)*F138</f>
        <v>0</v>
      </c>
      <c r="G140" s="69">
        <f>(G135/G136)*G138</f>
        <v>0</v>
      </c>
      <c r="Q140" s="557"/>
      <c r="R140" s="558"/>
    </row>
    <row r="141" spans="2:18" s="33" customFormat="1" ht="18" x14ac:dyDescent="0.35">
      <c r="B141" s="66"/>
      <c r="C141" s="368" t="s">
        <v>823</v>
      </c>
      <c r="D141" s="444"/>
      <c r="E141" s="422">
        <f>E79*$D$79*E91</f>
        <v>0</v>
      </c>
      <c r="F141" s="349">
        <f>F79*$D$79*F91</f>
        <v>0</v>
      </c>
      <c r="G141" s="69">
        <f>G79*$D$79*G91</f>
        <v>0</v>
      </c>
      <c r="Q141" s="557"/>
      <c r="R141" s="558"/>
    </row>
    <row r="142" spans="2:18" s="33" customFormat="1" ht="22.35" customHeight="1" thickBot="1" x14ac:dyDescent="0.4">
      <c r="B142" s="63">
        <v>29</v>
      </c>
      <c r="C142" s="205" t="s">
        <v>900</v>
      </c>
      <c r="D142" s="179"/>
      <c r="E142" s="423">
        <f>SUM(E139:E141)</f>
        <v>0</v>
      </c>
      <c r="F142" s="346">
        <f>SUM(F139:F141)</f>
        <v>0</v>
      </c>
      <c r="G142" s="180">
        <f>SUM(G139:G141)</f>
        <v>0</v>
      </c>
      <c r="Q142" s="557"/>
      <c r="R142" s="558"/>
    </row>
    <row r="143" spans="2:18" s="33" customFormat="1" ht="18.75" customHeight="1" thickTop="1" x14ac:dyDescent="0.35">
      <c r="B143" s="60"/>
      <c r="C143" s="208" t="s">
        <v>629</v>
      </c>
      <c r="D143" s="181"/>
      <c r="E143" s="421"/>
      <c r="F143" s="340"/>
      <c r="G143" s="330"/>
      <c r="Q143" s="557"/>
      <c r="R143" s="558"/>
    </row>
    <row r="144" spans="2:18" s="33" customFormat="1" ht="18" customHeight="1" x14ac:dyDescent="0.35">
      <c r="B144" s="66"/>
      <c r="C144" s="204" t="s">
        <v>58</v>
      </c>
      <c r="D144" s="444"/>
      <c r="E144" s="420">
        <f>(E63*$D$63)*E91</f>
        <v>0</v>
      </c>
      <c r="F144" s="349">
        <f>(F63*$D$63)*F91</f>
        <v>0</v>
      </c>
      <c r="G144" s="69">
        <f>(G63*$D$63)*G91</f>
        <v>0</v>
      </c>
      <c r="Q144" s="557"/>
      <c r="R144" s="558"/>
    </row>
    <row r="145" spans="2:18" s="33" customFormat="1" ht="18" customHeight="1" x14ac:dyDescent="0.35">
      <c r="B145" s="66"/>
      <c r="C145" s="204" t="s">
        <v>59</v>
      </c>
      <c r="D145" s="444"/>
      <c r="E145" s="420"/>
      <c r="F145" s="349">
        <f>VLOOKUP($B$7,LPE,53,FALSE)</f>
        <v>0</v>
      </c>
      <c r="G145" s="69">
        <f>F145</f>
        <v>0</v>
      </c>
      <c r="Q145" s="557"/>
      <c r="R145" s="558"/>
    </row>
    <row r="146" spans="2:18" s="33" customFormat="1" ht="18" customHeight="1" x14ac:dyDescent="0.35">
      <c r="B146" s="66"/>
      <c r="C146" s="204" t="s">
        <v>60</v>
      </c>
      <c r="D146" s="444"/>
      <c r="E146" s="420"/>
      <c r="F146" s="349">
        <f>VLOOKUP($B$7,LPE,56,FALSE)</f>
        <v>0</v>
      </c>
      <c r="G146" s="69">
        <f>G144*0.00629</f>
        <v>0</v>
      </c>
      <c r="Q146" s="557"/>
      <c r="R146" s="558"/>
    </row>
    <row r="147" spans="2:18" s="33" customFormat="1" ht="22.35" customHeight="1" thickBot="1" x14ac:dyDescent="0.4">
      <c r="B147" s="63">
        <v>30</v>
      </c>
      <c r="C147" s="205" t="s">
        <v>901</v>
      </c>
      <c r="D147" s="179"/>
      <c r="E147" s="417">
        <f>E63*D63*E91</f>
        <v>0</v>
      </c>
      <c r="F147" s="346">
        <f>F145-F146</f>
        <v>0</v>
      </c>
      <c r="G147" s="180">
        <f>G145-G146</f>
        <v>0</v>
      </c>
      <c r="Q147" s="557"/>
      <c r="R147" s="558"/>
    </row>
    <row r="148" spans="2:18" s="33" customFormat="1" ht="18.75" customHeight="1" thickTop="1" x14ac:dyDescent="0.35">
      <c r="B148" s="60"/>
      <c r="C148" s="208" t="s">
        <v>630</v>
      </c>
      <c r="D148" s="445"/>
      <c r="E148" s="418"/>
      <c r="F148" s="347"/>
      <c r="G148" s="405"/>
      <c r="Q148" s="557"/>
      <c r="R148" s="558"/>
    </row>
    <row r="149" spans="2:18" s="33" customFormat="1" ht="18.75" customHeight="1" x14ac:dyDescent="0.35">
      <c r="B149" s="60"/>
      <c r="C149" s="209" t="s">
        <v>61</v>
      </c>
      <c r="D149" s="444"/>
      <c r="E149" s="420">
        <f>E84*$D$84</f>
        <v>0</v>
      </c>
      <c r="F149" s="349">
        <f>F84*$D$84</f>
        <v>0</v>
      </c>
      <c r="G149" s="69">
        <f>G84*$D$84</f>
        <v>0</v>
      </c>
      <c r="Q149" s="557"/>
      <c r="R149" s="558"/>
    </row>
    <row r="150" spans="2:18" s="33" customFormat="1" ht="18.75" customHeight="1" x14ac:dyDescent="0.35">
      <c r="B150" s="60"/>
      <c r="C150" s="209" t="s">
        <v>62</v>
      </c>
      <c r="D150" s="444"/>
      <c r="E150" s="420">
        <f>E85*$D$85</f>
        <v>0</v>
      </c>
      <c r="F150" s="349">
        <f>F85*$D$85</f>
        <v>0</v>
      </c>
      <c r="G150" s="69">
        <f>G85*$D$85</f>
        <v>0</v>
      </c>
      <c r="Q150" s="557"/>
      <c r="R150" s="558"/>
    </row>
    <row r="151" spans="2:18" ht="18.75" customHeight="1" x14ac:dyDescent="0.35">
      <c r="B151" s="57"/>
      <c r="C151" s="369" t="s">
        <v>752</v>
      </c>
      <c r="D151" s="444"/>
      <c r="E151" s="420">
        <f>E86*$D$86</f>
        <v>0</v>
      </c>
      <c r="F151" s="349">
        <f>F86*$D$86</f>
        <v>0</v>
      </c>
      <c r="G151" s="69">
        <f>G86*$D$86</f>
        <v>0</v>
      </c>
      <c r="H151" s="220"/>
      <c r="I151" s="220"/>
      <c r="J151" s="220"/>
      <c r="K151" s="220"/>
      <c r="Q151" s="555"/>
      <c r="R151" s="556"/>
    </row>
    <row r="152" spans="2:18" s="33" customFormat="1" ht="22.35" customHeight="1" thickBot="1" x14ac:dyDescent="0.4">
      <c r="B152" s="63">
        <v>31</v>
      </c>
      <c r="C152" s="205" t="s">
        <v>895</v>
      </c>
      <c r="D152" s="179"/>
      <c r="E152" s="417">
        <f>SUM(E149:E151)</f>
        <v>0</v>
      </c>
      <c r="F152" s="346">
        <f>SUM(F149:F151)</f>
        <v>0</v>
      </c>
      <c r="G152" s="180">
        <f>SUM(G149:G151)</f>
        <v>0</v>
      </c>
      <c r="Q152" s="557"/>
      <c r="R152" s="558"/>
    </row>
    <row r="153" spans="2:18" s="33" customFormat="1" ht="22.35" customHeight="1" thickTop="1" thickBot="1" x14ac:dyDescent="0.4">
      <c r="B153" s="571">
        <v>33</v>
      </c>
      <c r="C153" s="572" t="s">
        <v>755</v>
      </c>
      <c r="D153" s="573"/>
      <c r="E153" s="574">
        <f>VLOOKUP($B$7,Prelim,221,FALSE)</f>
        <v>0</v>
      </c>
      <c r="F153" s="575">
        <f>VLOOKUP($B$7,LPE,221,FALSE)</f>
        <v>0</v>
      </c>
      <c r="G153" s="576">
        <f>F153</f>
        <v>0</v>
      </c>
      <c r="Q153" s="557"/>
      <c r="R153" s="558"/>
    </row>
    <row r="154" spans="2:18" s="33" customFormat="1" ht="22.35" customHeight="1" thickTop="1" thickBot="1" x14ac:dyDescent="0.4">
      <c r="B154" s="63">
        <v>34</v>
      </c>
      <c r="C154" s="205" t="s">
        <v>891</v>
      </c>
      <c r="D154" s="179"/>
      <c r="E154" s="417">
        <f>VLOOKUP($B$7,Prelim,222,FALSE)</f>
        <v>0</v>
      </c>
      <c r="F154" s="346">
        <f>VLOOKUP($B$7,LPE,222,FALSE)</f>
        <v>0</v>
      </c>
      <c r="G154" s="287">
        <f>F154</f>
        <v>0</v>
      </c>
      <c r="Q154" s="557"/>
      <c r="R154" s="558"/>
    </row>
    <row r="155" spans="2:18" s="33" customFormat="1" ht="25.35" customHeight="1" thickTop="1" x14ac:dyDescent="0.35">
      <c r="B155" s="177" t="s">
        <v>696</v>
      </c>
      <c r="C155" s="178" t="s">
        <v>695</v>
      </c>
      <c r="D155" s="446"/>
      <c r="E155" s="320"/>
      <c r="F155" s="345"/>
      <c r="G155" s="407"/>
      <c r="Q155" s="557"/>
      <c r="R155" s="558"/>
    </row>
    <row r="156" spans="2:18" s="36" customFormat="1" ht="18.75" customHeight="1" x14ac:dyDescent="0.35">
      <c r="B156" s="66"/>
      <c r="C156" s="210" t="s">
        <v>624</v>
      </c>
      <c r="D156" s="447"/>
      <c r="E156" s="424"/>
      <c r="F156" s="580"/>
      <c r="G156" s="72"/>
      <c r="H156" s="33"/>
      <c r="I156" s="33"/>
      <c r="J156" s="33"/>
      <c r="K156" s="33"/>
      <c r="Q156" s="557"/>
      <c r="R156" s="558"/>
    </row>
    <row r="157" spans="2:18" s="36" customFormat="1" ht="18.75" customHeight="1" x14ac:dyDescent="0.35">
      <c r="B157" s="361"/>
      <c r="C157" s="357" t="s">
        <v>63</v>
      </c>
      <c r="D157" s="448"/>
      <c r="E157" s="385">
        <f>VLOOKUP($B$7,Prelim,170,FALSE)</f>
        <v>0</v>
      </c>
      <c r="F157" s="350">
        <f>VLOOKUP($B$7,LPE,170,FALSE)</f>
        <v>0</v>
      </c>
      <c r="G157" s="284">
        <f>F157</f>
        <v>0</v>
      </c>
      <c r="H157" s="33"/>
      <c r="I157" s="33"/>
      <c r="J157" s="33"/>
      <c r="K157" s="33"/>
      <c r="Q157" s="557"/>
      <c r="R157" s="558"/>
    </row>
    <row r="158" spans="2:18" s="36" customFormat="1" ht="18.75" customHeight="1" x14ac:dyDescent="0.35">
      <c r="B158" s="361"/>
      <c r="C158" s="358" t="s">
        <v>64</v>
      </c>
      <c r="D158" s="183"/>
      <c r="E158" s="319">
        <f>VLOOKUP($B$7,Prelim,169,FALSE)</f>
        <v>0</v>
      </c>
      <c r="F158" s="341">
        <f>VLOOKUP($B$7,LPE,169,FALSE)</f>
        <v>0</v>
      </c>
      <c r="G158" s="285">
        <f>F158</f>
        <v>0</v>
      </c>
      <c r="H158" s="33"/>
      <c r="I158" s="33"/>
      <c r="J158" s="33"/>
      <c r="K158" s="33"/>
      <c r="Q158" s="557"/>
      <c r="R158" s="558"/>
    </row>
    <row r="159" spans="2:18" s="37" customFormat="1" ht="18.75" customHeight="1" x14ac:dyDescent="0.35">
      <c r="B159" s="362"/>
      <c r="C159" s="358" t="s">
        <v>803</v>
      </c>
      <c r="D159" s="449"/>
      <c r="E159" s="319">
        <f>VLOOKUP($B$7,Prelim,171,FALSE)</f>
        <v>0</v>
      </c>
      <c r="F159" s="341">
        <f>VLOOKUP($B$7,LPE,171,FALSE)</f>
        <v>0</v>
      </c>
      <c r="G159" s="285">
        <f>F159</f>
        <v>0</v>
      </c>
      <c r="H159" s="220"/>
      <c r="I159" s="220"/>
      <c r="J159" s="220"/>
      <c r="K159" s="220"/>
      <c r="Q159" s="555"/>
      <c r="R159" s="556"/>
    </row>
    <row r="160" spans="2:18" s="36" customFormat="1" ht="18.75" customHeight="1" x14ac:dyDescent="0.35">
      <c r="B160" s="361"/>
      <c r="C160" s="358" t="s">
        <v>663</v>
      </c>
      <c r="D160" s="183"/>
      <c r="E160" s="319">
        <f>VLOOKUP($B$7,Prelim,174,FALSE)</f>
        <v>0</v>
      </c>
      <c r="F160" s="341">
        <f>VLOOKUP($B$7,LPE,174,FALSE)</f>
        <v>0</v>
      </c>
      <c r="G160" s="285">
        <f>F160</f>
        <v>0</v>
      </c>
      <c r="H160" s="33"/>
      <c r="I160" s="33"/>
      <c r="J160" s="33"/>
      <c r="K160" s="33"/>
      <c r="Q160" s="557"/>
      <c r="R160" s="558"/>
    </row>
    <row r="161" spans="2:18" s="33" customFormat="1" ht="22.35" customHeight="1" thickBot="1" x14ac:dyDescent="0.4">
      <c r="B161" s="363">
        <v>36</v>
      </c>
      <c r="C161" s="359" t="s">
        <v>65</v>
      </c>
      <c r="D161" s="179"/>
      <c r="E161" s="417">
        <f>SUM(E157:E160)</f>
        <v>0</v>
      </c>
      <c r="F161" s="346">
        <f>SUM(F156:F160)</f>
        <v>0</v>
      </c>
      <c r="G161" s="180">
        <f>SUM(G157:G160)</f>
        <v>0</v>
      </c>
      <c r="Q161" s="557"/>
      <c r="R161" s="558"/>
    </row>
    <row r="162" spans="2:18" s="33" customFormat="1" ht="19.2" thickTop="1" thickBot="1" x14ac:dyDescent="0.4">
      <c r="B162" s="363">
        <v>37</v>
      </c>
      <c r="C162" s="359" t="s">
        <v>890</v>
      </c>
      <c r="D162" s="450"/>
      <c r="E162" s="417">
        <f>Estimates!E75</f>
        <v>0</v>
      </c>
      <c r="F162" s="346">
        <f>VLOOKUP($B$7,LPE,79,FALSE)</f>
        <v>0</v>
      </c>
      <c r="G162" s="286">
        <f>F162</f>
        <v>0</v>
      </c>
      <c r="Q162" s="557"/>
      <c r="R162" s="558"/>
    </row>
    <row r="163" spans="2:18" s="33" customFormat="1" ht="37.200000000000003" thickTop="1" thickBot="1" x14ac:dyDescent="0.4">
      <c r="B163" s="363">
        <v>38</v>
      </c>
      <c r="C163" s="359" t="s">
        <v>902</v>
      </c>
      <c r="D163" s="185"/>
      <c r="E163" s="417">
        <f>SUM(E81:E82)*$D$82</f>
        <v>0</v>
      </c>
      <c r="F163" s="346">
        <f>SUM(F81:F82)*$D$82</f>
        <v>0</v>
      </c>
      <c r="G163" s="180">
        <f>SUM(G81:G82)*D82</f>
        <v>0</v>
      </c>
      <c r="Q163" s="557"/>
      <c r="R163" s="558"/>
    </row>
    <row r="164" spans="2:18" s="33" customFormat="1" ht="37.200000000000003" thickTop="1" thickBot="1" x14ac:dyDescent="0.4">
      <c r="B164" s="363">
        <v>40</v>
      </c>
      <c r="C164" s="523" t="s">
        <v>903</v>
      </c>
      <c r="D164" s="179"/>
      <c r="E164" s="417">
        <f>Estimates!E76</f>
        <v>0</v>
      </c>
      <c r="F164" s="346">
        <f>VLOOKUP($B$7,LPE,218,FALSE)</f>
        <v>0</v>
      </c>
      <c r="G164" s="287">
        <f>F164</f>
        <v>0</v>
      </c>
      <c r="Q164" s="557"/>
      <c r="R164" s="558"/>
    </row>
    <row r="165" spans="2:18" s="33" customFormat="1" ht="19.2" thickTop="1" thickBot="1" x14ac:dyDescent="0.4">
      <c r="B165" s="363">
        <v>41</v>
      </c>
      <c r="C165" s="359" t="s">
        <v>904</v>
      </c>
      <c r="D165" s="179"/>
      <c r="E165" s="417">
        <f>Estimates!E77</f>
        <v>0</v>
      </c>
      <c r="F165" s="346">
        <f>VLOOKUP($B$7,LPE,219,FALSE)</f>
        <v>0</v>
      </c>
      <c r="G165" s="287">
        <f>F165</f>
        <v>0</v>
      </c>
      <c r="Q165" s="557"/>
      <c r="R165" s="558"/>
    </row>
    <row r="166" spans="2:18" s="33" customFormat="1" ht="19.2" thickTop="1" thickBot="1" x14ac:dyDescent="0.4">
      <c r="B166" s="363">
        <v>42</v>
      </c>
      <c r="C166" s="370" t="s">
        <v>825</v>
      </c>
      <c r="D166" s="179"/>
      <c r="E166" s="423">
        <f>(E88*$D$88)+(E89*$D$89)</f>
        <v>0</v>
      </c>
      <c r="F166" s="346">
        <f>(F88*$D$88)+(F89*$D$89)</f>
        <v>0</v>
      </c>
      <c r="G166" s="180">
        <f>(G88*$D$88)+(G89*$D$89)</f>
        <v>0</v>
      </c>
      <c r="Q166" s="557"/>
      <c r="R166" s="558"/>
    </row>
    <row r="167" spans="2:18" s="33" customFormat="1" ht="19.2" thickTop="1" thickBot="1" x14ac:dyDescent="0.4">
      <c r="B167" s="363">
        <v>43</v>
      </c>
      <c r="C167" s="370" t="s">
        <v>826</v>
      </c>
      <c r="D167" s="179"/>
      <c r="E167" s="423">
        <f>E92*$D$92</f>
        <v>0</v>
      </c>
      <c r="F167" s="346">
        <f>F92*$D$92</f>
        <v>0</v>
      </c>
      <c r="G167" s="180">
        <f>G92*$D$92</f>
        <v>0</v>
      </c>
      <c r="Q167" s="557"/>
      <c r="R167" s="558"/>
    </row>
    <row r="168" spans="2:18" s="35" customFormat="1" ht="37.200000000000003" thickTop="1" thickBot="1" x14ac:dyDescent="0.35">
      <c r="B168" s="363">
        <v>44</v>
      </c>
      <c r="C168" s="534" t="s">
        <v>827</v>
      </c>
      <c r="D168" s="179"/>
      <c r="E168" s="535">
        <f>E17*$D$17</f>
        <v>0</v>
      </c>
      <c r="F168" s="536">
        <f>F17*$D$17</f>
        <v>0</v>
      </c>
      <c r="G168" s="537">
        <f>G17*$D$17</f>
        <v>0</v>
      </c>
      <c r="Q168" s="559"/>
      <c r="R168" s="560"/>
    </row>
    <row r="169" spans="2:18" s="36" customFormat="1" ht="18.75" customHeight="1" thickTop="1" x14ac:dyDescent="0.35">
      <c r="B169" s="361"/>
      <c r="C169" s="360" t="s">
        <v>912</v>
      </c>
      <c r="D169" s="182"/>
      <c r="E169" s="425"/>
      <c r="F169" s="351"/>
      <c r="G169" s="71"/>
      <c r="H169" s="33"/>
      <c r="I169" s="33"/>
      <c r="J169" s="33"/>
      <c r="K169" s="33"/>
      <c r="Q169" s="557"/>
      <c r="R169" s="558"/>
    </row>
    <row r="170" spans="2:18" s="36" customFormat="1" ht="18.75" customHeight="1" x14ac:dyDescent="0.35">
      <c r="B170" s="361"/>
      <c r="C170" s="358" t="s">
        <v>66</v>
      </c>
      <c r="D170" s="183"/>
      <c r="E170" s="420">
        <f>(E93*$D$93)</f>
        <v>0</v>
      </c>
      <c r="F170" s="349">
        <f>(F93*$D$93)</f>
        <v>0</v>
      </c>
      <c r="G170" s="68">
        <f>(G93*$D$93)</f>
        <v>0</v>
      </c>
      <c r="H170" s="33"/>
      <c r="I170" s="33"/>
      <c r="J170" s="33"/>
      <c r="K170" s="33"/>
      <c r="Q170" s="557"/>
      <c r="R170" s="558"/>
    </row>
    <row r="171" spans="2:18" s="36" customFormat="1" ht="18.75" customHeight="1" x14ac:dyDescent="0.35">
      <c r="B171" s="361"/>
      <c r="C171" s="358" t="s">
        <v>67</v>
      </c>
      <c r="D171" s="183"/>
      <c r="E171" s="420">
        <f>E94*$D$94</f>
        <v>0</v>
      </c>
      <c r="F171" s="349">
        <f>F94*$D$94</f>
        <v>0</v>
      </c>
      <c r="G171" s="69">
        <f>G94*$D$94</f>
        <v>0</v>
      </c>
      <c r="H171" s="33"/>
      <c r="I171" s="33"/>
      <c r="J171" s="33"/>
      <c r="K171" s="33"/>
      <c r="Q171" s="557"/>
      <c r="R171" s="558"/>
    </row>
    <row r="172" spans="2:18" ht="22.35" customHeight="1" thickBot="1" x14ac:dyDescent="0.4">
      <c r="B172" s="364">
        <v>45</v>
      </c>
      <c r="C172" s="370" t="s">
        <v>889</v>
      </c>
      <c r="D172" s="184"/>
      <c r="E172" s="417">
        <f>SUM(E170:E171)</f>
        <v>0</v>
      </c>
      <c r="F172" s="346">
        <f>SUM(F170:F171)</f>
        <v>0</v>
      </c>
      <c r="G172" s="180">
        <f>SUM(G170:G171)</f>
        <v>0</v>
      </c>
      <c r="H172" s="220"/>
      <c r="I172" s="220"/>
      <c r="J172" s="220"/>
      <c r="K172" s="220"/>
      <c r="Q172" s="555"/>
      <c r="R172" s="556"/>
    </row>
    <row r="173" spans="2:18" ht="22.35" customHeight="1" thickTop="1" thickBot="1" x14ac:dyDescent="0.4">
      <c r="B173" s="364">
        <v>46</v>
      </c>
      <c r="C173" s="370" t="s">
        <v>913</v>
      </c>
      <c r="D173" s="179"/>
      <c r="E173" s="423">
        <f>E15*E95</f>
        <v>0</v>
      </c>
      <c r="F173" s="346">
        <f>F15*F95</f>
        <v>0</v>
      </c>
      <c r="G173" s="180">
        <f>G15*G95</f>
        <v>0</v>
      </c>
      <c r="H173" s="220"/>
      <c r="I173" s="220"/>
      <c r="J173" s="220"/>
      <c r="K173" s="220"/>
      <c r="Q173" s="552"/>
      <c r="R173" s="553"/>
    </row>
    <row r="174" spans="2:18" s="38" customFormat="1" ht="50.1" customHeight="1" thickTop="1" thickBot="1" x14ac:dyDescent="0.35">
      <c r="B174" s="365">
        <v>47</v>
      </c>
      <c r="C174" s="309" t="s">
        <v>68</v>
      </c>
      <c r="D174" s="186"/>
      <c r="E174" s="352">
        <f>E106+E107+E116+E120+E125+E126+E133+E142+E147+E152+E153+E154+E161+E162+E163+E164+E165+E166+E167+E168+E172+E173</f>
        <v>0</v>
      </c>
      <c r="F174" s="352">
        <f>F106+F107+F116+F120+F125+F126+F133+F142+F147+F152+F153+F154+F161+F162+F163+F164+F165+F166+F167+F168+F172+F173</f>
        <v>0</v>
      </c>
      <c r="G174" s="187">
        <f>G106+G107+G116+G120+G125+G126+G133+G142+G147+G152+G153+G154+G161+G162+G163+G164+G165+G166+G167+G168+G172+G173</f>
        <v>0</v>
      </c>
      <c r="Q174" s="561">
        <f>VLOOKUP(Estimates!$E$8,LPE!$B:$ML,157,FALSE)</f>
        <v>0</v>
      </c>
      <c r="R174" s="562">
        <f>G174-Q174</f>
        <v>0</v>
      </c>
    </row>
    <row r="175" spans="2:18" s="33" customFormat="1" ht="25.35" customHeight="1" thickTop="1" x14ac:dyDescent="0.35">
      <c r="B175" s="188" t="s">
        <v>694</v>
      </c>
      <c r="C175" s="189" t="s">
        <v>693</v>
      </c>
      <c r="D175" s="446"/>
      <c r="E175" s="320"/>
      <c r="F175" s="345"/>
      <c r="G175" s="408"/>
      <c r="Q175" s="563"/>
      <c r="R175" s="562"/>
    </row>
    <row r="176" spans="2:18" s="33" customFormat="1" ht="22.2" customHeight="1" x14ac:dyDescent="0.35">
      <c r="B176" s="60"/>
      <c r="C176" s="212" t="s">
        <v>885</v>
      </c>
      <c r="D176" s="183"/>
      <c r="E176" s="319">
        <f>(E103*E14*E101)*100</f>
        <v>0</v>
      </c>
      <c r="F176" s="341">
        <f>(F103*F14*F101)*100</f>
        <v>0</v>
      </c>
      <c r="G176" s="73">
        <f>(G103*G14*G101)*100</f>
        <v>0</v>
      </c>
      <c r="Q176" s="561">
        <f>VLOOKUP(Estimates!$E$8,LPE!$B:$ML,160,FALSE)</f>
        <v>0</v>
      </c>
      <c r="R176" s="562">
        <f>G176-Q176</f>
        <v>0</v>
      </c>
    </row>
    <row r="177" spans="2:18" s="33" customFormat="1" ht="22.2" customHeight="1" thickBot="1" x14ac:dyDescent="0.4">
      <c r="B177" s="60"/>
      <c r="C177" s="213" t="s">
        <v>886</v>
      </c>
      <c r="D177" s="451"/>
      <c r="E177" s="427">
        <f>(E104*E14*E102)*100</f>
        <v>0</v>
      </c>
      <c r="F177" s="353">
        <f>(F104*F14*F102)*100</f>
        <v>0</v>
      </c>
      <c r="G177" s="76">
        <f>(G104*G14*G102)*100</f>
        <v>0</v>
      </c>
      <c r="Q177" s="561">
        <f>VLOOKUP(Estimates!$E$8,LPE!$B:$ML,161,FALSE)</f>
        <v>0</v>
      </c>
      <c r="R177" s="562">
        <f>G177-Q177</f>
        <v>0</v>
      </c>
    </row>
    <row r="178" spans="2:18" s="38" customFormat="1" ht="50.1" customHeight="1" thickTop="1" thickBot="1" x14ac:dyDescent="0.35">
      <c r="B178" s="41">
        <v>51</v>
      </c>
      <c r="C178" s="211" t="s">
        <v>69</v>
      </c>
      <c r="D178" s="186"/>
      <c r="E178" s="352">
        <f>SUM(E176:E177)</f>
        <v>0</v>
      </c>
      <c r="F178" s="352">
        <f>SUM(F176:F177)</f>
        <v>0</v>
      </c>
      <c r="G178" s="187">
        <f>SUM(G176:G177)</f>
        <v>0</v>
      </c>
      <c r="I178" s="280"/>
      <c r="Q178" s="564"/>
      <c r="R178" s="562"/>
    </row>
    <row r="179" spans="2:18" s="33" customFormat="1" ht="25.35" customHeight="1" thickTop="1" x14ac:dyDescent="0.35">
      <c r="B179" s="188"/>
      <c r="C179" s="189" t="s">
        <v>920</v>
      </c>
      <c r="D179" s="452"/>
      <c r="E179" s="320"/>
      <c r="F179" s="345"/>
      <c r="G179" s="65"/>
      <c r="Q179" s="565"/>
      <c r="R179" s="558"/>
    </row>
    <row r="180" spans="2:18" ht="18.75" customHeight="1" x14ac:dyDescent="0.35">
      <c r="B180" s="77"/>
      <c r="C180" s="313" t="s">
        <v>882</v>
      </c>
      <c r="D180" s="190"/>
      <c r="E180" s="428" t="str">
        <f>Estimates!E83</f>
        <v>NO</v>
      </c>
      <c r="F180" s="354" t="str">
        <f>E180</f>
        <v>NO</v>
      </c>
      <c r="G180" s="283" t="str">
        <f>F180</f>
        <v>NO</v>
      </c>
      <c r="H180" s="220"/>
      <c r="I180" s="220"/>
      <c r="J180" s="220"/>
      <c r="K180" s="220"/>
      <c r="Q180" s="566"/>
      <c r="R180" s="556"/>
    </row>
    <row r="181" spans="2:18" ht="18.75" customHeight="1" thickBot="1" x14ac:dyDescent="0.4">
      <c r="B181" s="57"/>
      <c r="C181" s="313" t="s">
        <v>918</v>
      </c>
      <c r="D181" s="190"/>
      <c r="E181" s="429">
        <f>IF($E$180="Yes",E91*E10*E100,0)</f>
        <v>0</v>
      </c>
      <c r="F181" s="355">
        <f>IF($F$180="Yes",F91*F10*F100,0)</f>
        <v>0</v>
      </c>
      <c r="G181" s="294">
        <f>IF($G$180="Yes",G91*G10*G100,0)</f>
        <v>0</v>
      </c>
      <c r="H181" s="220"/>
      <c r="I181" s="220"/>
      <c r="J181" s="220"/>
      <c r="K181" s="220"/>
      <c r="Q181" s="566"/>
      <c r="R181" s="556"/>
    </row>
    <row r="182" spans="2:18" s="33" customFormat="1" ht="18.75" customHeight="1" thickTop="1" thickBot="1" x14ac:dyDescent="0.4">
      <c r="B182" s="60"/>
      <c r="C182" s="191" t="s">
        <v>70</v>
      </c>
      <c r="D182" s="183"/>
      <c r="E182" s="319">
        <f>VLOOKUP($B$7,LPE,340,FALSE)</f>
        <v>0</v>
      </c>
      <c r="F182" s="341">
        <f>VLOOKUP($B$7,LPE,340,FALSE)</f>
        <v>0</v>
      </c>
      <c r="G182" s="326">
        <f t="shared" ref="G182:G187" si="2">F182</f>
        <v>0</v>
      </c>
      <c r="Q182" s="565"/>
      <c r="R182" s="558"/>
    </row>
    <row r="183" spans="2:18" s="33" customFormat="1" ht="18.75" customHeight="1" thickTop="1" thickBot="1" x14ac:dyDescent="0.4">
      <c r="B183" s="60"/>
      <c r="C183" s="191" t="s">
        <v>71</v>
      </c>
      <c r="D183" s="183"/>
      <c r="E183" s="319">
        <f>VLOOKUP($B$7,LPE,341,FALSE)</f>
        <v>0</v>
      </c>
      <c r="F183" s="341">
        <f>VLOOKUP($B$7,LPE,341,FALSE)</f>
        <v>0</v>
      </c>
      <c r="G183" s="326">
        <f t="shared" si="2"/>
        <v>0</v>
      </c>
      <c r="Q183" s="565"/>
      <c r="R183" s="558"/>
    </row>
    <row r="184" spans="2:18" s="33" customFormat="1" ht="35.1" customHeight="1" thickTop="1" thickBot="1" x14ac:dyDescent="0.4">
      <c r="B184" s="60"/>
      <c r="C184" s="191" t="s">
        <v>72</v>
      </c>
      <c r="D184" s="183"/>
      <c r="E184" s="319">
        <f>VLOOKUP($B$7,LPE,342,FALSE)</f>
        <v>0</v>
      </c>
      <c r="F184" s="341">
        <f>VLOOKUP($B$7,LPE,342,FALSE)</f>
        <v>0</v>
      </c>
      <c r="G184" s="326">
        <f t="shared" si="2"/>
        <v>0</v>
      </c>
      <c r="Q184" s="565"/>
      <c r="R184" s="558"/>
    </row>
    <row r="185" spans="2:18" s="33" customFormat="1" ht="18.75" customHeight="1" thickTop="1" thickBot="1" x14ac:dyDescent="0.4">
      <c r="B185" s="60"/>
      <c r="C185" s="191" t="s">
        <v>73</v>
      </c>
      <c r="D185" s="183"/>
      <c r="E185" s="319">
        <f>VLOOKUP($B$7,LPE,343,FALSE)</f>
        <v>0</v>
      </c>
      <c r="F185" s="341">
        <f>VLOOKUP($B$7,LPE,343,FALSE)</f>
        <v>0</v>
      </c>
      <c r="G185" s="326">
        <f t="shared" si="2"/>
        <v>0</v>
      </c>
      <c r="Q185" s="565"/>
      <c r="R185" s="558"/>
    </row>
    <row r="186" spans="2:18" s="33" customFormat="1" ht="19.2" thickTop="1" thickBot="1" x14ac:dyDescent="0.4">
      <c r="B186" s="60"/>
      <c r="C186" s="313" t="s">
        <v>916</v>
      </c>
      <c r="D186" s="451"/>
      <c r="E186" s="427">
        <f>Estimates!E84</f>
        <v>0</v>
      </c>
      <c r="F186" s="353">
        <f>VLOOKUP($B$7,LPE,375,FALSE)</f>
        <v>0</v>
      </c>
      <c r="G186" s="331">
        <f t="shared" si="2"/>
        <v>0</v>
      </c>
      <c r="Q186" s="565"/>
      <c r="R186" s="558"/>
    </row>
    <row r="187" spans="2:18" s="33" customFormat="1" ht="19.2" thickTop="1" thickBot="1" x14ac:dyDescent="0.4">
      <c r="B187" s="60"/>
      <c r="C187" s="313" t="s">
        <v>917</v>
      </c>
      <c r="D187" s="451"/>
      <c r="E187" s="427">
        <f>Estimates!E85</f>
        <v>0</v>
      </c>
      <c r="F187" s="353">
        <f>VLOOKUP($B$7,LPE,378,FALSE)</f>
        <v>0</v>
      </c>
      <c r="G187" s="331">
        <f t="shared" si="2"/>
        <v>0</v>
      </c>
      <c r="Q187" s="561"/>
      <c r="R187" s="558"/>
    </row>
    <row r="188" spans="2:18" s="38" customFormat="1" ht="50.1" customHeight="1" thickTop="1" thickBot="1" x14ac:dyDescent="0.35">
      <c r="B188" s="41">
        <v>52</v>
      </c>
      <c r="C188" s="211" t="s">
        <v>74</v>
      </c>
      <c r="D188" s="186"/>
      <c r="E188" s="352">
        <f>SUM(E181:E187)</f>
        <v>0</v>
      </c>
      <c r="F188" s="352">
        <f>SUM(F181:F187)</f>
        <v>0</v>
      </c>
      <c r="G188" s="187">
        <f>SUM(G181:G187)</f>
        <v>0</v>
      </c>
      <c r="Q188" s="561">
        <f>VLOOKUP(Estimates!$E$8,LPE!$B:$ML,85,FALSE)</f>
        <v>0</v>
      </c>
      <c r="R188" s="562">
        <f>G188-Q188</f>
        <v>0</v>
      </c>
    </row>
    <row r="189" spans="2:18" s="33" customFormat="1" ht="18.75" customHeight="1" thickTop="1" x14ac:dyDescent="0.35">
      <c r="B189" s="78"/>
      <c r="C189" s="406" t="s">
        <v>75</v>
      </c>
      <c r="D189" s="453"/>
      <c r="E189" s="322"/>
      <c r="F189" s="356"/>
      <c r="G189" s="79"/>
      <c r="Q189" s="561"/>
      <c r="R189" s="560"/>
    </row>
    <row r="190" spans="2:18" s="33" customFormat="1" ht="22.2" customHeight="1" x14ac:dyDescent="0.35">
      <c r="B190" s="63">
        <v>54</v>
      </c>
      <c r="C190" s="212" t="s">
        <v>76</v>
      </c>
      <c r="D190" s="183"/>
      <c r="E190" s="319">
        <f>E193-E191-E192</f>
        <v>0</v>
      </c>
      <c r="F190" s="341">
        <f>F193-F191-F192</f>
        <v>0</v>
      </c>
      <c r="G190" s="73">
        <f>G193-G191-G192</f>
        <v>0</v>
      </c>
      <c r="Q190" s="561">
        <f>VLOOKUP(Estimates!$E$8,LPE!$B:$ML,48,FALSE)</f>
        <v>0</v>
      </c>
      <c r="R190" s="562">
        <f>G190-Q190</f>
        <v>0</v>
      </c>
    </row>
    <row r="191" spans="2:18" s="33" customFormat="1" ht="22.2" customHeight="1" x14ac:dyDescent="0.35">
      <c r="B191" s="63">
        <v>55</v>
      </c>
      <c r="C191" s="212" t="s">
        <v>656</v>
      </c>
      <c r="D191" s="183"/>
      <c r="E191" s="319">
        <f>E96*E97</f>
        <v>0</v>
      </c>
      <c r="F191" s="341">
        <f>F96*F97</f>
        <v>0</v>
      </c>
      <c r="G191" s="73">
        <f>G96*G97</f>
        <v>0</v>
      </c>
      <c r="Q191" s="561">
        <f>VLOOKUP(Estimates!$E$8,LPE!$B:$ML,17,FALSE)</f>
        <v>0</v>
      </c>
      <c r="R191" s="562">
        <f>G191-Q191</f>
        <v>0</v>
      </c>
    </row>
    <row r="192" spans="2:18" s="33" customFormat="1" ht="22.2" customHeight="1" thickBot="1" x14ac:dyDescent="0.4">
      <c r="B192" s="75">
        <v>56</v>
      </c>
      <c r="C192" s="213" t="s">
        <v>667</v>
      </c>
      <c r="D192" s="451"/>
      <c r="E192" s="427">
        <f>E182+E183</f>
        <v>0</v>
      </c>
      <c r="F192" s="353">
        <f>F182+F183</f>
        <v>0</v>
      </c>
      <c r="G192" s="76">
        <f>G182+G183</f>
        <v>0</v>
      </c>
      <c r="Q192" s="557"/>
      <c r="R192" s="558"/>
    </row>
    <row r="193" spans="2:18" s="38" customFormat="1" ht="50.1" customHeight="1" thickTop="1" thickBot="1" x14ac:dyDescent="0.35">
      <c r="B193" s="41">
        <v>61</v>
      </c>
      <c r="C193" s="211" t="s">
        <v>77</v>
      </c>
      <c r="D193" s="186"/>
      <c r="E193" s="426">
        <f>E174+E178+E188</f>
        <v>0</v>
      </c>
      <c r="F193" s="352">
        <f>F174+F178+F188</f>
        <v>0</v>
      </c>
      <c r="G193" s="187">
        <f>G174+G178+G188</f>
        <v>0</v>
      </c>
      <c r="Q193" s="567"/>
      <c r="R193" s="562"/>
    </row>
    <row r="194" spans="2:18" ht="18.600000000000001" thickTop="1" x14ac:dyDescent="0.35">
      <c r="B194" s="220"/>
      <c r="C194" s="220"/>
      <c r="D194" s="225"/>
      <c r="E194" s="220"/>
      <c r="F194" s="220"/>
      <c r="G194" s="220"/>
      <c r="H194" s="220"/>
      <c r="I194" s="220"/>
      <c r="J194" s="220"/>
      <c r="K194" s="220"/>
      <c r="Q194" s="555"/>
      <c r="R194" s="556"/>
    </row>
    <row r="195" spans="2:18" ht="18" x14ac:dyDescent="0.35">
      <c r="B195" s="220"/>
      <c r="C195" s="220"/>
      <c r="D195" s="225"/>
      <c r="E195" s="220"/>
      <c r="F195" s="220"/>
      <c r="G195" s="220"/>
      <c r="H195" s="220"/>
      <c r="I195" s="220"/>
      <c r="J195" s="220"/>
      <c r="K195" s="220"/>
      <c r="Q195" s="555"/>
      <c r="R195" s="556"/>
    </row>
    <row r="196" spans="2:18" ht="18" x14ac:dyDescent="0.35">
      <c r="B196" s="220"/>
      <c r="C196" s="220"/>
      <c r="D196" s="225"/>
      <c r="E196" s="220"/>
      <c r="F196" s="220"/>
      <c r="G196" s="220"/>
      <c r="H196" s="220"/>
      <c r="I196" s="220"/>
      <c r="J196" s="220"/>
      <c r="K196" s="220"/>
      <c r="Q196" s="555"/>
      <c r="R196" s="556"/>
    </row>
    <row r="197" spans="2:18" ht="18" x14ac:dyDescent="0.35">
      <c r="B197" s="220"/>
      <c r="C197" s="220"/>
      <c r="D197" s="225"/>
      <c r="E197" s="220"/>
      <c r="F197" s="220"/>
      <c r="G197" s="220"/>
      <c r="H197" s="220"/>
      <c r="I197" s="220"/>
      <c r="J197" s="220"/>
      <c r="K197" s="220"/>
      <c r="Q197" s="555"/>
      <c r="R197" s="556"/>
    </row>
    <row r="198" spans="2:18" ht="18" x14ac:dyDescent="0.35">
      <c r="B198" s="220"/>
      <c r="C198" s="220"/>
      <c r="D198" s="225"/>
      <c r="E198" s="220"/>
      <c r="F198" s="220"/>
      <c r="G198" s="220"/>
      <c r="H198" s="220"/>
      <c r="I198" s="220"/>
      <c r="J198" s="220"/>
      <c r="K198" s="220"/>
      <c r="Q198" s="555"/>
      <c r="R198" s="556"/>
    </row>
    <row r="199" spans="2:18" ht="18" x14ac:dyDescent="0.35">
      <c r="B199" s="220"/>
      <c r="C199" s="220"/>
      <c r="D199" s="225"/>
      <c r="E199" s="220"/>
      <c r="F199" s="220"/>
      <c r="G199" s="220"/>
      <c r="H199" s="220"/>
      <c r="I199" s="220"/>
      <c r="J199" s="220"/>
      <c r="K199" s="220"/>
      <c r="Q199" s="555"/>
      <c r="R199" s="556"/>
    </row>
    <row r="200" spans="2:18" ht="18" x14ac:dyDescent="0.35">
      <c r="B200" s="220"/>
      <c r="C200" s="220"/>
      <c r="D200" s="225"/>
      <c r="E200" s="220"/>
      <c r="F200" s="220"/>
      <c r="G200" s="220"/>
      <c r="H200" s="220"/>
      <c r="I200" s="220"/>
      <c r="J200" s="220"/>
      <c r="K200" s="220"/>
      <c r="Q200" s="555"/>
      <c r="R200" s="556"/>
    </row>
    <row r="201" spans="2:18" ht="18" x14ac:dyDescent="0.35">
      <c r="B201" s="220"/>
      <c r="C201" s="220"/>
      <c r="D201" s="225"/>
      <c r="E201" s="220"/>
      <c r="F201" s="220"/>
      <c r="G201" s="220"/>
      <c r="H201" s="220"/>
      <c r="I201" s="220"/>
      <c r="J201" s="220"/>
      <c r="K201" s="220"/>
      <c r="Q201" s="555"/>
      <c r="R201" s="556"/>
    </row>
    <row r="202" spans="2:18" ht="18" x14ac:dyDescent="0.35">
      <c r="B202" s="220"/>
      <c r="C202" s="220"/>
      <c r="D202" s="225"/>
      <c r="E202" s="220"/>
      <c r="F202" s="220"/>
      <c r="G202" s="220"/>
      <c r="H202" s="220"/>
      <c r="I202" s="220"/>
      <c r="J202" s="220"/>
      <c r="K202" s="220"/>
      <c r="Q202" s="555"/>
      <c r="R202" s="556"/>
    </row>
    <row r="203" spans="2:18" ht="18" x14ac:dyDescent="0.35">
      <c r="Q203" s="555"/>
      <c r="R203" s="556"/>
    </row>
    <row r="204" spans="2:18" ht="18" x14ac:dyDescent="0.35">
      <c r="Q204" s="555"/>
      <c r="R204" s="556"/>
    </row>
    <row r="205" spans="2:18" ht="18" x14ac:dyDescent="0.35">
      <c r="Q205" s="555"/>
      <c r="R205" s="556"/>
    </row>
    <row r="206" spans="2:18" ht="18" x14ac:dyDescent="0.35">
      <c r="Q206" s="555"/>
      <c r="R206" s="556"/>
    </row>
    <row r="207" spans="2:18" ht="18" x14ac:dyDescent="0.35">
      <c r="Q207" s="555"/>
      <c r="R207" s="556"/>
    </row>
    <row r="208" spans="2:18" ht="18" x14ac:dyDescent="0.35">
      <c r="Q208" s="555"/>
      <c r="R208" s="556"/>
    </row>
    <row r="209" spans="17:18" ht="18" x14ac:dyDescent="0.35">
      <c r="Q209" s="555"/>
      <c r="R209" s="556"/>
    </row>
    <row r="210" spans="17:18" ht="18" x14ac:dyDescent="0.35">
      <c r="Q210" s="555"/>
      <c r="R210" s="556"/>
    </row>
    <row r="211" spans="17:18" ht="18" x14ac:dyDescent="0.35">
      <c r="Q211" s="555"/>
      <c r="R211" s="556"/>
    </row>
    <row r="212" spans="17:18" ht="18" x14ac:dyDescent="0.35">
      <c r="Q212" s="555"/>
      <c r="R212" s="556"/>
    </row>
    <row r="213" spans="17:18" ht="18" x14ac:dyDescent="0.35">
      <c r="Q213" s="555"/>
      <c r="R213" s="556"/>
    </row>
    <row r="214" spans="17:18" ht="18" x14ac:dyDescent="0.35">
      <c r="Q214" s="555"/>
      <c r="R214" s="556"/>
    </row>
    <row r="215" spans="17:18" ht="18" x14ac:dyDescent="0.35">
      <c r="Q215" s="555"/>
      <c r="R215" s="556"/>
    </row>
    <row r="216" spans="17:18" ht="18" x14ac:dyDescent="0.35">
      <c r="Q216" s="555"/>
      <c r="R216" s="556"/>
    </row>
    <row r="217" spans="17:18" ht="18" x14ac:dyDescent="0.35">
      <c r="Q217" s="555"/>
      <c r="R217" s="556"/>
    </row>
    <row r="218" spans="17:18" ht="18" x14ac:dyDescent="0.35">
      <c r="Q218" s="555"/>
      <c r="R218" s="556"/>
    </row>
    <row r="219" spans="17:18" ht="18" x14ac:dyDescent="0.35">
      <c r="Q219" s="555"/>
      <c r="R219" s="556"/>
    </row>
    <row r="220" spans="17:18" ht="18" x14ac:dyDescent="0.35">
      <c r="Q220" s="555"/>
      <c r="R220" s="556"/>
    </row>
    <row r="221" spans="17:18" ht="18" x14ac:dyDescent="0.35">
      <c r="Q221" s="555"/>
      <c r="R221" s="556"/>
    </row>
    <row r="222" spans="17:18" ht="18" x14ac:dyDescent="0.35">
      <c r="Q222" s="555"/>
      <c r="R222" s="556"/>
    </row>
    <row r="223" spans="17:18" ht="18" x14ac:dyDescent="0.35">
      <c r="Q223" s="555"/>
      <c r="R223" s="556"/>
    </row>
    <row r="224" spans="17:18" ht="18" x14ac:dyDescent="0.35">
      <c r="Q224" s="555"/>
      <c r="R224" s="556"/>
    </row>
    <row r="225" spans="17:18" ht="18" x14ac:dyDescent="0.35">
      <c r="Q225" s="555"/>
      <c r="R225" s="556"/>
    </row>
    <row r="226" spans="17:18" ht="18" x14ac:dyDescent="0.35">
      <c r="Q226" s="555"/>
      <c r="R226" s="556"/>
    </row>
    <row r="227" spans="17:18" ht="18" x14ac:dyDescent="0.35">
      <c r="Q227" s="555"/>
      <c r="R227" s="556"/>
    </row>
    <row r="228" spans="17:18" ht="18" x14ac:dyDescent="0.35">
      <c r="Q228" s="555"/>
      <c r="R228" s="556"/>
    </row>
    <row r="229" spans="17:18" ht="18" x14ac:dyDescent="0.35">
      <c r="Q229" s="555"/>
      <c r="R229" s="556"/>
    </row>
    <row r="230" spans="17:18" ht="18" x14ac:dyDescent="0.35">
      <c r="Q230" s="555"/>
      <c r="R230" s="556"/>
    </row>
    <row r="231" spans="17:18" x14ac:dyDescent="0.3"/>
    <row r="232" spans="17:18" x14ac:dyDescent="0.3"/>
    <row r="233" spans="17:18" x14ac:dyDescent="0.3"/>
    <row r="234" spans="17:18" x14ac:dyDescent="0.3"/>
    <row r="235" spans="17:18" x14ac:dyDescent="0.3"/>
    <row r="236" spans="17:18" x14ac:dyDescent="0.3"/>
    <row r="237" spans="17:18" x14ac:dyDescent="0.3"/>
    <row r="238" spans="17:18" x14ac:dyDescent="0.3"/>
    <row r="239" spans="17:18" x14ac:dyDescent="0.3"/>
    <row r="240" spans="17:18" x14ac:dyDescent="0.3"/>
    <row r="241" x14ac:dyDescent="0.3"/>
    <row r="242" x14ac:dyDescent="0.3"/>
    <row r="243" x14ac:dyDescent="0.3"/>
    <row r="244" x14ac:dyDescent="0.3"/>
    <row r="245" x14ac:dyDescent="0.3"/>
    <row r="246" x14ac:dyDescent="0.3"/>
    <row r="247" x14ac:dyDescent="0.3"/>
  </sheetData>
  <sheetProtection algorithmName="SHA-512" hashValue="8QoBbEq/Xh+B66DDaJ6JMcN5GYLLlf1mPZlSh5dTfYrXEet/Umnp2UJAtb44GWV+jc0/zpFbU831jerdFc7k7A==" saltValue="pr3jLPom5ZZdEtaSrRYfjQ==" spinCount="100000" sheet="1"/>
  <mergeCells count="1">
    <mergeCell ref="B3:G3"/>
  </mergeCells>
  <phoneticPr fontId="11" type="noConversion"/>
  <dataValidations count="3">
    <dataValidation allowBlank="1" showErrorMessage="1" prompt="Enter Beginning Date in this column under this heading" sqref="E190:G193 E19:E31 E46:F50 G55 E63:G63 F28:G31 E52:F56 E58:E60 E81:F82 G147 F58:F62 G60 G70:G71 E65:F73 G118:G120 G144 G161:G163 G49:G50 G122:G126 G176:G178 G109:G116 F11:G14 D169 E98:G100 E188:G188 E143:F147 D15 E75:F75 E149:G154 E180:E185 F43:G44 E96:F97 E76:G79 E101:F102 D103:G104 G128:G141 E33:E44 E169:E178 G181:G185 E16:G17 F175:F185 F169:G174 E91:G95 E108:F141 E10:E14 E84:G89 E155:F165" xr:uid="{D4FA58DC-50FB-4767-8FA5-2C7B7068F189}"/>
    <dataValidation allowBlank="1" showErrorMessage="1" prompt="Current Monthly Payment is auto calculated in this column under this heading" sqref="G121 G30 G108 G143 G145:G146 G179:G180 G117 G127 G99 G94 G164:G173 E166:F168 E173:F173 G156:G160" xr:uid="{BF52CED9-AF06-4A4B-BE6E-F79801B0F4E9}"/>
    <dataValidation allowBlank="1" showErrorMessage="1" prompt="Enter Lender in this column under this heading" sqref="D8:G9 G7 B8:C8 D179 D148 G105 G148 G175 G155" xr:uid="{373EF0D2-5E47-49DA-B128-628DF9EFDEC7}"/>
  </dataValidations>
  <printOptions horizontalCentered="1"/>
  <pageMargins left="0.5" right="0.5" top="0.5" bottom="0.5" header="0.05" footer="0.05"/>
  <pageSetup scale="66" fitToHeight="0" orientation="landscape" r:id="rId1"/>
  <headerFooter differentFirst="1">
    <oddFooter>Page &amp;P of &amp;N</oddFooter>
  </headerFooter>
  <rowBreaks count="2" manualBreakCount="2">
    <brk id="67" min="1" max="6" man="1"/>
    <brk id="174" min="1" max="6"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859F6-3C1D-49ED-AF25-0D0BEFD1C57F}">
  <sheetPr>
    <tabColor theme="4"/>
    <pageSetUpPr autoPageBreaks="0" fitToPage="1"/>
  </sheetPr>
  <dimension ref="A1:IS59"/>
  <sheetViews>
    <sheetView showGridLines="0" zoomScaleNormal="100" workbookViewId="0">
      <pane ySplit="5" topLeftCell="A6" activePane="bottomLeft" state="frozen"/>
      <selection pane="bottomLeft" activeCell="C4" sqref="C4"/>
    </sheetView>
  </sheetViews>
  <sheetFormatPr defaultColWidth="0" defaultRowHeight="14.4" zeroHeight="1" x14ac:dyDescent="0.3"/>
  <cols>
    <col min="1" max="1" width="6.44140625" style="31" customWidth="1"/>
    <col min="2" max="2" width="10.5546875" style="39" customWidth="1"/>
    <col min="3" max="3" width="56.44140625" style="31" customWidth="1"/>
    <col min="4" max="9" width="11" style="232" customWidth="1"/>
    <col min="10" max="10" width="20" style="232" customWidth="1"/>
    <col min="11" max="12" width="9" style="31" customWidth="1"/>
    <col min="13" max="13" width="9" style="231" customWidth="1"/>
    <col min="14" max="253" width="0" style="231" hidden="1" customWidth="1"/>
    <col min="254" max="16384" width="9" style="231" hidden="1"/>
  </cols>
  <sheetData>
    <row r="1" spans="1:253" s="218" customFormat="1" ht="15" thickBot="1" x14ac:dyDescent="0.35">
      <c r="A1" s="220"/>
      <c r="B1" s="219"/>
      <c r="C1" s="220"/>
      <c r="D1" s="225"/>
      <c r="E1" s="225"/>
      <c r="F1" s="225"/>
      <c r="G1" s="225"/>
      <c r="H1" s="225"/>
      <c r="I1" s="225"/>
      <c r="J1" s="225"/>
      <c r="K1" s="220"/>
      <c r="L1" s="220"/>
    </row>
    <row r="2" spans="1:253" s="218" customFormat="1" ht="6.75" customHeight="1" thickBot="1" x14ac:dyDescent="0.35">
      <c r="A2" s="220"/>
      <c r="B2" s="80"/>
      <c r="C2" s="81"/>
      <c r="D2" s="82"/>
      <c r="E2" s="82"/>
      <c r="F2" s="82"/>
      <c r="G2" s="82"/>
      <c r="H2" s="82"/>
      <c r="I2" s="82"/>
      <c r="J2" s="83"/>
      <c r="K2" s="220"/>
      <c r="L2" s="220"/>
    </row>
    <row r="3" spans="1:253" s="227" customFormat="1" ht="95.1" customHeight="1" thickTop="1" x14ac:dyDescent="0.45">
      <c r="A3" s="23"/>
      <c r="B3" s="90"/>
      <c r="C3" s="604" t="s">
        <v>1011</v>
      </c>
      <c r="D3" s="604"/>
      <c r="E3" s="604"/>
      <c r="F3" s="604"/>
      <c r="G3" s="604"/>
      <c r="H3" s="604"/>
      <c r="I3" s="604"/>
      <c r="J3" s="91"/>
      <c r="K3" s="220"/>
      <c r="L3" s="220"/>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row>
    <row r="4" spans="1:253" s="218" customFormat="1" ht="5.0999999999999996" customHeight="1" x14ac:dyDescent="0.3">
      <c r="A4" s="220"/>
      <c r="B4" s="48"/>
      <c r="C4" s="14"/>
      <c r="D4" s="24"/>
      <c r="E4" s="24"/>
      <c r="F4" s="24"/>
      <c r="G4" s="24"/>
      <c r="H4" s="24"/>
      <c r="I4" s="24"/>
      <c r="J4" s="93"/>
      <c r="K4" s="220"/>
      <c r="L4" s="220"/>
    </row>
    <row r="5" spans="1:253" s="228" customFormat="1" ht="30.75" customHeight="1" x14ac:dyDescent="0.3">
      <c r="A5" s="33"/>
      <c r="B5" s="245">
        <f>Estimates!E8</f>
        <v>0</v>
      </c>
      <c r="C5" s="246" t="str">
        <f>Estimates!B6</f>
        <v>Charter School Name</v>
      </c>
      <c r="D5" s="94"/>
      <c r="E5" s="94"/>
      <c r="F5" s="94"/>
      <c r="G5" s="94"/>
      <c r="H5" s="94"/>
      <c r="I5" s="94"/>
      <c r="J5" s="95"/>
      <c r="K5" s="33"/>
      <c r="L5" s="33"/>
    </row>
    <row r="6" spans="1:253" s="229" customFormat="1" ht="18.600000000000001" thickBot="1" x14ac:dyDescent="0.4">
      <c r="A6" s="221"/>
      <c r="B6" s="96"/>
      <c r="C6" s="84" t="s">
        <v>750</v>
      </c>
      <c r="D6" s="85">
        <v>1</v>
      </c>
      <c r="E6" s="85">
        <v>2</v>
      </c>
      <c r="F6" s="85">
        <v>3</v>
      </c>
      <c r="G6" s="85">
        <v>4</v>
      </c>
      <c r="H6" s="85">
        <v>5</v>
      </c>
      <c r="I6" s="85">
        <v>6</v>
      </c>
      <c r="J6" s="97" t="s">
        <v>749</v>
      </c>
      <c r="K6" s="221"/>
      <c r="L6" s="221"/>
    </row>
    <row r="7" spans="1:253" s="228" customFormat="1" ht="25.35" customHeight="1" thickTop="1" x14ac:dyDescent="0.3">
      <c r="A7" s="33"/>
      <c r="B7" s="98"/>
      <c r="C7" s="86" t="s">
        <v>709</v>
      </c>
      <c r="D7" s="87"/>
      <c r="E7" s="87"/>
      <c r="F7" s="87"/>
      <c r="G7" s="87"/>
      <c r="H7" s="87"/>
      <c r="I7" s="87"/>
      <c r="J7" s="99"/>
      <c r="K7" s="33"/>
      <c r="L7" s="33"/>
    </row>
    <row r="8" spans="1:253" s="228" customFormat="1" ht="18.75" customHeight="1" x14ac:dyDescent="0.3">
      <c r="A8" s="33"/>
      <c r="B8" s="100"/>
      <c r="C8" s="88" t="s">
        <v>710</v>
      </c>
      <c r="D8" s="248">
        <v>0</v>
      </c>
      <c r="E8" s="248">
        <f t="shared" ref="E8:I9" si="0">D8</f>
        <v>0</v>
      </c>
      <c r="F8" s="248">
        <f t="shared" si="0"/>
        <v>0</v>
      </c>
      <c r="G8" s="248">
        <f t="shared" si="0"/>
        <v>0</v>
      </c>
      <c r="H8" s="248">
        <f t="shared" si="0"/>
        <v>0</v>
      </c>
      <c r="I8" s="248">
        <f t="shared" si="0"/>
        <v>0</v>
      </c>
      <c r="J8" s="249">
        <f>SUM(D8:I8)/6</f>
        <v>0</v>
      </c>
      <c r="K8" s="33"/>
      <c r="L8" s="33"/>
    </row>
    <row r="9" spans="1:253" s="228" customFormat="1" ht="18.75" customHeight="1" x14ac:dyDescent="0.3">
      <c r="A9" s="33"/>
      <c r="B9" s="100"/>
      <c r="C9" s="88" t="s">
        <v>711</v>
      </c>
      <c r="D9" s="250">
        <v>0</v>
      </c>
      <c r="E9" s="250">
        <f t="shared" si="0"/>
        <v>0</v>
      </c>
      <c r="F9" s="250">
        <f t="shared" si="0"/>
        <v>0</v>
      </c>
      <c r="G9" s="250">
        <f t="shared" si="0"/>
        <v>0</v>
      </c>
      <c r="H9" s="250">
        <f t="shared" si="0"/>
        <v>0</v>
      </c>
      <c r="I9" s="250">
        <f t="shared" si="0"/>
        <v>0</v>
      </c>
      <c r="J9" s="251">
        <f t="shared" ref="J9:J33" si="1">SUM(D9:I9)/6</f>
        <v>0</v>
      </c>
      <c r="K9" s="33"/>
      <c r="L9" s="33"/>
    </row>
    <row r="10" spans="1:253" s="228" customFormat="1" ht="18.75" customHeight="1" x14ac:dyDescent="0.3">
      <c r="A10" s="33"/>
      <c r="B10" s="100"/>
      <c r="C10" s="88" t="s">
        <v>712</v>
      </c>
      <c r="D10" s="250">
        <v>0</v>
      </c>
      <c r="E10" s="250">
        <f t="shared" ref="E10:I12" si="2">D10</f>
        <v>0</v>
      </c>
      <c r="F10" s="250">
        <f t="shared" si="2"/>
        <v>0</v>
      </c>
      <c r="G10" s="250">
        <f t="shared" si="2"/>
        <v>0</v>
      </c>
      <c r="H10" s="250">
        <f t="shared" si="2"/>
        <v>0</v>
      </c>
      <c r="I10" s="250">
        <f t="shared" si="2"/>
        <v>0</v>
      </c>
      <c r="J10" s="251">
        <f t="shared" si="1"/>
        <v>0</v>
      </c>
      <c r="K10" s="33"/>
      <c r="L10" s="33"/>
    </row>
    <row r="11" spans="1:253" s="228" customFormat="1" ht="18.75" customHeight="1" x14ac:dyDescent="0.3">
      <c r="A11" s="33"/>
      <c r="B11" s="100"/>
      <c r="C11" s="88" t="s">
        <v>713</v>
      </c>
      <c r="D11" s="250">
        <v>0</v>
      </c>
      <c r="E11" s="250">
        <f t="shared" si="2"/>
        <v>0</v>
      </c>
      <c r="F11" s="250">
        <f t="shared" si="2"/>
        <v>0</v>
      </c>
      <c r="G11" s="250">
        <f t="shared" si="2"/>
        <v>0</v>
      </c>
      <c r="H11" s="250">
        <f t="shared" si="2"/>
        <v>0</v>
      </c>
      <c r="I11" s="250">
        <f t="shared" si="2"/>
        <v>0</v>
      </c>
      <c r="J11" s="251">
        <f t="shared" si="1"/>
        <v>0</v>
      </c>
      <c r="K11" s="33"/>
      <c r="L11" s="33"/>
    </row>
    <row r="12" spans="1:253" s="228" customFormat="1" ht="18.75" customHeight="1" x14ac:dyDescent="0.3">
      <c r="A12" s="33"/>
      <c r="B12" s="100"/>
      <c r="C12" s="88" t="s">
        <v>714</v>
      </c>
      <c r="D12" s="250">
        <v>0</v>
      </c>
      <c r="E12" s="250">
        <f t="shared" si="2"/>
        <v>0</v>
      </c>
      <c r="F12" s="250">
        <f t="shared" si="2"/>
        <v>0</v>
      </c>
      <c r="G12" s="250">
        <f t="shared" si="2"/>
        <v>0</v>
      </c>
      <c r="H12" s="250">
        <f t="shared" si="2"/>
        <v>0</v>
      </c>
      <c r="I12" s="250">
        <f t="shared" si="2"/>
        <v>0</v>
      </c>
      <c r="J12" s="251">
        <f t="shared" si="1"/>
        <v>0</v>
      </c>
      <c r="K12" s="33"/>
      <c r="L12" s="33"/>
    </row>
    <row r="13" spans="1:253" s="230" customFormat="1" ht="18.75" customHeight="1" thickBot="1" x14ac:dyDescent="0.35">
      <c r="A13" s="226"/>
      <c r="B13" s="100"/>
      <c r="C13" s="89" t="s">
        <v>715</v>
      </c>
      <c r="D13" s="252">
        <v>0</v>
      </c>
      <c r="E13" s="252">
        <f t="shared" ref="E13:I16" si="3">D13</f>
        <v>0</v>
      </c>
      <c r="F13" s="252">
        <f t="shared" si="3"/>
        <v>0</v>
      </c>
      <c r="G13" s="252">
        <f t="shared" si="3"/>
        <v>0</v>
      </c>
      <c r="H13" s="252">
        <f t="shared" si="3"/>
        <v>0</v>
      </c>
      <c r="I13" s="252">
        <f t="shared" si="3"/>
        <v>0</v>
      </c>
      <c r="J13" s="249">
        <f t="shared" si="1"/>
        <v>0</v>
      </c>
      <c r="K13" s="226"/>
      <c r="L13" s="226"/>
    </row>
    <row r="14" spans="1:253" s="228" customFormat="1" ht="18.600000000000001" thickTop="1" x14ac:dyDescent="0.3">
      <c r="A14" s="33"/>
      <c r="B14" s="100"/>
      <c r="C14" s="88" t="s">
        <v>716</v>
      </c>
      <c r="D14" s="250">
        <v>0</v>
      </c>
      <c r="E14" s="250">
        <f t="shared" si="3"/>
        <v>0</v>
      </c>
      <c r="F14" s="250">
        <f t="shared" si="3"/>
        <v>0</v>
      </c>
      <c r="G14" s="250">
        <f t="shared" si="3"/>
        <v>0</v>
      </c>
      <c r="H14" s="250">
        <f t="shared" si="3"/>
        <v>0</v>
      </c>
      <c r="I14" s="250">
        <f t="shared" si="3"/>
        <v>0</v>
      </c>
      <c r="J14" s="251">
        <f t="shared" si="1"/>
        <v>0</v>
      </c>
      <c r="K14" s="33"/>
      <c r="L14" s="33"/>
    </row>
    <row r="15" spans="1:253" s="230" customFormat="1" ht="18.600000000000001" thickBot="1" x14ac:dyDescent="0.35">
      <c r="A15" s="226"/>
      <c r="B15" s="100"/>
      <c r="C15" s="89" t="s">
        <v>717</v>
      </c>
      <c r="D15" s="252">
        <v>0</v>
      </c>
      <c r="E15" s="252">
        <f t="shared" si="3"/>
        <v>0</v>
      </c>
      <c r="F15" s="252">
        <f t="shared" si="3"/>
        <v>0</v>
      </c>
      <c r="G15" s="252">
        <f t="shared" si="3"/>
        <v>0</v>
      </c>
      <c r="H15" s="252">
        <f t="shared" si="3"/>
        <v>0</v>
      </c>
      <c r="I15" s="252">
        <f t="shared" si="3"/>
        <v>0</v>
      </c>
      <c r="J15" s="249">
        <f t="shared" si="1"/>
        <v>0</v>
      </c>
      <c r="K15" s="226"/>
      <c r="L15" s="226"/>
    </row>
    <row r="16" spans="1:253" s="228" customFormat="1" ht="18.600000000000001" thickTop="1" x14ac:dyDescent="0.3">
      <c r="A16" s="33"/>
      <c r="B16" s="100"/>
      <c r="C16" s="88" t="s">
        <v>718</v>
      </c>
      <c r="D16" s="250">
        <v>0</v>
      </c>
      <c r="E16" s="250">
        <f t="shared" si="3"/>
        <v>0</v>
      </c>
      <c r="F16" s="250">
        <f t="shared" si="3"/>
        <v>0</v>
      </c>
      <c r="G16" s="250">
        <f t="shared" si="3"/>
        <v>0</v>
      </c>
      <c r="H16" s="250">
        <f t="shared" si="3"/>
        <v>0</v>
      </c>
      <c r="I16" s="250">
        <f t="shared" si="3"/>
        <v>0</v>
      </c>
      <c r="J16" s="251">
        <f t="shared" si="1"/>
        <v>0</v>
      </c>
      <c r="K16" s="33"/>
      <c r="L16" s="33"/>
    </row>
    <row r="17" spans="1:12" s="230" customFormat="1" ht="18.600000000000001" thickBot="1" x14ac:dyDescent="0.35">
      <c r="A17" s="226"/>
      <c r="B17" s="100"/>
      <c r="C17" s="89" t="s">
        <v>719</v>
      </c>
      <c r="D17" s="252">
        <v>0</v>
      </c>
      <c r="E17" s="252">
        <v>0</v>
      </c>
      <c r="F17" s="252">
        <v>0</v>
      </c>
      <c r="G17" s="252">
        <v>0</v>
      </c>
      <c r="H17" s="252">
        <v>0</v>
      </c>
      <c r="I17" s="252">
        <v>0</v>
      </c>
      <c r="J17" s="249">
        <f t="shared" si="1"/>
        <v>0</v>
      </c>
      <c r="K17" s="226"/>
      <c r="L17" s="226"/>
    </row>
    <row r="18" spans="1:12" s="228" customFormat="1" ht="18.600000000000001" thickTop="1" x14ac:dyDescent="0.3">
      <c r="A18" s="33"/>
      <c r="B18" s="100"/>
      <c r="C18" s="88" t="s">
        <v>720</v>
      </c>
      <c r="D18" s="250">
        <v>0</v>
      </c>
      <c r="E18" s="250">
        <f>D18</f>
        <v>0</v>
      </c>
      <c r="F18" s="250">
        <f>E18</f>
        <v>0</v>
      </c>
      <c r="G18" s="250">
        <f>F18</f>
        <v>0</v>
      </c>
      <c r="H18" s="250">
        <f>G18</f>
        <v>0</v>
      </c>
      <c r="I18" s="250">
        <f>H18</f>
        <v>0</v>
      </c>
      <c r="J18" s="251">
        <f t="shared" si="1"/>
        <v>0</v>
      </c>
      <c r="K18" s="33"/>
      <c r="L18" s="33"/>
    </row>
    <row r="19" spans="1:12" s="230" customFormat="1" ht="18.600000000000001" thickBot="1" x14ac:dyDescent="0.35">
      <c r="A19" s="226"/>
      <c r="B19" s="100"/>
      <c r="C19" s="89" t="s">
        <v>721</v>
      </c>
      <c r="D19" s="252">
        <v>0</v>
      </c>
      <c r="E19" s="252">
        <f t="shared" ref="E19:H24" si="4">D19</f>
        <v>0</v>
      </c>
      <c r="F19" s="252">
        <f t="shared" si="4"/>
        <v>0</v>
      </c>
      <c r="G19" s="252">
        <f t="shared" si="4"/>
        <v>0</v>
      </c>
      <c r="H19" s="252">
        <f t="shared" si="4"/>
        <v>0</v>
      </c>
      <c r="I19" s="252">
        <v>0</v>
      </c>
      <c r="J19" s="249">
        <f t="shared" si="1"/>
        <v>0</v>
      </c>
      <c r="K19" s="226"/>
      <c r="L19" s="226"/>
    </row>
    <row r="20" spans="1:12" s="228" customFormat="1" ht="18.600000000000001" thickTop="1" x14ac:dyDescent="0.3">
      <c r="A20" s="33"/>
      <c r="B20" s="100"/>
      <c r="C20" s="88" t="s">
        <v>722</v>
      </c>
      <c r="D20" s="250">
        <v>0</v>
      </c>
      <c r="E20" s="250">
        <f t="shared" si="4"/>
        <v>0</v>
      </c>
      <c r="F20" s="250">
        <f t="shared" si="4"/>
        <v>0</v>
      </c>
      <c r="G20" s="250">
        <f t="shared" si="4"/>
        <v>0</v>
      </c>
      <c r="H20" s="250">
        <f t="shared" si="4"/>
        <v>0</v>
      </c>
      <c r="I20" s="250">
        <f>H20</f>
        <v>0</v>
      </c>
      <c r="J20" s="251">
        <f t="shared" si="1"/>
        <v>0</v>
      </c>
      <c r="K20" s="33"/>
      <c r="L20" s="33"/>
    </row>
    <row r="21" spans="1:12" s="230" customFormat="1" ht="18.600000000000001" thickBot="1" x14ac:dyDescent="0.35">
      <c r="A21" s="226"/>
      <c r="B21" s="100"/>
      <c r="C21" s="89" t="s">
        <v>723</v>
      </c>
      <c r="D21" s="252">
        <v>0</v>
      </c>
      <c r="E21" s="252">
        <f t="shared" si="4"/>
        <v>0</v>
      </c>
      <c r="F21" s="252">
        <f t="shared" si="4"/>
        <v>0</v>
      </c>
      <c r="G21" s="252">
        <f t="shared" si="4"/>
        <v>0</v>
      </c>
      <c r="H21" s="252">
        <f t="shared" si="4"/>
        <v>0</v>
      </c>
      <c r="I21" s="252">
        <f>H21</f>
        <v>0</v>
      </c>
      <c r="J21" s="249">
        <f t="shared" si="1"/>
        <v>0</v>
      </c>
      <c r="K21" s="226"/>
      <c r="L21" s="226"/>
    </row>
    <row r="22" spans="1:12" s="228" customFormat="1" ht="18.600000000000001" thickTop="1" x14ac:dyDescent="0.3">
      <c r="A22" s="33"/>
      <c r="B22" s="100"/>
      <c r="C22" s="88" t="s">
        <v>724</v>
      </c>
      <c r="D22" s="250">
        <v>0</v>
      </c>
      <c r="E22" s="250">
        <f t="shared" si="4"/>
        <v>0</v>
      </c>
      <c r="F22" s="250">
        <f t="shared" si="4"/>
        <v>0</v>
      </c>
      <c r="G22" s="250">
        <f t="shared" si="4"/>
        <v>0</v>
      </c>
      <c r="H22" s="250">
        <f t="shared" si="4"/>
        <v>0</v>
      </c>
      <c r="I22" s="250">
        <f>H22</f>
        <v>0</v>
      </c>
      <c r="J22" s="251">
        <f t="shared" si="1"/>
        <v>0</v>
      </c>
      <c r="K22" s="33"/>
      <c r="L22" s="33"/>
    </row>
    <row r="23" spans="1:12" s="230" customFormat="1" ht="18.600000000000001" thickBot="1" x14ac:dyDescent="0.35">
      <c r="A23" s="226"/>
      <c r="B23" s="100"/>
      <c r="C23" s="89" t="s">
        <v>725</v>
      </c>
      <c r="D23" s="252">
        <v>0</v>
      </c>
      <c r="E23" s="252">
        <f t="shared" si="4"/>
        <v>0</v>
      </c>
      <c r="F23" s="252">
        <f t="shared" si="4"/>
        <v>0</v>
      </c>
      <c r="G23" s="252">
        <f t="shared" si="4"/>
        <v>0</v>
      </c>
      <c r="H23" s="252">
        <f t="shared" si="4"/>
        <v>0</v>
      </c>
      <c r="I23" s="252">
        <f>H23</f>
        <v>0</v>
      </c>
      <c r="J23" s="249">
        <f t="shared" si="1"/>
        <v>0</v>
      </c>
      <c r="K23" s="226"/>
      <c r="L23" s="226"/>
    </row>
    <row r="24" spans="1:12" s="228" customFormat="1" ht="18.600000000000001" thickTop="1" x14ac:dyDescent="0.3">
      <c r="A24" s="33"/>
      <c r="B24" s="100"/>
      <c r="C24" s="88" t="s">
        <v>29</v>
      </c>
      <c r="D24" s="250">
        <v>0</v>
      </c>
      <c r="E24" s="250">
        <f t="shared" si="4"/>
        <v>0</v>
      </c>
      <c r="F24" s="250">
        <f t="shared" si="4"/>
        <v>0</v>
      </c>
      <c r="G24" s="250">
        <f t="shared" si="4"/>
        <v>0</v>
      </c>
      <c r="H24" s="250">
        <f t="shared" si="4"/>
        <v>0</v>
      </c>
      <c r="I24" s="250">
        <f>H24</f>
        <v>0</v>
      </c>
      <c r="J24" s="251">
        <f t="shared" si="1"/>
        <v>0</v>
      </c>
      <c r="K24" s="33"/>
      <c r="L24" s="33"/>
    </row>
    <row r="25" spans="1:12" s="230" customFormat="1" ht="18.600000000000001" thickBot="1" x14ac:dyDescent="0.35">
      <c r="A25" s="226"/>
      <c r="B25" s="100"/>
      <c r="C25" s="89" t="s">
        <v>726</v>
      </c>
      <c r="D25" s="253">
        <f>IF(D24&gt;(D13*0.05),D13*0.05,D24)</f>
        <v>0</v>
      </c>
      <c r="E25" s="253">
        <v>0</v>
      </c>
      <c r="F25" s="253">
        <v>0</v>
      </c>
      <c r="G25" s="253">
        <v>0</v>
      </c>
      <c r="H25" s="253">
        <v>0</v>
      </c>
      <c r="I25" s="253">
        <v>0</v>
      </c>
      <c r="J25" s="251">
        <f t="shared" si="1"/>
        <v>0</v>
      </c>
      <c r="K25" s="226"/>
      <c r="L25" s="226"/>
    </row>
    <row r="26" spans="1:12" s="228" customFormat="1" ht="18.600000000000001" thickTop="1" x14ac:dyDescent="0.3">
      <c r="A26" s="33"/>
      <c r="B26" s="100"/>
      <c r="C26" s="88" t="s">
        <v>727</v>
      </c>
      <c r="D26" s="250">
        <v>0</v>
      </c>
      <c r="E26" s="250">
        <v>0</v>
      </c>
      <c r="F26" s="250">
        <v>0</v>
      </c>
      <c r="G26" s="250">
        <v>0</v>
      </c>
      <c r="H26" s="250">
        <v>0</v>
      </c>
      <c r="I26" s="250">
        <v>0</v>
      </c>
      <c r="J26" s="251">
        <f t="shared" si="1"/>
        <v>0</v>
      </c>
      <c r="K26" s="33"/>
      <c r="L26" s="33"/>
    </row>
    <row r="27" spans="1:12" s="230" customFormat="1" ht="18.600000000000001" thickBot="1" x14ac:dyDescent="0.35">
      <c r="A27" s="226"/>
      <c r="B27" s="100"/>
      <c r="C27" s="89" t="s">
        <v>728</v>
      </c>
      <c r="D27" s="252">
        <v>0</v>
      </c>
      <c r="E27" s="252">
        <v>0</v>
      </c>
      <c r="F27" s="252">
        <v>0</v>
      </c>
      <c r="G27" s="252">
        <v>0</v>
      </c>
      <c r="H27" s="252">
        <v>0</v>
      </c>
      <c r="I27" s="252">
        <v>0</v>
      </c>
      <c r="J27" s="249">
        <f t="shared" si="1"/>
        <v>0</v>
      </c>
      <c r="K27" s="226"/>
      <c r="L27" s="226"/>
    </row>
    <row r="28" spans="1:12" s="228" customFormat="1" ht="18.600000000000001" thickTop="1" x14ac:dyDescent="0.3">
      <c r="A28" s="33"/>
      <c r="B28" s="100"/>
      <c r="C28" s="88" t="s">
        <v>729</v>
      </c>
      <c r="D28" s="250">
        <v>0</v>
      </c>
      <c r="E28" s="250">
        <v>0</v>
      </c>
      <c r="F28" s="250">
        <v>0</v>
      </c>
      <c r="G28" s="250">
        <v>0</v>
      </c>
      <c r="H28" s="250">
        <v>0</v>
      </c>
      <c r="I28" s="250">
        <v>0</v>
      </c>
      <c r="J28" s="251">
        <f t="shared" si="1"/>
        <v>0</v>
      </c>
      <c r="K28" s="33"/>
      <c r="L28" s="33"/>
    </row>
    <row r="29" spans="1:12" s="230" customFormat="1" ht="18.600000000000001" thickBot="1" x14ac:dyDescent="0.35">
      <c r="A29" s="226"/>
      <c r="B29" s="100"/>
      <c r="C29" s="89" t="s">
        <v>730</v>
      </c>
      <c r="D29" s="252">
        <v>0</v>
      </c>
      <c r="E29" s="252">
        <v>0</v>
      </c>
      <c r="F29" s="252">
        <v>0</v>
      </c>
      <c r="G29" s="252">
        <v>0</v>
      </c>
      <c r="H29" s="252">
        <v>0</v>
      </c>
      <c r="I29" s="252">
        <v>0</v>
      </c>
      <c r="J29" s="249">
        <f t="shared" si="1"/>
        <v>0</v>
      </c>
      <c r="K29" s="226"/>
      <c r="L29" s="226"/>
    </row>
    <row r="30" spans="1:12" s="228" customFormat="1" ht="25.35" customHeight="1" thickTop="1" x14ac:dyDescent="0.3">
      <c r="A30" s="33"/>
      <c r="B30" s="98"/>
      <c r="C30" s="86" t="s">
        <v>731</v>
      </c>
      <c r="D30" s="254"/>
      <c r="E30" s="254"/>
      <c r="F30" s="254"/>
      <c r="G30" s="254"/>
      <c r="H30" s="254"/>
      <c r="I30" s="254"/>
      <c r="J30" s="255"/>
      <c r="K30" s="33"/>
      <c r="L30" s="33"/>
    </row>
    <row r="31" spans="1:12" s="228" customFormat="1" ht="18" x14ac:dyDescent="0.3">
      <c r="A31" s="33"/>
      <c r="B31" s="100"/>
      <c r="C31" s="88" t="s">
        <v>732</v>
      </c>
      <c r="D31" s="252">
        <v>0</v>
      </c>
      <c r="E31" s="252">
        <v>0</v>
      </c>
      <c r="F31" s="252">
        <v>0</v>
      </c>
      <c r="G31" s="252">
        <v>0</v>
      </c>
      <c r="H31" s="252">
        <v>0</v>
      </c>
      <c r="I31" s="252">
        <v>0</v>
      </c>
      <c r="J31" s="249">
        <f t="shared" si="1"/>
        <v>0</v>
      </c>
      <c r="K31" s="33"/>
      <c r="L31" s="33"/>
    </row>
    <row r="32" spans="1:12" s="228" customFormat="1" ht="18" x14ac:dyDescent="0.3">
      <c r="A32" s="33"/>
      <c r="B32" s="100"/>
      <c r="C32" s="88" t="s">
        <v>733</v>
      </c>
      <c r="D32" s="252">
        <v>0</v>
      </c>
      <c r="E32" s="252">
        <v>0</v>
      </c>
      <c r="F32" s="252">
        <v>0</v>
      </c>
      <c r="G32" s="252">
        <v>0</v>
      </c>
      <c r="H32" s="252">
        <v>0</v>
      </c>
      <c r="I32" s="252">
        <v>0</v>
      </c>
      <c r="J32" s="249">
        <f t="shared" si="1"/>
        <v>0</v>
      </c>
      <c r="K32" s="33"/>
      <c r="L32" s="33"/>
    </row>
    <row r="33" spans="1:253" s="228" customFormat="1" ht="18" x14ac:dyDescent="0.3">
      <c r="A33" s="33"/>
      <c r="B33" s="100"/>
      <c r="C33" s="88" t="s">
        <v>734</v>
      </c>
      <c r="D33" s="252">
        <v>0</v>
      </c>
      <c r="E33" s="252">
        <v>0</v>
      </c>
      <c r="F33" s="252">
        <v>0</v>
      </c>
      <c r="G33" s="252">
        <v>0</v>
      </c>
      <c r="H33" s="252">
        <v>0</v>
      </c>
      <c r="I33" s="252">
        <v>0</v>
      </c>
      <c r="J33" s="249">
        <f t="shared" si="1"/>
        <v>0</v>
      </c>
      <c r="K33" s="33"/>
      <c r="L33" s="33"/>
    </row>
    <row r="34" spans="1:253" s="230" customFormat="1" ht="18.600000000000001" thickBot="1" x14ac:dyDescent="0.35">
      <c r="A34" s="226"/>
      <c r="B34" s="100"/>
      <c r="C34" s="89" t="s">
        <v>735</v>
      </c>
      <c r="D34" s="256"/>
      <c r="E34" s="256"/>
      <c r="F34" s="256"/>
      <c r="G34" s="256"/>
      <c r="H34" s="256"/>
      <c r="I34" s="256"/>
      <c r="J34" s="257"/>
      <c r="K34" s="226"/>
      <c r="L34" s="226"/>
    </row>
    <row r="35" spans="1:253" s="228" customFormat="1" ht="18.600000000000001" thickTop="1" x14ac:dyDescent="0.3">
      <c r="A35" s="33"/>
      <c r="B35" s="98"/>
      <c r="C35" s="86" t="s">
        <v>736</v>
      </c>
      <c r="D35" s="254"/>
      <c r="E35" s="254"/>
      <c r="F35" s="254"/>
      <c r="G35" s="254"/>
      <c r="H35" s="254"/>
      <c r="I35" s="254"/>
      <c r="J35" s="255"/>
      <c r="K35" s="33"/>
      <c r="L35" s="33"/>
    </row>
    <row r="36" spans="1:253" s="228" customFormat="1" ht="18" x14ac:dyDescent="0.3">
      <c r="A36" s="33"/>
      <c r="B36" s="100"/>
      <c r="C36" s="88" t="s">
        <v>737</v>
      </c>
      <c r="D36" s="252">
        <v>0</v>
      </c>
      <c r="E36" s="252">
        <v>0</v>
      </c>
      <c r="F36" s="252">
        <v>0</v>
      </c>
      <c r="G36" s="252">
        <v>0</v>
      </c>
      <c r="H36" s="252">
        <v>0</v>
      </c>
      <c r="I36" s="252">
        <v>0</v>
      </c>
      <c r="J36" s="249">
        <f t="shared" ref="J36:J47" si="5">SUM(D36:I36)/6</f>
        <v>0</v>
      </c>
      <c r="K36" s="33"/>
      <c r="L36" s="33"/>
    </row>
    <row r="37" spans="1:253" s="228" customFormat="1" ht="18" x14ac:dyDescent="0.3">
      <c r="A37" s="33"/>
      <c r="B37" s="100"/>
      <c r="C37" s="88" t="s">
        <v>738</v>
      </c>
      <c r="D37" s="252">
        <v>0</v>
      </c>
      <c r="E37" s="252">
        <v>0</v>
      </c>
      <c r="F37" s="252">
        <v>0</v>
      </c>
      <c r="G37" s="252">
        <v>0</v>
      </c>
      <c r="H37" s="252">
        <v>0</v>
      </c>
      <c r="I37" s="252">
        <v>0</v>
      </c>
      <c r="J37" s="249">
        <f t="shared" si="5"/>
        <v>0</v>
      </c>
      <c r="K37" s="33"/>
      <c r="L37" s="33"/>
    </row>
    <row r="38" spans="1:253" s="228" customFormat="1" ht="18" x14ac:dyDescent="0.3">
      <c r="A38" s="33"/>
      <c r="B38" s="100"/>
      <c r="C38" s="88" t="s">
        <v>739</v>
      </c>
      <c r="D38" s="252">
        <v>0</v>
      </c>
      <c r="E38" s="252">
        <v>0</v>
      </c>
      <c r="F38" s="252">
        <v>0</v>
      </c>
      <c r="G38" s="252">
        <v>0</v>
      </c>
      <c r="H38" s="252">
        <v>0</v>
      </c>
      <c r="I38" s="252">
        <v>0</v>
      </c>
      <c r="J38" s="249">
        <f t="shared" si="5"/>
        <v>0</v>
      </c>
      <c r="K38" s="33"/>
      <c r="L38" s="33"/>
    </row>
    <row r="39" spans="1:253" s="228" customFormat="1" ht="18" x14ac:dyDescent="0.3">
      <c r="A39" s="33"/>
      <c r="B39" s="100"/>
      <c r="C39" s="88" t="s">
        <v>740</v>
      </c>
      <c r="D39" s="252">
        <v>0</v>
      </c>
      <c r="E39" s="252">
        <v>0</v>
      </c>
      <c r="F39" s="252">
        <v>0</v>
      </c>
      <c r="G39" s="252">
        <v>0</v>
      </c>
      <c r="H39" s="252">
        <v>0</v>
      </c>
      <c r="I39" s="252">
        <v>0</v>
      </c>
      <c r="J39" s="249">
        <f t="shared" si="5"/>
        <v>0</v>
      </c>
      <c r="K39" s="33"/>
      <c r="L39" s="33"/>
    </row>
    <row r="40" spans="1:253" s="228" customFormat="1" ht="18" x14ac:dyDescent="0.3">
      <c r="A40" s="33"/>
      <c r="B40" s="100"/>
      <c r="C40" s="88" t="s">
        <v>741</v>
      </c>
      <c r="D40" s="252">
        <v>0</v>
      </c>
      <c r="E40" s="252">
        <v>0</v>
      </c>
      <c r="F40" s="252">
        <v>0</v>
      </c>
      <c r="G40" s="252">
        <v>0</v>
      </c>
      <c r="H40" s="252">
        <v>0</v>
      </c>
      <c r="I40" s="252">
        <v>0</v>
      </c>
      <c r="J40" s="249">
        <f t="shared" si="5"/>
        <v>0</v>
      </c>
      <c r="K40" s="33"/>
      <c r="L40" s="33"/>
    </row>
    <row r="41" spans="1:253" s="228" customFormat="1" ht="18" x14ac:dyDescent="0.3">
      <c r="A41" s="33"/>
      <c r="B41" s="100"/>
      <c r="C41" s="88" t="s">
        <v>742</v>
      </c>
      <c r="D41" s="252">
        <v>0</v>
      </c>
      <c r="E41" s="252">
        <v>0</v>
      </c>
      <c r="F41" s="252">
        <v>0</v>
      </c>
      <c r="G41" s="252">
        <v>0</v>
      </c>
      <c r="H41" s="252">
        <v>0</v>
      </c>
      <c r="I41" s="252">
        <v>0</v>
      </c>
      <c r="J41" s="249">
        <f t="shared" si="5"/>
        <v>0</v>
      </c>
      <c r="K41" s="33"/>
      <c r="L41" s="33"/>
    </row>
    <row r="42" spans="1:253" s="228" customFormat="1" ht="18" x14ac:dyDescent="0.3">
      <c r="A42" s="33"/>
      <c r="B42" s="100"/>
      <c r="C42" s="88" t="s">
        <v>743</v>
      </c>
      <c r="D42" s="252">
        <v>0</v>
      </c>
      <c r="E42" s="252">
        <v>0</v>
      </c>
      <c r="F42" s="252">
        <v>0</v>
      </c>
      <c r="G42" s="252">
        <v>0</v>
      </c>
      <c r="H42" s="252">
        <v>0</v>
      </c>
      <c r="I42" s="252">
        <v>0</v>
      </c>
      <c r="J42" s="249">
        <f t="shared" si="5"/>
        <v>0</v>
      </c>
      <c r="K42" s="33"/>
      <c r="L42" s="33"/>
    </row>
    <row r="43" spans="1:253" s="228" customFormat="1" ht="18" x14ac:dyDescent="0.3">
      <c r="A43" s="33"/>
      <c r="B43" s="100"/>
      <c r="C43" s="88" t="s">
        <v>744</v>
      </c>
      <c r="D43" s="252">
        <v>0</v>
      </c>
      <c r="E43" s="252">
        <v>0</v>
      </c>
      <c r="F43" s="252">
        <v>0</v>
      </c>
      <c r="G43" s="252">
        <v>0</v>
      </c>
      <c r="H43" s="252">
        <v>0</v>
      </c>
      <c r="I43" s="252">
        <v>0</v>
      </c>
      <c r="J43" s="249">
        <f t="shared" si="5"/>
        <v>0</v>
      </c>
      <c r="K43" s="33"/>
      <c r="L43" s="33"/>
    </row>
    <row r="44" spans="1:253" s="228" customFormat="1" ht="18" x14ac:dyDescent="0.3">
      <c r="A44" s="33"/>
      <c r="B44" s="100"/>
      <c r="C44" s="88" t="s">
        <v>745</v>
      </c>
      <c r="D44" s="252">
        <v>0</v>
      </c>
      <c r="E44" s="252">
        <v>0</v>
      </c>
      <c r="F44" s="252">
        <v>0</v>
      </c>
      <c r="G44" s="252">
        <v>0</v>
      </c>
      <c r="H44" s="252">
        <v>0</v>
      </c>
      <c r="I44" s="252">
        <v>0</v>
      </c>
      <c r="J44" s="249">
        <f t="shared" si="5"/>
        <v>0</v>
      </c>
      <c r="K44" s="33"/>
      <c r="L44" s="33"/>
    </row>
    <row r="45" spans="1:253" s="228" customFormat="1" ht="18" x14ac:dyDescent="0.3">
      <c r="A45" s="33"/>
      <c r="B45" s="100"/>
      <c r="C45" s="88" t="s">
        <v>746</v>
      </c>
      <c r="D45" s="252">
        <v>0</v>
      </c>
      <c r="E45" s="252">
        <v>0</v>
      </c>
      <c r="F45" s="252">
        <v>0</v>
      </c>
      <c r="G45" s="252">
        <v>0</v>
      </c>
      <c r="H45" s="252">
        <v>0</v>
      </c>
      <c r="I45" s="252">
        <v>0</v>
      </c>
      <c r="J45" s="249">
        <f t="shared" si="5"/>
        <v>0</v>
      </c>
      <c r="K45" s="33"/>
      <c r="L45" s="33"/>
    </row>
    <row r="46" spans="1:253" s="230" customFormat="1" ht="18.600000000000001" thickBot="1" x14ac:dyDescent="0.35">
      <c r="A46" s="226"/>
      <c r="B46" s="100"/>
      <c r="C46" s="89" t="s">
        <v>747</v>
      </c>
      <c r="D46" s="256">
        <f t="shared" ref="D46:I46" si="6">SUM(D36:D45)</f>
        <v>0</v>
      </c>
      <c r="E46" s="256">
        <f t="shared" si="6"/>
        <v>0</v>
      </c>
      <c r="F46" s="256">
        <f t="shared" si="6"/>
        <v>0</v>
      </c>
      <c r="G46" s="256">
        <f t="shared" si="6"/>
        <v>0</v>
      </c>
      <c r="H46" s="256">
        <f t="shared" si="6"/>
        <v>0</v>
      </c>
      <c r="I46" s="256">
        <f t="shared" si="6"/>
        <v>0</v>
      </c>
      <c r="J46" s="249">
        <f t="shared" si="5"/>
        <v>0</v>
      </c>
      <c r="K46" s="226"/>
      <c r="L46" s="226"/>
    </row>
    <row r="47" spans="1:253" s="228" customFormat="1" ht="19.2" thickTop="1" thickBot="1" x14ac:dyDescent="0.35">
      <c r="A47" s="33"/>
      <c r="B47" s="101"/>
      <c r="C47" s="102" t="s">
        <v>748</v>
      </c>
      <c r="D47" s="258">
        <f t="shared" ref="D47:I47" si="7">D13-D34-D46</f>
        <v>0</v>
      </c>
      <c r="E47" s="258">
        <f t="shared" si="7"/>
        <v>0</v>
      </c>
      <c r="F47" s="258">
        <f t="shared" si="7"/>
        <v>0</v>
      </c>
      <c r="G47" s="258">
        <f t="shared" si="7"/>
        <v>0</v>
      </c>
      <c r="H47" s="258">
        <f t="shared" si="7"/>
        <v>0</v>
      </c>
      <c r="I47" s="258">
        <f t="shared" si="7"/>
        <v>0</v>
      </c>
      <c r="J47" s="259">
        <f t="shared" si="5"/>
        <v>0</v>
      </c>
      <c r="K47" s="33"/>
      <c r="L47" s="33"/>
    </row>
    <row r="48" spans="1:253" ht="15" thickTop="1" x14ac:dyDescent="0.3">
      <c r="B48" s="220"/>
      <c r="C48" s="220"/>
      <c r="D48" s="220"/>
      <c r="E48" s="220"/>
      <c r="F48" s="220"/>
      <c r="G48" s="220"/>
      <c r="H48" s="220"/>
      <c r="I48" s="220"/>
      <c r="J48" s="220"/>
      <c r="K48" s="220"/>
      <c r="L48" s="220"/>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c r="BM48" s="218"/>
      <c r="BN48" s="218"/>
      <c r="BO48" s="218"/>
      <c r="BP48" s="218"/>
      <c r="BQ48" s="218"/>
      <c r="BR48" s="218"/>
      <c r="BS48" s="218"/>
      <c r="BT48" s="218"/>
      <c r="BU48" s="218"/>
      <c r="BV48" s="218"/>
      <c r="BW48" s="218"/>
      <c r="BX48" s="218"/>
      <c r="BY48" s="218"/>
      <c r="BZ48" s="218"/>
      <c r="CA48" s="218"/>
      <c r="CB48" s="218"/>
      <c r="CC48" s="218"/>
      <c r="CD48" s="218"/>
      <c r="CE48" s="218"/>
      <c r="CF48" s="218"/>
      <c r="CG48" s="218"/>
      <c r="CH48" s="218"/>
      <c r="CI48" s="218"/>
      <c r="CJ48" s="218"/>
      <c r="CK48" s="218"/>
      <c r="CL48" s="218"/>
      <c r="CM48" s="218"/>
      <c r="CN48" s="218"/>
      <c r="CO48" s="218"/>
      <c r="CP48" s="218"/>
      <c r="CQ48" s="218"/>
      <c r="CR48" s="218"/>
      <c r="CS48" s="218"/>
      <c r="CT48" s="218"/>
      <c r="CU48" s="218"/>
      <c r="CV48" s="218"/>
      <c r="CW48" s="218"/>
      <c r="CX48" s="218"/>
      <c r="CY48" s="218"/>
      <c r="CZ48" s="218"/>
      <c r="DA48" s="218"/>
      <c r="DB48" s="218"/>
      <c r="DC48" s="218"/>
      <c r="DD48" s="218"/>
      <c r="DE48" s="218"/>
      <c r="DF48" s="218"/>
      <c r="DG48" s="218"/>
      <c r="DH48" s="218"/>
      <c r="DI48" s="218"/>
      <c r="DJ48" s="218"/>
      <c r="DK48" s="218"/>
      <c r="DL48" s="218"/>
      <c r="DM48" s="218"/>
      <c r="DN48" s="218"/>
      <c r="DO48" s="218"/>
      <c r="DP48" s="218"/>
      <c r="DQ48" s="218"/>
      <c r="DR48" s="218"/>
      <c r="DS48" s="218"/>
      <c r="DT48" s="218"/>
      <c r="DU48" s="218"/>
      <c r="DV48" s="218"/>
      <c r="DW48" s="218"/>
      <c r="DX48" s="218"/>
      <c r="DY48" s="218"/>
      <c r="DZ48" s="218"/>
      <c r="EA48" s="218"/>
      <c r="EB48" s="218"/>
      <c r="EC48" s="218"/>
      <c r="ED48" s="218"/>
      <c r="EE48" s="218"/>
      <c r="EF48" s="218"/>
      <c r="EG48" s="218"/>
      <c r="EH48" s="218"/>
      <c r="EI48" s="218"/>
      <c r="EJ48" s="218"/>
      <c r="EK48" s="218"/>
      <c r="EL48" s="218"/>
      <c r="EM48" s="218"/>
      <c r="EN48" s="218"/>
      <c r="EO48" s="218"/>
      <c r="EP48" s="218"/>
      <c r="EQ48" s="218"/>
      <c r="ER48" s="218"/>
      <c r="ES48" s="218"/>
      <c r="ET48" s="218"/>
      <c r="EU48" s="218"/>
      <c r="EV48" s="218"/>
      <c r="EW48" s="218"/>
      <c r="EX48" s="218"/>
      <c r="EY48" s="218"/>
      <c r="EZ48" s="218"/>
      <c r="FA48" s="218"/>
      <c r="FB48" s="218"/>
      <c r="FC48" s="218"/>
      <c r="FD48" s="218"/>
      <c r="FE48" s="218"/>
      <c r="FF48" s="218"/>
      <c r="FG48" s="218"/>
      <c r="FH48" s="218"/>
      <c r="FI48" s="218"/>
      <c r="FJ48" s="218"/>
      <c r="FK48" s="218"/>
      <c r="FL48" s="218"/>
      <c r="FM48" s="218"/>
      <c r="FN48" s="218"/>
      <c r="FO48" s="218"/>
      <c r="FP48" s="218"/>
      <c r="FQ48" s="218"/>
      <c r="FR48" s="218"/>
      <c r="FS48" s="218"/>
      <c r="FT48" s="218"/>
      <c r="FU48" s="218"/>
      <c r="FV48" s="218"/>
      <c r="FW48" s="218"/>
      <c r="FX48" s="218"/>
      <c r="FY48" s="218"/>
      <c r="FZ48" s="218"/>
      <c r="GA48" s="218"/>
      <c r="GB48" s="218"/>
      <c r="GC48" s="218"/>
      <c r="GD48" s="218"/>
      <c r="GE48" s="218"/>
      <c r="GF48" s="218"/>
      <c r="GG48" s="218"/>
      <c r="GH48" s="218"/>
      <c r="GI48" s="218"/>
      <c r="GJ48" s="218"/>
      <c r="GK48" s="218"/>
      <c r="GL48" s="218"/>
      <c r="GM48" s="218"/>
      <c r="GN48" s="218"/>
      <c r="GO48" s="218"/>
      <c r="GP48" s="218"/>
      <c r="GQ48" s="218"/>
      <c r="GR48" s="218"/>
      <c r="GS48" s="218"/>
      <c r="GT48" s="218"/>
      <c r="GU48" s="218"/>
      <c r="GV48" s="218"/>
      <c r="GW48" s="218"/>
      <c r="GX48" s="218"/>
      <c r="GY48" s="218"/>
      <c r="GZ48" s="218"/>
      <c r="HA48" s="218"/>
      <c r="HB48" s="218"/>
      <c r="HC48" s="218"/>
      <c r="HD48" s="218"/>
      <c r="HE48" s="218"/>
      <c r="HF48" s="218"/>
      <c r="HG48" s="218"/>
      <c r="HH48" s="218"/>
      <c r="HI48" s="218"/>
      <c r="HJ48" s="218"/>
      <c r="HK48" s="218"/>
      <c r="HL48" s="218"/>
      <c r="HM48" s="218"/>
      <c r="HN48" s="218"/>
      <c r="HO48" s="218"/>
      <c r="HP48" s="218"/>
      <c r="HQ48" s="218"/>
      <c r="HR48" s="218"/>
      <c r="HS48" s="218"/>
      <c r="HT48" s="218"/>
      <c r="HU48" s="218"/>
      <c r="HV48" s="218"/>
      <c r="HW48" s="218"/>
      <c r="HX48" s="218"/>
      <c r="HY48" s="218"/>
      <c r="HZ48" s="218"/>
      <c r="IA48" s="218"/>
      <c r="IB48" s="218"/>
      <c r="IC48" s="218"/>
      <c r="ID48" s="218"/>
      <c r="IE48" s="218"/>
      <c r="IF48" s="218"/>
      <c r="IG48" s="218"/>
      <c r="IH48" s="218"/>
      <c r="II48" s="218"/>
      <c r="IJ48" s="218"/>
      <c r="IK48" s="218"/>
      <c r="IL48" s="218"/>
      <c r="IM48" s="218"/>
      <c r="IN48" s="218"/>
      <c r="IO48" s="218"/>
      <c r="IP48" s="218"/>
      <c r="IQ48" s="218"/>
      <c r="IR48" s="218"/>
      <c r="IS48" s="218"/>
    </row>
    <row r="49" spans="2:253" x14ac:dyDescent="0.3">
      <c r="B49" s="220"/>
      <c r="C49" s="220"/>
      <c r="D49" s="225"/>
      <c r="E49" s="225"/>
      <c r="F49" s="225"/>
      <c r="G49" s="225"/>
      <c r="H49" s="225"/>
      <c r="I49" s="225"/>
      <c r="J49" s="225"/>
      <c r="K49" s="220"/>
      <c r="L49" s="220"/>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18"/>
      <c r="AS49" s="218"/>
      <c r="AT49" s="218"/>
      <c r="AU49" s="218"/>
      <c r="AV49" s="218"/>
      <c r="AW49" s="218"/>
      <c r="AX49" s="218"/>
      <c r="AY49" s="218"/>
      <c r="AZ49" s="218"/>
      <c r="BA49" s="218"/>
      <c r="BB49" s="218"/>
      <c r="BC49" s="218"/>
      <c r="BD49" s="218"/>
      <c r="BE49" s="218"/>
      <c r="BF49" s="218"/>
      <c r="BG49" s="218"/>
      <c r="BH49" s="218"/>
      <c r="BI49" s="218"/>
      <c r="BJ49" s="218"/>
      <c r="BK49" s="218"/>
      <c r="BL49" s="218"/>
      <c r="BM49" s="218"/>
      <c r="BN49" s="218"/>
      <c r="BO49" s="218"/>
      <c r="BP49" s="218"/>
      <c r="BQ49" s="218"/>
      <c r="BR49" s="218"/>
      <c r="BS49" s="218"/>
      <c r="BT49" s="218"/>
      <c r="BU49" s="218"/>
      <c r="BV49" s="218"/>
      <c r="BW49" s="218"/>
      <c r="BX49" s="218"/>
      <c r="BY49" s="218"/>
      <c r="BZ49" s="218"/>
      <c r="CA49" s="218"/>
      <c r="CB49" s="218"/>
      <c r="CC49" s="218"/>
      <c r="CD49" s="218"/>
      <c r="CE49" s="218"/>
      <c r="CF49" s="218"/>
      <c r="CG49" s="218"/>
      <c r="CH49" s="218"/>
      <c r="CI49" s="218"/>
      <c r="CJ49" s="218"/>
      <c r="CK49" s="218"/>
      <c r="CL49" s="218"/>
      <c r="CM49" s="218"/>
      <c r="CN49" s="218"/>
      <c r="CO49" s="218"/>
      <c r="CP49" s="218"/>
      <c r="CQ49" s="218"/>
      <c r="CR49" s="218"/>
      <c r="CS49" s="218"/>
      <c r="CT49" s="218"/>
      <c r="CU49" s="218"/>
      <c r="CV49" s="218"/>
      <c r="CW49" s="218"/>
      <c r="CX49" s="218"/>
      <c r="CY49" s="218"/>
      <c r="CZ49" s="218"/>
      <c r="DA49" s="218"/>
      <c r="DB49" s="218"/>
      <c r="DC49" s="218"/>
      <c r="DD49" s="218"/>
      <c r="DE49" s="218"/>
      <c r="DF49" s="218"/>
      <c r="DG49" s="218"/>
      <c r="DH49" s="218"/>
      <c r="DI49" s="218"/>
      <c r="DJ49" s="218"/>
      <c r="DK49" s="218"/>
      <c r="DL49" s="218"/>
      <c r="DM49" s="218"/>
      <c r="DN49" s="218"/>
      <c r="DO49" s="218"/>
      <c r="DP49" s="218"/>
      <c r="DQ49" s="218"/>
      <c r="DR49" s="218"/>
      <c r="DS49" s="218"/>
      <c r="DT49" s="218"/>
      <c r="DU49" s="218"/>
      <c r="DV49" s="218"/>
      <c r="DW49" s="218"/>
      <c r="DX49" s="218"/>
      <c r="DY49" s="218"/>
      <c r="DZ49" s="218"/>
      <c r="EA49" s="218"/>
      <c r="EB49" s="218"/>
      <c r="EC49" s="218"/>
      <c r="ED49" s="218"/>
      <c r="EE49" s="218"/>
      <c r="EF49" s="218"/>
      <c r="EG49" s="218"/>
      <c r="EH49" s="218"/>
      <c r="EI49" s="218"/>
      <c r="EJ49" s="218"/>
      <c r="EK49" s="218"/>
      <c r="EL49" s="218"/>
      <c r="EM49" s="218"/>
      <c r="EN49" s="218"/>
      <c r="EO49" s="218"/>
      <c r="EP49" s="218"/>
      <c r="EQ49" s="218"/>
      <c r="ER49" s="218"/>
      <c r="ES49" s="218"/>
      <c r="ET49" s="218"/>
      <c r="EU49" s="218"/>
      <c r="EV49" s="218"/>
      <c r="EW49" s="218"/>
      <c r="EX49" s="218"/>
      <c r="EY49" s="218"/>
      <c r="EZ49" s="218"/>
      <c r="FA49" s="218"/>
      <c r="FB49" s="218"/>
      <c r="FC49" s="218"/>
      <c r="FD49" s="218"/>
      <c r="FE49" s="218"/>
      <c r="FF49" s="218"/>
      <c r="FG49" s="218"/>
      <c r="FH49" s="218"/>
      <c r="FI49" s="218"/>
      <c r="FJ49" s="218"/>
      <c r="FK49" s="218"/>
      <c r="FL49" s="218"/>
      <c r="FM49" s="218"/>
      <c r="FN49" s="218"/>
      <c r="FO49" s="218"/>
      <c r="FP49" s="218"/>
      <c r="FQ49" s="218"/>
      <c r="FR49" s="218"/>
      <c r="FS49" s="218"/>
      <c r="FT49" s="218"/>
      <c r="FU49" s="218"/>
      <c r="FV49" s="218"/>
      <c r="FW49" s="218"/>
      <c r="FX49" s="218"/>
      <c r="FY49" s="218"/>
      <c r="FZ49" s="218"/>
      <c r="GA49" s="218"/>
      <c r="GB49" s="218"/>
      <c r="GC49" s="218"/>
      <c r="GD49" s="218"/>
      <c r="GE49" s="218"/>
      <c r="GF49" s="218"/>
      <c r="GG49" s="218"/>
      <c r="GH49" s="218"/>
      <c r="GI49" s="218"/>
      <c r="GJ49" s="218"/>
      <c r="GK49" s="218"/>
      <c r="GL49" s="218"/>
      <c r="GM49" s="218"/>
      <c r="GN49" s="218"/>
      <c r="GO49" s="218"/>
      <c r="GP49" s="218"/>
      <c r="GQ49" s="218"/>
      <c r="GR49" s="218"/>
      <c r="GS49" s="218"/>
      <c r="GT49" s="218"/>
      <c r="GU49" s="218"/>
      <c r="GV49" s="218"/>
      <c r="GW49" s="218"/>
      <c r="GX49" s="218"/>
      <c r="GY49" s="218"/>
      <c r="GZ49" s="218"/>
      <c r="HA49" s="218"/>
      <c r="HB49" s="218"/>
      <c r="HC49" s="218"/>
      <c r="HD49" s="218"/>
      <c r="HE49" s="218"/>
      <c r="HF49" s="218"/>
      <c r="HG49" s="218"/>
      <c r="HH49" s="218"/>
      <c r="HI49" s="218"/>
      <c r="HJ49" s="218"/>
      <c r="HK49" s="218"/>
      <c r="HL49" s="218"/>
      <c r="HM49" s="218"/>
      <c r="HN49" s="218"/>
      <c r="HO49" s="218"/>
      <c r="HP49" s="218"/>
      <c r="HQ49" s="218"/>
      <c r="HR49" s="218"/>
      <c r="HS49" s="218"/>
      <c r="HT49" s="218"/>
      <c r="HU49" s="218"/>
      <c r="HV49" s="218"/>
      <c r="HW49" s="218"/>
      <c r="HX49" s="218"/>
      <c r="HY49" s="218"/>
      <c r="HZ49" s="218"/>
      <c r="IA49" s="218"/>
      <c r="IB49" s="218"/>
      <c r="IC49" s="218"/>
      <c r="ID49" s="218"/>
      <c r="IE49" s="218"/>
      <c r="IF49" s="218"/>
      <c r="IG49" s="218"/>
      <c r="IH49" s="218"/>
      <c r="II49" s="218"/>
      <c r="IJ49" s="218"/>
      <c r="IK49" s="218"/>
      <c r="IL49" s="218"/>
      <c r="IM49" s="218"/>
      <c r="IN49" s="218"/>
      <c r="IO49" s="218"/>
      <c r="IP49" s="218"/>
      <c r="IQ49" s="218"/>
      <c r="IR49" s="218"/>
      <c r="IS49" s="218"/>
    </row>
    <row r="50" spans="2:253" x14ac:dyDescent="0.3">
      <c r="B50" s="220"/>
      <c r="C50" s="220"/>
      <c r="D50" s="225"/>
      <c r="E50" s="225"/>
      <c r="F50" s="225"/>
      <c r="G50" s="225"/>
      <c r="H50" s="225"/>
      <c r="I50" s="225"/>
      <c r="J50" s="225"/>
      <c r="K50" s="220"/>
      <c r="L50" s="220"/>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18"/>
      <c r="AT50" s="218"/>
      <c r="AU50" s="218"/>
      <c r="AV50" s="218"/>
      <c r="AW50" s="218"/>
      <c r="AX50" s="218"/>
      <c r="AY50" s="218"/>
      <c r="AZ50" s="218"/>
      <c r="BA50" s="218"/>
      <c r="BB50" s="218"/>
      <c r="BC50" s="218"/>
      <c r="BD50" s="218"/>
      <c r="BE50" s="218"/>
      <c r="BF50" s="218"/>
      <c r="BG50" s="218"/>
      <c r="BH50" s="218"/>
      <c r="BI50" s="218"/>
      <c r="BJ50" s="218"/>
      <c r="BK50" s="218"/>
      <c r="BL50" s="218"/>
      <c r="BM50" s="218"/>
      <c r="BN50" s="218"/>
      <c r="BO50" s="218"/>
      <c r="BP50" s="218"/>
      <c r="BQ50" s="218"/>
      <c r="BR50" s="218"/>
      <c r="BS50" s="218"/>
      <c r="BT50" s="218"/>
      <c r="BU50" s="218"/>
      <c r="BV50" s="218"/>
      <c r="BW50" s="218"/>
      <c r="BX50" s="218"/>
      <c r="BY50" s="218"/>
      <c r="BZ50" s="218"/>
      <c r="CA50" s="218"/>
      <c r="CB50" s="218"/>
      <c r="CC50" s="218"/>
      <c r="CD50" s="218"/>
      <c r="CE50" s="218"/>
      <c r="CF50" s="218"/>
      <c r="CG50" s="218"/>
      <c r="CH50" s="218"/>
      <c r="CI50" s="218"/>
      <c r="CJ50" s="218"/>
      <c r="CK50" s="218"/>
      <c r="CL50" s="218"/>
      <c r="CM50" s="218"/>
      <c r="CN50" s="218"/>
      <c r="CO50" s="218"/>
      <c r="CP50" s="218"/>
      <c r="CQ50" s="218"/>
      <c r="CR50" s="218"/>
      <c r="CS50" s="218"/>
      <c r="CT50" s="218"/>
      <c r="CU50" s="218"/>
      <c r="CV50" s="218"/>
      <c r="CW50" s="218"/>
      <c r="CX50" s="218"/>
      <c r="CY50" s="218"/>
      <c r="CZ50" s="218"/>
      <c r="DA50" s="218"/>
      <c r="DB50" s="218"/>
      <c r="DC50" s="218"/>
      <c r="DD50" s="218"/>
      <c r="DE50" s="218"/>
      <c r="DF50" s="218"/>
      <c r="DG50" s="218"/>
      <c r="DH50" s="218"/>
      <c r="DI50" s="218"/>
      <c r="DJ50" s="218"/>
      <c r="DK50" s="218"/>
      <c r="DL50" s="218"/>
      <c r="DM50" s="218"/>
      <c r="DN50" s="218"/>
      <c r="DO50" s="218"/>
      <c r="DP50" s="218"/>
      <c r="DQ50" s="218"/>
      <c r="DR50" s="218"/>
      <c r="DS50" s="218"/>
      <c r="DT50" s="218"/>
      <c r="DU50" s="218"/>
      <c r="DV50" s="218"/>
      <c r="DW50" s="218"/>
      <c r="DX50" s="218"/>
      <c r="DY50" s="218"/>
      <c r="DZ50" s="218"/>
      <c r="EA50" s="218"/>
      <c r="EB50" s="218"/>
      <c r="EC50" s="218"/>
      <c r="ED50" s="218"/>
      <c r="EE50" s="218"/>
      <c r="EF50" s="218"/>
      <c r="EG50" s="218"/>
      <c r="EH50" s="218"/>
      <c r="EI50" s="218"/>
      <c r="EJ50" s="218"/>
      <c r="EK50" s="218"/>
      <c r="EL50" s="218"/>
      <c r="EM50" s="218"/>
      <c r="EN50" s="218"/>
      <c r="EO50" s="218"/>
      <c r="EP50" s="218"/>
      <c r="EQ50" s="218"/>
      <c r="ER50" s="218"/>
      <c r="ES50" s="218"/>
      <c r="ET50" s="218"/>
      <c r="EU50" s="218"/>
      <c r="EV50" s="218"/>
      <c r="EW50" s="218"/>
      <c r="EX50" s="218"/>
      <c r="EY50" s="218"/>
      <c r="EZ50" s="218"/>
      <c r="FA50" s="218"/>
      <c r="FB50" s="218"/>
      <c r="FC50" s="218"/>
      <c r="FD50" s="218"/>
      <c r="FE50" s="218"/>
      <c r="FF50" s="218"/>
      <c r="FG50" s="218"/>
      <c r="FH50" s="218"/>
      <c r="FI50" s="218"/>
      <c r="FJ50" s="218"/>
      <c r="FK50" s="218"/>
      <c r="FL50" s="218"/>
      <c r="FM50" s="218"/>
      <c r="FN50" s="218"/>
      <c r="FO50" s="218"/>
      <c r="FP50" s="218"/>
      <c r="FQ50" s="218"/>
      <c r="FR50" s="218"/>
      <c r="FS50" s="218"/>
      <c r="FT50" s="218"/>
      <c r="FU50" s="218"/>
      <c r="FV50" s="218"/>
      <c r="FW50" s="218"/>
      <c r="FX50" s="218"/>
      <c r="FY50" s="218"/>
      <c r="FZ50" s="218"/>
      <c r="GA50" s="218"/>
      <c r="GB50" s="218"/>
      <c r="GC50" s="218"/>
      <c r="GD50" s="218"/>
      <c r="GE50" s="218"/>
      <c r="GF50" s="218"/>
      <c r="GG50" s="218"/>
      <c r="GH50" s="218"/>
      <c r="GI50" s="218"/>
      <c r="GJ50" s="218"/>
      <c r="GK50" s="218"/>
      <c r="GL50" s="218"/>
      <c r="GM50" s="218"/>
      <c r="GN50" s="218"/>
      <c r="GO50" s="218"/>
      <c r="GP50" s="218"/>
      <c r="GQ50" s="218"/>
      <c r="GR50" s="218"/>
      <c r="GS50" s="218"/>
      <c r="GT50" s="218"/>
      <c r="GU50" s="218"/>
      <c r="GV50" s="218"/>
      <c r="GW50" s="218"/>
      <c r="GX50" s="218"/>
      <c r="GY50" s="218"/>
      <c r="GZ50" s="218"/>
      <c r="HA50" s="218"/>
      <c r="HB50" s="218"/>
      <c r="HC50" s="218"/>
      <c r="HD50" s="218"/>
      <c r="HE50" s="218"/>
      <c r="HF50" s="218"/>
      <c r="HG50" s="218"/>
      <c r="HH50" s="218"/>
      <c r="HI50" s="218"/>
      <c r="HJ50" s="218"/>
      <c r="HK50" s="218"/>
      <c r="HL50" s="218"/>
      <c r="HM50" s="218"/>
      <c r="HN50" s="218"/>
      <c r="HO50" s="218"/>
      <c r="HP50" s="218"/>
      <c r="HQ50" s="218"/>
      <c r="HR50" s="218"/>
      <c r="HS50" s="218"/>
      <c r="HT50" s="218"/>
      <c r="HU50" s="218"/>
      <c r="HV50" s="218"/>
      <c r="HW50" s="218"/>
      <c r="HX50" s="218"/>
      <c r="HY50" s="218"/>
      <c r="HZ50" s="218"/>
      <c r="IA50" s="218"/>
      <c r="IB50" s="218"/>
      <c r="IC50" s="218"/>
      <c r="ID50" s="218"/>
      <c r="IE50" s="218"/>
      <c r="IF50" s="218"/>
      <c r="IG50" s="218"/>
      <c r="IH50" s="218"/>
      <c r="II50" s="218"/>
      <c r="IJ50" s="218"/>
      <c r="IK50" s="218"/>
      <c r="IL50" s="218"/>
      <c r="IM50" s="218"/>
      <c r="IN50" s="218"/>
      <c r="IO50" s="218"/>
      <c r="IP50" s="218"/>
      <c r="IQ50" s="218"/>
      <c r="IR50" s="218"/>
      <c r="IS50" s="218"/>
    </row>
    <row r="51" spans="2:253" x14ac:dyDescent="0.3">
      <c r="B51" s="220"/>
      <c r="C51" s="220"/>
      <c r="D51" s="225"/>
      <c r="E51" s="225"/>
      <c r="F51" s="225"/>
      <c r="G51" s="225"/>
      <c r="H51" s="225"/>
      <c r="I51" s="225"/>
      <c r="J51" s="225"/>
      <c r="K51" s="220"/>
      <c r="L51" s="220"/>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c r="AR51" s="218"/>
      <c r="AS51" s="218"/>
      <c r="AT51" s="218"/>
      <c r="AU51" s="218"/>
      <c r="AV51" s="218"/>
      <c r="AW51" s="218"/>
      <c r="AX51" s="218"/>
      <c r="AY51" s="218"/>
      <c r="AZ51" s="218"/>
      <c r="BA51" s="218"/>
      <c r="BB51" s="218"/>
      <c r="BC51" s="218"/>
      <c r="BD51" s="218"/>
      <c r="BE51" s="218"/>
      <c r="BF51" s="218"/>
      <c r="BG51" s="218"/>
      <c r="BH51" s="218"/>
      <c r="BI51" s="218"/>
      <c r="BJ51" s="218"/>
      <c r="BK51" s="218"/>
      <c r="BL51" s="218"/>
      <c r="BM51" s="218"/>
      <c r="BN51" s="218"/>
      <c r="BO51" s="218"/>
      <c r="BP51" s="218"/>
      <c r="BQ51" s="218"/>
      <c r="BR51" s="218"/>
      <c r="BS51" s="218"/>
      <c r="BT51" s="218"/>
      <c r="BU51" s="218"/>
      <c r="BV51" s="218"/>
      <c r="BW51" s="218"/>
      <c r="BX51" s="218"/>
      <c r="BY51" s="218"/>
      <c r="BZ51" s="218"/>
      <c r="CA51" s="218"/>
      <c r="CB51" s="218"/>
      <c r="CC51" s="218"/>
      <c r="CD51" s="218"/>
      <c r="CE51" s="218"/>
      <c r="CF51" s="218"/>
      <c r="CG51" s="218"/>
      <c r="CH51" s="218"/>
      <c r="CI51" s="218"/>
      <c r="CJ51" s="218"/>
      <c r="CK51" s="218"/>
      <c r="CL51" s="218"/>
      <c r="CM51" s="218"/>
      <c r="CN51" s="218"/>
      <c r="CO51" s="218"/>
      <c r="CP51" s="218"/>
      <c r="CQ51" s="218"/>
      <c r="CR51" s="218"/>
      <c r="CS51" s="218"/>
      <c r="CT51" s="218"/>
      <c r="CU51" s="218"/>
      <c r="CV51" s="218"/>
      <c r="CW51" s="218"/>
      <c r="CX51" s="218"/>
      <c r="CY51" s="218"/>
      <c r="CZ51" s="218"/>
      <c r="DA51" s="218"/>
      <c r="DB51" s="218"/>
      <c r="DC51" s="218"/>
      <c r="DD51" s="218"/>
      <c r="DE51" s="218"/>
      <c r="DF51" s="218"/>
      <c r="DG51" s="218"/>
      <c r="DH51" s="218"/>
      <c r="DI51" s="218"/>
      <c r="DJ51" s="218"/>
      <c r="DK51" s="218"/>
      <c r="DL51" s="218"/>
      <c r="DM51" s="218"/>
      <c r="DN51" s="218"/>
      <c r="DO51" s="218"/>
      <c r="DP51" s="218"/>
      <c r="DQ51" s="218"/>
      <c r="DR51" s="218"/>
      <c r="DS51" s="218"/>
      <c r="DT51" s="218"/>
      <c r="DU51" s="218"/>
      <c r="DV51" s="218"/>
      <c r="DW51" s="218"/>
      <c r="DX51" s="218"/>
      <c r="DY51" s="218"/>
      <c r="DZ51" s="218"/>
      <c r="EA51" s="218"/>
      <c r="EB51" s="218"/>
      <c r="EC51" s="218"/>
      <c r="ED51" s="218"/>
      <c r="EE51" s="218"/>
      <c r="EF51" s="218"/>
      <c r="EG51" s="218"/>
      <c r="EH51" s="218"/>
      <c r="EI51" s="218"/>
      <c r="EJ51" s="218"/>
      <c r="EK51" s="218"/>
      <c r="EL51" s="218"/>
      <c r="EM51" s="218"/>
      <c r="EN51" s="218"/>
      <c r="EO51" s="218"/>
      <c r="EP51" s="218"/>
      <c r="EQ51" s="218"/>
      <c r="ER51" s="218"/>
      <c r="ES51" s="218"/>
      <c r="ET51" s="218"/>
      <c r="EU51" s="218"/>
      <c r="EV51" s="218"/>
      <c r="EW51" s="218"/>
      <c r="EX51" s="218"/>
      <c r="EY51" s="218"/>
      <c r="EZ51" s="218"/>
      <c r="FA51" s="218"/>
      <c r="FB51" s="218"/>
      <c r="FC51" s="218"/>
      <c r="FD51" s="218"/>
      <c r="FE51" s="218"/>
      <c r="FF51" s="218"/>
      <c r="FG51" s="218"/>
      <c r="FH51" s="218"/>
      <c r="FI51" s="218"/>
      <c r="FJ51" s="218"/>
      <c r="FK51" s="218"/>
      <c r="FL51" s="218"/>
      <c r="FM51" s="218"/>
      <c r="FN51" s="218"/>
      <c r="FO51" s="218"/>
      <c r="FP51" s="218"/>
      <c r="FQ51" s="218"/>
      <c r="FR51" s="218"/>
      <c r="FS51" s="218"/>
      <c r="FT51" s="218"/>
      <c r="FU51" s="218"/>
      <c r="FV51" s="218"/>
      <c r="FW51" s="218"/>
      <c r="FX51" s="218"/>
      <c r="FY51" s="218"/>
      <c r="FZ51" s="218"/>
      <c r="GA51" s="218"/>
      <c r="GB51" s="218"/>
      <c r="GC51" s="218"/>
      <c r="GD51" s="218"/>
      <c r="GE51" s="218"/>
      <c r="GF51" s="218"/>
      <c r="GG51" s="218"/>
      <c r="GH51" s="218"/>
      <c r="GI51" s="218"/>
      <c r="GJ51" s="218"/>
      <c r="GK51" s="218"/>
      <c r="GL51" s="218"/>
      <c r="GM51" s="218"/>
      <c r="GN51" s="218"/>
      <c r="GO51" s="218"/>
      <c r="GP51" s="218"/>
      <c r="GQ51" s="218"/>
      <c r="GR51" s="218"/>
      <c r="GS51" s="218"/>
      <c r="GT51" s="218"/>
      <c r="GU51" s="218"/>
      <c r="GV51" s="218"/>
      <c r="GW51" s="218"/>
      <c r="GX51" s="218"/>
      <c r="GY51" s="218"/>
      <c r="GZ51" s="218"/>
      <c r="HA51" s="218"/>
      <c r="HB51" s="218"/>
      <c r="HC51" s="218"/>
      <c r="HD51" s="218"/>
      <c r="HE51" s="218"/>
      <c r="HF51" s="218"/>
      <c r="HG51" s="218"/>
      <c r="HH51" s="218"/>
      <c r="HI51" s="218"/>
      <c r="HJ51" s="218"/>
      <c r="HK51" s="218"/>
      <c r="HL51" s="218"/>
      <c r="HM51" s="218"/>
      <c r="HN51" s="218"/>
      <c r="HO51" s="218"/>
      <c r="HP51" s="218"/>
      <c r="HQ51" s="218"/>
      <c r="HR51" s="218"/>
      <c r="HS51" s="218"/>
      <c r="HT51" s="218"/>
      <c r="HU51" s="218"/>
      <c r="HV51" s="218"/>
      <c r="HW51" s="218"/>
      <c r="HX51" s="218"/>
      <c r="HY51" s="218"/>
      <c r="HZ51" s="218"/>
      <c r="IA51" s="218"/>
      <c r="IB51" s="218"/>
      <c r="IC51" s="218"/>
      <c r="ID51" s="218"/>
      <c r="IE51" s="218"/>
      <c r="IF51" s="218"/>
      <c r="IG51" s="218"/>
      <c r="IH51" s="218"/>
      <c r="II51" s="218"/>
      <c r="IJ51" s="218"/>
      <c r="IK51" s="218"/>
      <c r="IL51" s="218"/>
      <c r="IM51" s="218"/>
      <c r="IN51" s="218"/>
      <c r="IO51" s="218"/>
      <c r="IP51" s="218"/>
      <c r="IQ51" s="218"/>
      <c r="IR51" s="218"/>
      <c r="IS51" s="218"/>
    </row>
    <row r="52" spans="2:253" x14ac:dyDescent="0.3">
      <c r="B52" s="220"/>
      <c r="C52" s="220"/>
      <c r="D52" s="225"/>
      <c r="E52" s="225"/>
      <c r="F52" s="225"/>
      <c r="G52" s="225"/>
      <c r="H52" s="225"/>
      <c r="I52" s="225"/>
      <c r="J52" s="225"/>
      <c r="K52" s="220"/>
      <c r="L52" s="220"/>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18"/>
      <c r="AS52" s="218"/>
      <c r="AT52" s="218"/>
      <c r="AU52" s="218"/>
      <c r="AV52" s="218"/>
      <c r="AW52" s="218"/>
      <c r="AX52" s="218"/>
      <c r="AY52" s="218"/>
      <c r="AZ52" s="218"/>
      <c r="BA52" s="218"/>
      <c r="BB52" s="218"/>
      <c r="BC52" s="218"/>
      <c r="BD52" s="218"/>
      <c r="BE52" s="218"/>
      <c r="BF52" s="218"/>
      <c r="BG52" s="218"/>
      <c r="BH52" s="218"/>
      <c r="BI52" s="218"/>
      <c r="BJ52" s="218"/>
      <c r="BK52" s="218"/>
      <c r="BL52" s="218"/>
      <c r="BM52" s="218"/>
      <c r="BN52" s="218"/>
      <c r="BO52" s="218"/>
      <c r="BP52" s="218"/>
      <c r="BQ52" s="218"/>
      <c r="BR52" s="218"/>
      <c r="BS52" s="218"/>
      <c r="BT52" s="218"/>
      <c r="BU52" s="218"/>
      <c r="BV52" s="218"/>
      <c r="BW52" s="218"/>
      <c r="BX52" s="218"/>
      <c r="BY52" s="218"/>
      <c r="BZ52" s="218"/>
      <c r="CA52" s="218"/>
      <c r="CB52" s="218"/>
      <c r="CC52" s="218"/>
      <c r="CD52" s="218"/>
      <c r="CE52" s="218"/>
      <c r="CF52" s="218"/>
      <c r="CG52" s="218"/>
      <c r="CH52" s="218"/>
      <c r="CI52" s="218"/>
      <c r="CJ52" s="218"/>
      <c r="CK52" s="218"/>
      <c r="CL52" s="218"/>
      <c r="CM52" s="218"/>
      <c r="CN52" s="218"/>
      <c r="CO52" s="218"/>
      <c r="CP52" s="218"/>
      <c r="CQ52" s="218"/>
      <c r="CR52" s="218"/>
      <c r="CS52" s="218"/>
      <c r="CT52" s="218"/>
      <c r="CU52" s="218"/>
      <c r="CV52" s="218"/>
      <c r="CW52" s="218"/>
      <c r="CX52" s="218"/>
      <c r="CY52" s="218"/>
      <c r="CZ52" s="218"/>
      <c r="DA52" s="218"/>
      <c r="DB52" s="218"/>
      <c r="DC52" s="218"/>
      <c r="DD52" s="218"/>
      <c r="DE52" s="218"/>
      <c r="DF52" s="218"/>
      <c r="DG52" s="218"/>
      <c r="DH52" s="218"/>
      <c r="DI52" s="218"/>
      <c r="DJ52" s="218"/>
      <c r="DK52" s="218"/>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c r="FV52" s="218"/>
      <c r="FW52" s="218"/>
      <c r="FX52" s="218"/>
      <c r="FY52" s="218"/>
      <c r="FZ52" s="218"/>
      <c r="GA52" s="218"/>
      <c r="GB52" s="218"/>
      <c r="GC52" s="218"/>
      <c r="GD52" s="218"/>
      <c r="GE52" s="218"/>
      <c r="GF52" s="218"/>
      <c r="GG52" s="218"/>
      <c r="GH52" s="218"/>
      <c r="GI52" s="218"/>
      <c r="GJ52" s="218"/>
      <c r="GK52" s="218"/>
      <c r="GL52" s="218"/>
      <c r="GM52" s="218"/>
      <c r="GN52" s="218"/>
      <c r="GO52" s="218"/>
      <c r="GP52" s="218"/>
      <c r="GQ52" s="218"/>
      <c r="GR52" s="218"/>
      <c r="GS52" s="218"/>
      <c r="GT52" s="218"/>
      <c r="GU52" s="218"/>
      <c r="GV52" s="218"/>
      <c r="GW52" s="218"/>
      <c r="GX52" s="218"/>
      <c r="GY52" s="218"/>
      <c r="GZ52" s="218"/>
      <c r="HA52" s="218"/>
      <c r="HB52" s="218"/>
      <c r="HC52" s="218"/>
      <c r="HD52" s="218"/>
      <c r="HE52" s="218"/>
      <c r="HF52" s="218"/>
      <c r="HG52" s="218"/>
      <c r="HH52" s="218"/>
      <c r="HI52" s="218"/>
      <c r="HJ52" s="218"/>
      <c r="HK52" s="218"/>
      <c r="HL52" s="218"/>
      <c r="HM52" s="218"/>
      <c r="HN52" s="218"/>
      <c r="HO52" s="218"/>
      <c r="HP52" s="218"/>
      <c r="HQ52" s="218"/>
      <c r="HR52" s="218"/>
      <c r="HS52" s="218"/>
      <c r="HT52" s="218"/>
      <c r="HU52" s="218"/>
      <c r="HV52" s="218"/>
      <c r="HW52" s="218"/>
      <c r="HX52" s="218"/>
      <c r="HY52" s="218"/>
      <c r="HZ52" s="218"/>
      <c r="IA52" s="218"/>
      <c r="IB52" s="218"/>
      <c r="IC52" s="218"/>
      <c r="ID52" s="218"/>
      <c r="IE52" s="218"/>
      <c r="IF52" s="218"/>
      <c r="IG52" s="218"/>
      <c r="IH52" s="218"/>
      <c r="II52" s="218"/>
      <c r="IJ52" s="218"/>
      <c r="IK52" s="218"/>
      <c r="IL52" s="218"/>
      <c r="IM52" s="218"/>
      <c r="IN52" s="218"/>
      <c r="IO52" s="218"/>
      <c r="IP52" s="218"/>
      <c r="IQ52" s="218"/>
      <c r="IR52" s="218"/>
      <c r="IS52" s="218"/>
    </row>
    <row r="53" spans="2:253" x14ac:dyDescent="0.3">
      <c r="B53" s="220"/>
      <c r="C53" s="220"/>
      <c r="D53" s="225"/>
      <c r="E53" s="225"/>
      <c r="F53" s="225"/>
      <c r="G53" s="225"/>
      <c r="H53" s="225"/>
      <c r="I53" s="225"/>
      <c r="J53" s="225"/>
      <c r="K53" s="220"/>
      <c r="L53" s="220"/>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8"/>
      <c r="AN53" s="218"/>
      <c r="AO53" s="218"/>
      <c r="AP53" s="218"/>
      <c r="AQ53" s="218"/>
      <c r="AR53" s="218"/>
      <c r="AS53" s="218"/>
      <c r="AT53" s="218"/>
      <c r="AU53" s="218"/>
      <c r="AV53" s="218"/>
      <c r="AW53" s="218"/>
      <c r="AX53" s="218"/>
      <c r="AY53" s="218"/>
      <c r="AZ53" s="218"/>
      <c r="BA53" s="218"/>
      <c r="BB53" s="218"/>
      <c r="BC53" s="218"/>
      <c r="BD53" s="218"/>
      <c r="BE53" s="218"/>
      <c r="BF53" s="218"/>
      <c r="BG53" s="218"/>
      <c r="BH53" s="218"/>
      <c r="BI53" s="218"/>
      <c r="BJ53" s="218"/>
      <c r="BK53" s="218"/>
      <c r="BL53" s="218"/>
      <c r="BM53" s="218"/>
      <c r="BN53" s="218"/>
      <c r="BO53" s="218"/>
      <c r="BP53" s="218"/>
      <c r="BQ53" s="218"/>
      <c r="BR53" s="218"/>
      <c r="BS53" s="218"/>
      <c r="BT53" s="218"/>
      <c r="BU53" s="218"/>
      <c r="BV53" s="218"/>
      <c r="BW53" s="218"/>
      <c r="BX53" s="218"/>
      <c r="BY53" s="218"/>
      <c r="BZ53" s="218"/>
      <c r="CA53" s="218"/>
      <c r="CB53" s="218"/>
      <c r="CC53" s="218"/>
      <c r="CD53" s="218"/>
      <c r="CE53" s="218"/>
      <c r="CF53" s="218"/>
      <c r="CG53" s="218"/>
      <c r="CH53" s="218"/>
      <c r="CI53" s="218"/>
      <c r="CJ53" s="218"/>
      <c r="CK53" s="218"/>
      <c r="CL53" s="218"/>
      <c r="CM53" s="218"/>
      <c r="CN53" s="218"/>
      <c r="CO53" s="218"/>
      <c r="CP53" s="218"/>
      <c r="CQ53" s="218"/>
      <c r="CR53" s="218"/>
      <c r="CS53" s="218"/>
      <c r="CT53" s="218"/>
      <c r="CU53" s="218"/>
      <c r="CV53" s="218"/>
      <c r="CW53" s="218"/>
      <c r="CX53" s="218"/>
      <c r="CY53" s="218"/>
      <c r="CZ53" s="218"/>
      <c r="DA53" s="218"/>
      <c r="DB53" s="218"/>
      <c r="DC53" s="218"/>
      <c r="DD53" s="218"/>
      <c r="DE53" s="218"/>
      <c r="DF53" s="218"/>
      <c r="DG53" s="218"/>
      <c r="DH53" s="218"/>
      <c r="DI53" s="218"/>
      <c r="DJ53" s="218"/>
      <c r="DK53" s="218"/>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c r="FV53" s="218"/>
      <c r="FW53" s="218"/>
      <c r="FX53" s="218"/>
      <c r="FY53" s="218"/>
      <c r="FZ53" s="218"/>
      <c r="GA53" s="218"/>
      <c r="GB53" s="218"/>
      <c r="GC53" s="218"/>
      <c r="GD53" s="218"/>
      <c r="GE53" s="218"/>
      <c r="GF53" s="218"/>
      <c r="GG53" s="218"/>
      <c r="GH53" s="218"/>
      <c r="GI53" s="218"/>
      <c r="GJ53" s="218"/>
      <c r="GK53" s="218"/>
      <c r="GL53" s="218"/>
      <c r="GM53" s="218"/>
      <c r="GN53" s="218"/>
      <c r="GO53" s="218"/>
      <c r="GP53" s="218"/>
      <c r="GQ53" s="218"/>
      <c r="GR53" s="218"/>
      <c r="GS53" s="218"/>
      <c r="GT53" s="218"/>
      <c r="GU53" s="218"/>
      <c r="GV53" s="218"/>
      <c r="GW53" s="218"/>
      <c r="GX53" s="218"/>
      <c r="GY53" s="218"/>
      <c r="GZ53" s="218"/>
      <c r="HA53" s="218"/>
      <c r="HB53" s="218"/>
      <c r="HC53" s="218"/>
      <c r="HD53" s="218"/>
      <c r="HE53" s="218"/>
      <c r="HF53" s="218"/>
      <c r="HG53" s="218"/>
      <c r="HH53" s="218"/>
      <c r="HI53" s="218"/>
      <c r="HJ53" s="218"/>
      <c r="HK53" s="218"/>
      <c r="HL53" s="218"/>
      <c r="HM53" s="218"/>
      <c r="HN53" s="218"/>
      <c r="HO53" s="218"/>
      <c r="HP53" s="218"/>
      <c r="HQ53" s="218"/>
      <c r="HR53" s="218"/>
      <c r="HS53" s="218"/>
      <c r="HT53" s="218"/>
      <c r="HU53" s="218"/>
      <c r="HV53" s="218"/>
      <c r="HW53" s="218"/>
      <c r="HX53" s="218"/>
      <c r="HY53" s="218"/>
      <c r="HZ53" s="218"/>
      <c r="IA53" s="218"/>
      <c r="IB53" s="218"/>
      <c r="IC53" s="218"/>
      <c r="ID53" s="218"/>
      <c r="IE53" s="218"/>
      <c r="IF53" s="218"/>
      <c r="IG53" s="218"/>
      <c r="IH53" s="218"/>
      <c r="II53" s="218"/>
      <c r="IJ53" s="218"/>
      <c r="IK53" s="218"/>
      <c r="IL53" s="218"/>
      <c r="IM53" s="218"/>
      <c r="IN53" s="218"/>
      <c r="IO53" s="218"/>
      <c r="IP53" s="218"/>
      <c r="IQ53" s="218"/>
      <c r="IR53" s="218"/>
      <c r="IS53" s="218"/>
    </row>
    <row r="54" spans="2:253" x14ac:dyDescent="0.3">
      <c r="B54" s="220"/>
      <c r="C54" s="220"/>
      <c r="D54" s="225"/>
      <c r="E54" s="225"/>
      <c r="F54" s="225"/>
      <c r="G54" s="225"/>
      <c r="H54" s="225"/>
      <c r="I54" s="225"/>
      <c r="J54" s="225"/>
      <c r="K54" s="220"/>
      <c r="L54" s="220"/>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218"/>
      <c r="AN54" s="218"/>
      <c r="AO54" s="218"/>
      <c r="AP54" s="218"/>
      <c r="AQ54" s="218"/>
      <c r="AR54" s="218"/>
      <c r="AS54" s="218"/>
      <c r="AT54" s="218"/>
      <c r="AU54" s="218"/>
      <c r="AV54" s="218"/>
      <c r="AW54" s="218"/>
      <c r="AX54" s="218"/>
      <c r="AY54" s="218"/>
      <c r="AZ54" s="218"/>
      <c r="BA54" s="218"/>
      <c r="BB54" s="218"/>
      <c r="BC54" s="218"/>
      <c r="BD54" s="218"/>
      <c r="BE54" s="218"/>
      <c r="BF54" s="218"/>
      <c r="BG54" s="218"/>
      <c r="BH54" s="218"/>
      <c r="BI54" s="218"/>
      <c r="BJ54" s="218"/>
      <c r="BK54" s="218"/>
      <c r="BL54" s="218"/>
      <c r="BM54" s="218"/>
      <c r="BN54" s="218"/>
      <c r="BO54" s="218"/>
      <c r="BP54" s="218"/>
      <c r="BQ54" s="218"/>
      <c r="BR54" s="218"/>
      <c r="BS54" s="218"/>
      <c r="BT54" s="218"/>
      <c r="BU54" s="218"/>
      <c r="BV54" s="218"/>
      <c r="BW54" s="218"/>
      <c r="BX54" s="218"/>
      <c r="BY54" s="218"/>
      <c r="BZ54" s="218"/>
      <c r="CA54" s="218"/>
      <c r="CB54" s="218"/>
      <c r="CC54" s="218"/>
      <c r="CD54" s="218"/>
      <c r="CE54" s="218"/>
      <c r="CF54" s="218"/>
      <c r="CG54" s="218"/>
      <c r="CH54" s="218"/>
      <c r="CI54" s="218"/>
      <c r="CJ54" s="218"/>
      <c r="CK54" s="218"/>
      <c r="CL54" s="218"/>
      <c r="CM54" s="218"/>
      <c r="CN54" s="218"/>
      <c r="CO54" s="218"/>
      <c r="CP54" s="218"/>
      <c r="CQ54" s="218"/>
      <c r="CR54" s="218"/>
      <c r="CS54" s="218"/>
      <c r="CT54" s="218"/>
      <c r="CU54" s="218"/>
      <c r="CV54" s="218"/>
      <c r="CW54" s="218"/>
      <c r="CX54" s="218"/>
      <c r="CY54" s="218"/>
      <c r="CZ54" s="218"/>
      <c r="DA54" s="218"/>
      <c r="DB54" s="218"/>
      <c r="DC54" s="218"/>
      <c r="DD54" s="218"/>
      <c r="DE54" s="218"/>
      <c r="DF54" s="218"/>
      <c r="DG54" s="218"/>
      <c r="DH54" s="218"/>
      <c r="DI54" s="218"/>
      <c r="DJ54" s="218"/>
      <c r="DK54" s="218"/>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c r="FV54" s="218"/>
      <c r="FW54" s="218"/>
      <c r="FX54" s="218"/>
      <c r="FY54" s="218"/>
      <c r="FZ54" s="218"/>
      <c r="GA54" s="218"/>
      <c r="GB54" s="218"/>
      <c r="GC54" s="218"/>
      <c r="GD54" s="218"/>
      <c r="GE54" s="218"/>
      <c r="GF54" s="218"/>
      <c r="GG54" s="218"/>
      <c r="GH54" s="218"/>
      <c r="GI54" s="218"/>
      <c r="GJ54" s="218"/>
      <c r="GK54" s="218"/>
      <c r="GL54" s="218"/>
      <c r="GM54" s="218"/>
      <c r="GN54" s="218"/>
      <c r="GO54" s="218"/>
      <c r="GP54" s="218"/>
      <c r="GQ54" s="218"/>
      <c r="GR54" s="218"/>
      <c r="GS54" s="218"/>
      <c r="GT54" s="218"/>
      <c r="GU54" s="218"/>
      <c r="GV54" s="218"/>
      <c r="GW54" s="218"/>
      <c r="GX54" s="218"/>
      <c r="GY54" s="218"/>
      <c r="GZ54" s="218"/>
      <c r="HA54" s="218"/>
      <c r="HB54" s="218"/>
      <c r="HC54" s="218"/>
      <c r="HD54" s="218"/>
      <c r="HE54" s="218"/>
      <c r="HF54" s="218"/>
      <c r="HG54" s="218"/>
      <c r="HH54" s="218"/>
      <c r="HI54" s="218"/>
      <c r="HJ54" s="218"/>
      <c r="HK54" s="218"/>
      <c r="HL54" s="218"/>
      <c r="HM54" s="218"/>
      <c r="HN54" s="218"/>
      <c r="HO54" s="218"/>
      <c r="HP54" s="218"/>
      <c r="HQ54" s="218"/>
      <c r="HR54" s="218"/>
      <c r="HS54" s="218"/>
      <c r="HT54" s="218"/>
      <c r="HU54" s="218"/>
      <c r="HV54" s="218"/>
      <c r="HW54" s="218"/>
      <c r="HX54" s="218"/>
      <c r="HY54" s="218"/>
      <c r="HZ54" s="218"/>
      <c r="IA54" s="218"/>
      <c r="IB54" s="218"/>
      <c r="IC54" s="218"/>
      <c r="ID54" s="218"/>
      <c r="IE54" s="218"/>
      <c r="IF54" s="218"/>
      <c r="IG54" s="218"/>
      <c r="IH54" s="218"/>
      <c r="II54" s="218"/>
      <c r="IJ54" s="218"/>
      <c r="IK54" s="218"/>
      <c r="IL54" s="218"/>
      <c r="IM54" s="218"/>
      <c r="IN54" s="218"/>
      <c r="IO54" s="218"/>
      <c r="IP54" s="218"/>
      <c r="IQ54" s="218"/>
      <c r="IR54" s="218"/>
      <c r="IS54" s="218"/>
    </row>
    <row r="55" spans="2:253" x14ac:dyDescent="0.3">
      <c r="B55" s="220"/>
      <c r="C55" s="220"/>
      <c r="D55" s="225"/>
      <c r="E55" s="225"/>
      <c r="F55" s="225"/>
      <c r="G55" s="225"/>
      <c r="H55" s="225"/>
      <c r="I55" s="225"/>
      <c r="J55" s="225"/>
      <c r="K55" s="220"/>
      <c r="L55" s="220"/>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c r="AR55" s="218"/>
      <c r="AS55" s="218"/>
      <c r="AT55" s="218"/>
      <c r="AU55" s="218"/>
      <c r="AV55" s="218"/>
      <c r="AW55" s="218"/>
      <c r="AX55" s="218"/>
      <c r="AY55" s="218"/>
      <c r="AZ55" s="218"/>
      <c r="BA55" s="218"/>
      <c r="BB55" s="218"/>
      <c r="BC55" s="218"/>
      <c r="BD55" s="218"/>
      <c r="BE55" s="218"/>
      <c r="BF55" s="218"/>
      <c r="BG55" s="218"/>
      <c r="BH55" s="218"/>
      <c r="BI55" s="218"/>
      <c r="BJ55" s="218"/>
      <c r="BK55" s="218"/>
      <c r="BL55" s="218"/>
      <c r="BM55" s="218"/>
      <c r="BN55" s="218"/>
      <c r="BO55" s="218"/>
      <c r="BP55" s="218"/>
      <c r="BQ55" s="218"/>
      <c r="BR55" s="218"/>
      <c r="BS55" s="218"/>
      <c r="BT55" s="218"/>
      <c r="BU55" s="218"/>
      <c r="BV55" s="218"/>
      <c r="BW55" s="218"/>
      <c r="BX55" s="218"/>
      <c r="BY55" s="218"/>
      <c r="BZ55" s="218"/>
      <c r="CA55" s="218"/>
      <c r="CB55" s="218"/>
      <c r="CC55" s="218"/>
      <c r="CD55" s="218"/>
      <c r="CE55" s="218"/>
      <c r="CF55" s="218"/>
      <c r="CG55" s="218"/>
      <c r="CH55" s="218"/>
      <c r="CI55" s="218"/>
      <c r="CJ55" s="218"/>
      <c r="CK55" s="218"/>
      <c r="CL55" s="218"/>
      <c r="CM55" s="218"/>
      <c r="CN55" s="218"/>
      <c r="CO55" s="218"/>
      <c r="CP55" s="218"/>
      <c r="CQ55" s="218"/>
      <c r="CR55" s="218"/>
      <c r="CS55" s="218"/>
      <c r="CT55" s="218"/>
      <c r="CU55" s="218"/>
      <c r="CV55" s="218"/>
      <c r="CW55" s="218"/>
      <c r="CX55" s="218"/>
      <c r="CY55" s="218"/>
      <c r="CZ55" s="218"/>
      <c r="DA55" s="218"/>
      <c r="DB55" s="218"/>
      <c r="DC55" s="218"/>
      <c r="DD55" s="218"/>
      <c r="DE55" s="218"/>
      <c r="DF55" s="218"/>
      <c r="DG55" s="218"/>
      <c r="DH55" s="218"/>
      <c r="DI55" s="218"/>
      <c r="DJ55" s="218"/>
      <c r="DK55" s="218"/>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c r="FV55" s="218"/>
      <c r="FW55" s="218"/>
      <c r="FX55" s="218"/>
      <c r="FY55" s="218"/>
      <c r="FZ55" s="218"/>
      <c r="GA55" s="218"/>
      <c r="GB55" s="218"/>
      <c r="GC55" s="218"/>
      <c r="GD55" s="218"/>
      <c r="GE55" s="218"/>
      <c r="GF55" s="218"/>
      <c r="GG55" s="218"/>
      <c r="GH55" s="218"/>
      <c r="GI55" s="218"/>
      <c r="GJ55" s="218"/>
      <c r="GK55" s="218"/>
      <c r="GL55" s="218"/>
      <c r="GM55" s="218"/>
      <c r="GN55" s="218"/>
      <c r="GO55" s="218"/>
      <c r="GP55" s="218"/>
      <c r="GQ55" s="218"/>
      <c r="GR55" s="218"/>
      <c r="GS55" s="218"/>
      <c r="GT55" s="218"/>
      <c r="GU55" s="218"/>
      <c r="GV55" s="218"/>
      <c r="GW55" s="218"/>
      <c r="GX55" s="218"/>
      <c r="GY55" s="218"/>
      <c r="GZ55" s="218"/>
      <c r="HA55" s="218"/>
      <c r="HB55" s="218"/>
      <c r="HC55" s="218"/>
      <c r="HD55" s="218"/>
      <c r="HE55" s="218"/>
      <c r="HF55" s="218"/>
      <c r="HG55" s="218"/>
      <c r="HH55" s="218"/>
      <c r="HI55" s="218"/>
      <c r="HJ55" s="218"/>
      <c r="HK55" s="218"/>
      <c r="HL55" s="218"/>
      <c r="HM55" s="218"/>
      <c r="HN55" s="218"/>
      <c r="HO55" s="218"/>
      <c r="HP55" s="218"/>
      <c r="HQ55" s="218"/>
      <c r="HR55" s="218"/>
      <c r="HS55" s="218"/>
      <c r="HT55" s="218"/>
      <c r="HU55" s="218"/>
      <c r="HV55" s="218"/>
      <c r="HW55" s="218"/>
      <c r="HX55" s="218"/>
      <c r="HY55" s="218"/>
      <c r="HZ55" s="218"/>
      <c r="IA55" s="218"/>
      <c r="IB55" s="218"/>
      <c r="IC55" s="218"/>
      <c r="ID55" s="218"/>
      <c r="IE55" s="218"/>
      <c r="IF55" s="218"/>
      <c r="IG55" s="218"/>
      <c r="IH55" s="218"/>
      <c r="II55" s="218"/>
      <c r="IJ55" s="218"/>
      <c r="IK55" s="218"/>
      <c r="IL55" s="218"/>
      <c r="IM55" s="218"/>
      <c r="IN55" s="218"/>
      <c r="IO55" s="218"/>
      <c r="IP55" s="218"/>
      <c r="IQ55" s="218"/>
      <c r="IR55" s="218"/>
      <c r="IS55" s="218"/>
    </row>
    <row r="56" spans="2:253" x14ac:dyDescent="0.3">
      <c r="B56" s="220"/>
      <c r="C56" s="220"/>
      <c r="D56" s="225"/>
      <c r="E56" s="225"/>
      <c r="F56" s="225"/>
      <c r="G56" s="225"/>
      <c r="H56" s="225"/>
      <c r="I56" s="225"/>
      <c r="J56" s="225"/>
      <c r="K56" s="220"/>
      <c r="L56" s="220"/>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218"/>
      <c r="AQ56" s="218"/>
      <c r="AR56" s="218"/>
      <c r="AS56" s="218"/>
      <c r="AT56" s="218"/>
      <c r="AU56" s="218"/>
      <c r="AV56" s="218"/>
      <c r="AW56" s="218"/>
      <c r="AX56" s="218"/>
      <c r="AY56" s="218"/>
      <c r="AZ56" s="218"/>
      <c r="BA56" s="218"/>
      <c r="BB56" s="218"/>
      <c r="BC56" s="218"/>
      <c r="BD56" s="218"/>
      <c r="BE56" s="218"/>
      <c r="BF56" s="218"/>
      <c r="BG56" s="218"/>
      <c r="BH56" s="218"/>
      <c r="BI56" s="218"/>
      <c r="BJ56" s="218"/>
      <c r="BK56" s="218"/>
      <c r="BL56" s="218"/>
      <c r="BM56" s="218"/>
      <c r="BN56" s="218"/>
      <c r="BO56" s="218"/>
      <c r="BP56" s="218"/>
      <c r="BQ56" s="218"/>
      <c r="BR56" s="218"/>
      <c r="BS56" s="218"/>
      <c r="BT56" s="218"/>
      <c r="BU56" s="218"/>
      <c r="BV56" s="218"/>
      <c r="BW56" s="218"/>
      <c r="BX56" s="218"/>
      <c r="BY56" s="218"/>
      <c r="BZ56" s="218"/>
      <c r="CA56" s="218"/>
      <c r="CB56" s="218"/>
      <c r="CC56" s="218"/>
      <c r="CD56" s="218"/>
      <c r="CE56" s="218"/>
      <c r="CF56" s="218"/>
      <c r="CG56" s="218"/>
      <c r="CH56" s="218"/>
      <c r="CI56" s="218"/>
      <c r="CJ56" s="218"/>
      <c r="CK56" s="218"/>
      <c r="CL56" s="218"/>
      <c r="CM56" s="218"/>
      <c r="CN56" s="218"/>
      <c r="CO56" s="218"/>
      <c r="CP56" s="218"/>
      <c r="CQ56" s="218"/>
      <c r="CR56" s="218"/>
      <c r="CS56" s="218"/>
      <c r="CT56" s="218"/>
      <c r="CU56" s="218"/>
      <c r="CV56" s="218"/>
      <c r="CW56" s="218"/>
      <c r="CX56" s="218"/>
      <c r="CY56" s="218"/>
      <c r="CZ56" s="218"/>
      <c r="DA56" s="218"/>
      <c r="DB56" s="218"/>
      <c r="DC56" s="218"/>
      <c r="DD56" s="218"/>
      <c r="DE56" s="218"/>
      <c r="DF56" s="218"/>
      <c r="DG56" s="218"/>
      <c r="DH56" s="218"/>
      <c r="DI56" s="218"/>
      <c r="DJ56" s="218"/>
      <c r="DK56" s="218"/>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c r="FV56" s="218"/>
      <c r="FW56" s="218"/>
      <c r="FX56" s="218"/>
      <c r="FY56" s="218"/>
      <c r="FZ56" s="218"/>
      <c r="GA56" s="218"/>
      <c r="GB56" s="218"/>
      <c r="GC56" s="218"/>
      <c r="GD56" s="218"/>
      <c r="GE56" s="218"/>
      <c r="GF56" s="218"/>
      <c r="GG56" s="218"/>
      <c r="GH56" s="218"/>
      <c r="GI56" s="218"/>
      <c r="GJ56" s="218"/>
      <c r="GK56" s="218"/>
      <c r="GL56" s="218"/>
      <c r="GM56" s="218"/>
      <c r="GN56" s="218"/>
      <c r="GO56" s="218"/>
      <c r="GP56" s="218"/>
      <c r="GQ56" s="218"/>
      <c r="GR56" s="218"/>
      <c r="GS56" s="218"/>
      <c r="GT56" s="218"/>
      <c r="GU56" s="218"/>
      <c r="GV56" s="218"/>
      <c r="GW56" s="218"/>
      <c r="GX56" s="218"/>
      <c r="GY56" s="218"/>
      <c r="GZ56" s="218"/>
      <c r="HA56" s="218"/>
      <c r="HB56" s="218"/>
      <c r="HC56" s="218"/>
      <c r="HD56" s="218"/>
      <c r="HE56" s="218"/>
      <c r="HF56" s="218"/>
      <c r="HG56" s="218"/>
      <c r="HH56" s="218"/>
      <c r="HI56" s="218"/>
      <c r="HJ56" s="218"/>
      <c r="HK56" s="218"/>
      <c r="HL56" s="218"/>
      <c r="HM56" s="218"/>
      <c r="HN56" s="218"/>
      <c r="HO56" s="218"/>
      <c r="HP56" s="218"/>
      <c r="HQ56" s="218"/>
      <c r="HR56" s="218"/>
      <c r="HS56" s="218"/>
      <c r="HT56" s="218"/>
      <c r="HU56" s="218"/>
      <c r="HV56" s="218"/>
      <c r="HW56" s="218"/>
      <c r="HX56" s="218"/>
      <c r="HY56" s="218"/>
      <c r="HZ56" s="218"/>
      <c r="IA56" s="218"/>
      <c r="IB56" s="218"/>
      <c r="IC56" s="218"/>
      <c r="ID56" s="218"/>
      <c r="IE56" s="218"/>
      <c r="IF56" s="218"/>
      <c r="IG56" s="218"/>
      <c r="IH56" s="218"/>
      <c r="II56" s="218"/>
      <c r="IJ56" s="218"/>
      <c r="IK56" s="218"/>
      <c r="IL56" s="218"/>
      <c r="IM56" s="218"/>
      <c r="IN56" s="218"/>
      <c r="IO56" s="218"/>
      <c r="IP56" s="218"/>
      <c r="IQ56" s="218"/>
      <c r="IR56" s="218"/>
      <c r="IS56" s="218"/>
    </row>
    <row r="57" spans="2:253" x14ac:dyDescent="0.3">
      <c r="B57" s="220"/>
      <c r="C57" s="220"/>
      <c r="D57" s="225"/>
      <c r="E57" s="225"/>
      <c r="F57" s="225"/>
      <c r="G57" s="225"/>
      <c r="H57" s="225"/>
      <c r="I57" s="225"/>
      <c r="J57" s="225"/>
      <c r="K57" s="220"/>
      <c r="L57" s="220"/>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c r="AM57" s="218"/>
      <c r="AN57" s="218"/>
      <c r="AO57" s="218"/>
      <c r="AP57" s="218"/>
      <c r="AQ57" s="218"/>
      <c r="AR57" s="218"/>
      <c r="AS57" s="218"/>
      <c r="AT57" s="218"/>
      <c r="AU57" s="218"/>
      <c r="AV57" s="218"/>
      <c r="AW57" s="218"/>
      <c r="AX57" s="218"/>
      <c r="AY57" s="218"/>
      <c r="AZ57" s="218"/>
      <c r="BA57" s="218"/>
      <c r="BB57" s="218"/>
      <c r="BC57" s="218"/>
      <c r="BD57" s="218"/>
      <c r="BE57" s="218"/>
      <c r="BF57" s="218"/>
      <c r="BG57" s="218"/>
      <c r="BH57" s="218"/>
      <c r="BI57" s="218"/>
      <c r="BJ57" s="218"/>
      <c r="BK57" s="218"/>
      <c r="BL57" s="218"/>
      <c r="BM57" s="218"/>
      <c r="BN57" s="218"/>
      <c r="BO57" s="218"/>
      <c r="BP57" s="218"/>
      <c r="BQ57" s="218"/>
      <c r="BR57" s="218"/>
      <c r="BS57" s="218"/>
      <c r="BT57" s="218"/>
      <c r="BU57" s="218"/>
      <c r="BV57" s="218"/>
      <c r="BW57" s="218"/>
      <c r="BX57" s="218"/>
      <c r="BY57" s="218"/>
      <c r="BZ57" s="218"/>
      <c r="CA57" s="218"/>
      <c r="CB57" s="218"/>
      <c r="CC57" s="218"/>
      <c r="CD57" s="218"/>
      <c r="CE57" s="218"/>
      <c r="CF57" s="218"/>
      <c r="CG57" s="218"/>
      <c r="CH57" s="218"/>
      <c r="CI57" s="218"/>
      <c r="CJ57" s="218"/>
      <c r="CK57" s="218"/>
      <c r="CL57" s="218"/>
      <c r="CM57" s="218"/>
      <c r="CN57" s="218"/>
      <c r="CO57" s="218"/>
      <c r="CP57" s="218"/>
      <c r="CQ57" s="218"/>
      <c r="CR57" s="218"/>
      <c r="CS57" s="218"/>
      <c r="CT57" s="218"/>
      <c r="CU57" s="218"/>
      <c r="CV57" s="218"/>
      <c r="CW57" s="218"/>
      <c r="CX57" s="218"/>
      <c r="CY57" s="218"/>
      <c r="CZ57" s="218"/>
      <c r="DA57" s="218"/>
      <c r="DB57" s="218"/>
      <c r="DC57" s="218"/>
      <c r="DD57" s="218"/>
      <c r="DE57" s="218"/>
      <c r="DF57" s="218"/>
      <c r="DG57" s="218"/>
      <c r="DH57" s="218"/>
      <c r="DI57" s="218"/>
      <c r="DJ57" s="218"/>
      <c r="DK57" s="218"/>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c r="FV57" s="218"/>
      <c r="FW57" s="218"/>
      <c r="FX57" s="218"/>
      <c r="FY57" s="218"/>
      <c r="FZ57" s="218"/>
      <c r="GA57" s="218"/>
      <c r="GB57" s="218"/>
      <c r="GC57" s="218"/>
      <c r="GD57" s="218"/>
      <c r="GE57" s="218"/>
      <c r="GF57" s="218"/>
      <c r="GG57" s="218"/>
      <c r="GH57" s="218"/>
      <c r="GI57" s="218"/>
      <c r="GJ57" s="218"/>
      <c r="GK57" s="218"/>
      <c r="GL57" s="218"/>
      <c r="GM57" s="218"/>
      <c r="GN57" s="218"/>
      <c r="GO57" s="218"/>
      <c r="GP57" s="218"/>
      <c r="GQ57" s="218"/>
      <c r="GR57" s="218"/>
      <c r="GS57" s="218"/>
      <c r="GT57" s="218"/>
      <c r="GU57" s="218"/>
      <c r="GV57" s="218"/>
      <c r="GW57" s="218"/>
      <c r="GX57" s="218"/>
      <c r="GY57" s="218"/>
      <c r="GZ57" s="218"/>
      <c r="HA57" s="218"/>
      <c r="HB57" s="218"/>
      <c r="HC57" s="218"/>
      <c r="HD57" s="218"/>
      <c r="HE57" s="218"/>
      <c r="HF57" s="218"/>
      <c r="HG57" s="218"/>
      <c r="HH57" s="218"/>
      <c r="HI57" s="218"/>
      <c r="HJ57" s="218"/>
      <c r="HK57" s="218"/>
      <c r="HL57" s="218"/>
      <c r="HM57" s="218"/>
      <c r="HN57" s="218"/>
      <c r="HO57" s="218"/>
      <c r="HP57" s="218"/>
      <c r="HQ57" s="218"/>
      <c r="HR57" s="218"/>
      <c r="HS57" s="218"/>
      <c r="HT57" s="218"/>
      <c r="HU57" s="218"/>
      <c r="HV57" s="218"/>
      <c r="HW57" s="218"/>
      <c r="HX57" s="218"/>
      <c r="HY57" s="218"/>
      <c r="HZ57" s="218"/>
      <c r="IA57" s="218"/>
      <c r="IB57" s="218"/>
      <c r="IC57" s="218"/>
      <c r="ID57" s="218"/>
      <c r="IE57" s="218"/>
      <c r="IF57" s="218"/>
      <c r="IG57" s="218"/>
      <c r="IH57" s="218"/>
      <c r="II57" s="218"/>
      <c r="IJ57" s="218"/>
      <c r="IK57" s="218"/>
      <c r="IL57" s="218"/>
      <c r="IM57" s="218"/>
      <c r="IN57" s="218"/>
      <c r="IO57" s="218"/>
      <c r="IP57" s="218"/>
      <c r="IQ57" s="218"/>
      <c r="IR57" s="218"/>
      <c r="IS57" s="218"/>
    </row>
    <row r="58" spans="2:253" x14ac:dyDescent="0.3">
      <c r="B58" s="220"/>
      <c r="C58" s="220"/>
      <c r="D58" s="225"/>
      <c r="E58" s="225"/>
      <c r="F58" s="225"/>
      <c r="G58" s="225"/>
      <c r="H58" s="225"/>
      <c r="I58" s="225"/>
      <c r="J58" s="225"/>
      <c r="K58" s="220"/>
      <c r="L58" s="220"/>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c r="AM58" s="218"/>
      <c r="AN58" s="218"/>
      <c r="AO58" s="218"/>
      <c r="AP58" s="218"/>
      <c r="AQ58" s="218"/>
      <c r="AR58" s="218"/>
      <c r="AS58" s="218"/>
      <c r="AT58" s="218"/>
      <c r="AU58" s="218"/>
      <c r="AV58" s="218"/>
      <c r="AW58" s="218"/>
      <c r="AX58" s="218"/>
      <c r="AY58" s="218"/>
      <c r="AZ58" s="218"/>
      <c r="BA58" s="218"/>
      <c r="BB58" s="218"/>
      <c r="BC58" s="218"/>
      <c r="BD58" s="218"/>
      <c r="BE58" s="218"/>
      <c r="BF58" s="218"/>
      <c r="BG58" s="218"/>
      <c r="BH58" s="218"/>
      <c r="BI58" s="218"/>
      <c r="BJ58" s="218"/>
      <c r="BK58" s="218"/>
      <c r="BL58" s="218"/>
      <c r="BM58" s="218"/>
      <c r="BN58" s="218"/>
      <c r="BO58" s="218"/>
      <c r="BP58" s="218"/>
      <c r="BQ58" s="218"/>
      <c r="BR58" s="218"/>
      <c r="BS58" s="218"/>
      <c r="BT58" s="218"/>
      <c r="BU58" s="218"/>
      <c r="BV58" s="218"/>
      <c r="BW58" s="218"/>
      <c r="BX58" s="218"/>
      <c r="BY58" s="218"/>
      <c r="BZ58" s="218"/>
      <c r="CA58" s="218"/>
      <c r="CB58" s="218"/>
      <c r="CC58" s="218"/>
      <c r="CD58" s="218"/>
      <c r="CE58" s="218"/>
      <c r="CF58" s="218"/>
      <c r="CG58" s="218"/>
      <c r="CH58" s="218"/>
      <c r="CI58" s="218"/>
      <c r="CJ58" s="218"/>
      <c r="CK58" s="218"/>
      <c r="CL58" s="218"/>
      <c r="CM58" s="218"/>
      <c r="CN58" s="218"/>
      <c r="CO58" s="218"/>
      <c r="CP58" s="218"/>
      <c r="CQ58" s="218"/>
      <c r="CR58" s="218"/>
      <c r="CS58" s="218"/>
      <c r="CT58" s="218"/>
      <c r="CU58" s="218"/>
      <c r="CV58" s="218"/>
      <c r="CW58" s="218"/>
      <c r="CX58" s="218"/>
      <c r="CY58" s="218"/>
      <c r="CZ58" s="218"/>
      <c r="DA58" s="218"/>
      <c r="DB58" s="218"/>
      <c r="DC58" s="218"/>
      <c r="DD58" s="218"/>
      <c r="DE58" s="218"/>
      <c r="DF58" s="218"/>
      <c r="DG58" s="218"/>
      <c r="DH58" s="218"/>
      <c r="DI58" s="218"/>
      <c r="DJ58" s="218"/>
      <c r="DK58" s="218"/>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c r="FV58" s="218"/>
      <c r="FW58" s="218"/>
      <c r="FX58" s="218"/>
      <c r="FY58" s="218"/>
      <c r="FZ58" s="218"/>
      <c r="GA58" s="218"/>
      <c r="GB58" s="218"/>
      <c r="GC58" s="218"/>
      <c r="GD58" s="218"/>
      <c r="GE58" s="218"/>
      <c r="GF58" s="218"/>
      <c r="GG58" s="218"/>
      <c r="GH58" s="218"/>
      <c r="GI58" s="218"/>
      <c r="GJ58" s="218"/>
      <c r="GK58" s="218"/>
      <c r="GL58" s="218"/>
      <c r="GM58" s="218"/>
      <c r="GN58" s="218"/>
      <c r="GO58" s="218"/>
      <c r="GP58" s="218"/>
      <c r="GQ58" s="218"/>
      <c r="GR58" s="218"/>
      <c r="GS58" s="218"/>
      <c r="GT58" s="218"/>
      <c r="GU58" s="218"/>
      <c r="GV58" s="218"/>
      <c r="GW58" s="218"/>
      <c r="GX58" s="218"/>
      <c r="GY58" s="218"/>
      <c r="GZ58" s="218"/>
      <c r="HA58" s="218"/>
      <c r="HB58" s="218"/>
      <c r="HC58" s="218"/>
      <c r="HD58" s="218"/>
      <c r="HE58" s="218"/>
      <c r="HF58" s="218"/>
      <c r="HG58" s="218"/>
      <c r="HH58" s="218"/>
      <c r="HI58" s="218"/>
      <c r="HJ58" s="218"/>
      <c r="HK58" s="218"/>
      <c r="HL58" s="218"/>
      <c r="HM58" s="218"/>
      <c r="HN58" s="218"/>
      <c r="HO58" s="218"/>
      <c r="HP58" s="218"/>
      <c r="HQ58" s="218"/>
      <c r="HR58" s="218"/>
      <c r="HS58" s="218"/>
      <c r="HT58" s="218"/>
      <c r="HU58" s="218"/>
      <c r="HV58" s="218"/>
      <c r="HW58" s="218"/>
      <c r="HX58" s="218"/>
      <c r="HY58" s="218"/>
      <c r="HZ58" s="218"/>
      <c r="IA58" s="218"/>
      <c r="IB58" s="218"/>
      <c r="IC58" s="218"/>
      <c r="ID58" s="218"/>
      <c r="IE58" s="218"/>
      <c r="IF58" s="218"/>
      <c r="IG58" s="218"/>
      <c r="IH58" s="218"/>
      <c r="II58" s="218"/>
      <c r="IJ58" s="218"/>
      <c r="IK58" s="218"/>
      <c r="IL58" s="218"/>
      <c r="IM58" s="218"/>
      <c r="IN58" s="218"/>
      <c r="IO58" s="218"/>
      <c r="IP58" s="218"/>
      <c r="IQ58" s="218"/>
      <c r="IR58" s="218"/>
      <c r="IS58" s="218"/>
    </row>
    <row r="59" spans="2:253" x14ac:dyDescent="0.3">
      <c r="B59" s="220"/>
      <c r="C59" s="220"/>
      <c r="D59" s="225"/>
      <c r="E59" s="225"/>
      <c r="F59" s="225"/>
      <c r="G59" s="225"/>
      <c r="H59" s="225"/>
      <c r="I59" s="225"/>
      <c r="J59" s="225"/>
      <c r="K59" s="220"/>
      <c r="L59" s="220"/>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c r="AR59" s="218"/>
      <c r="AS59" s="218"/>
      <c r="AT59" s="218"/>
      <c r="AU59" s="218"/>
      <c r="AV59" s="218"/>
      <c r="AW59" s="218"/>
      <c r="AX59" s="218"/>
      <c r="AY59" s="218"/>
      <c r="AZ59" s="218"/>
      <c r="BA59" s="218"/>
      <c r="BB59" s="218"/>
      <c r="BC59" s="218"/>
      <c r="BD59" s="218"/>
      <c r="BE59" s="218"/>
      <c r="BF59" s="218"/>
      <c r="BG59" s="218"/>
      <c r="BH59" s="218"/>
      <c r="BI59" s="218"/>
      <c r="BJ59" s="218"/>
      <c r="BK59" s="218"/>
      <c r="BL59" s="218"/>
      <c r="BM59" s="218"/>
      <c r="BN59" s="218"/>
      <c r="BO59" s="218"/>
      <c r="BP59" s="218"/>
      <c r="BQ59" s="218"/>
      <c r="BR59" s="218"/>
      <c r="BS59" s="218"/>
      <c r="BT59" s="218"/>
      <c r="BU59" s="218"/>
      <c r="BV59" s="218"/>
      <c r="BW59" s="218"/>
      <c r="BX59" s="218"/>
      <c r="BY59" s="218"/>
      <c r="BZ59" s="218"/>
      <c r="CA59" s="218"/>
      <c r="CB59" s="218"/>
      <c r="CC59" s="218"/>
      <c r="CD59" s="218"/>
      <c r="CE59" s="218"/>
      <c r="CF59" s="218"/>
      <c r="CG59" s="218"/>
      <c r="CH59" s="218"/>
      <c r="CI59" s="218"/>
      <c r="CJ59" s="218"/>
      <c r="CK59" s="218"/>
      <c r="CL59" s="218"/>
      <c r="CM59" s="218"/>
      <c r="CN59" s="218"/>
      <c r="CO59" s="218"/>
      <c r="CP59" s="218"/>
      <c r="CQ59" s="218"/>
      <c r="CR59" s="218"/>
      <c r="CS59" s="218"/>
      <c r="CT59" s="218"/>
      <c r="CU59" s="218"/>
      <c r="CV59" s="218"/>
      <c r="CW59" s="218"/>
      <c r="CX59" s="218"/>
      <c r="CY59" s="218"/>
      <c r="CZ59" s="218"/>
      <c r="DA59" s="218"/>
      <c r="DB59" s="218"/>
      <c r="DC59" s="218"/>
      <c r="DD59" s="218"/>
      <c r="DE59" s="218"/>
      <c r="DF59" s="218"/>
      <c r="DG59" s="218"/>
      <c r="DH59" s="218"/>
      <c r="DI59" s="218"/>
      <c r="DJ59" s="218"/>
      <c r="DK59" s="218"/>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c r="FV59" s="218"/>
      <c r="FW59" s="218"/>
      <c r="FX59" s="218"/>
      <c r="FY59" s="218"/>
      <c r="FZ59" s="218"/>
      <c r="GA59" s="218"/>
      <c r="GB59" s="218"/>
      <c r="GC59" s="218"/>
      <c r="GD59" s="218"/>
      <c r="GE59" s="218"/>
      <c r="GF59" s="218"/>
      <c r="GG59" s="218"/>
      <c r="GH59" s="218"/>
      <c r="GI59" s="218"/>
      <c r="GJ59" s="218"/>
      <c r="GK59" s="218"/>
      <c r="GL59" s="218"/>
      <c r="GM59" s="218"/>
      <c r="GN59" s="218"/>
      <c r="GO59" s="218"/>
      <c r="GP59" s="218"/>
      <c r="GQ59" s="218"/>
      <c r="GR59" s="218"/>
      <c r="GS59" s="218"/>
      <c r="GT59" s="218"/>
      <c r="GU59" s="218"/>
      <c r="GV59" s="218"/>
      <c r="GW59" s="218"/>
      <c r="GX59" s="218"/>
      <c r="GY59" s="218"/>
      <c r="GZ59" s="218"/>
      <c r="HA59" s="218"/>
      <c r="HB59" s="218"/>
      <c r="HC59" s="218"/>
      <c r="HD59" s="218"/>
      <c r="HE59" s="218"/>
      <c r="HF59" s="218"/>
      <c r="HG59" s="218"/>
      <c r="HH59" s="218"/>
      <c r="HI59" s="218"/>
      <c r="HJ59" s="218"/>
      <c r="HK59" s="218"/>
      <c r="HL59" s="218"/>
      <c r="HM59" s="218"/>
      <c r="HN59" s="218"/>
      <c r="HO59" s="218"/>
      <c r="HP59" s="218"/>
      <c r="HQ59" s="218"/>
      <c r="HR59" s="218"/>
      <c r="HS59" s="218"/>
      <c r="HT59" s="218"/>
      <c r="HU59" s="218"/>
      <c r="HV59" s="218"/>
      <c r="HW59" s="218"/>
      <c r="HX59" s="218"/>
      <c r="HY59" s="218"/>
      <c r="HZ59" s="218"/>
      <c r="IA59" s="218"/>
      <c r="IB59" s="218"/>
      <c r="IC59" s="218"/>
      <c r="ID59" s="218"/>
      <c r="IE59" s="218"/>
      <c r="IF59" s="218"/>
      <c r="IG59" s="218"/>
      <c r="IH59" s="218"/>
      <c r="II59" s="218"/>
      <c r="IJ59" s="218"/>
      <c r="IK59" s="218"/>
      <c r="IL59" s="218"/>
      <c r="IM59" s="218"/>
      <c r="IN59" s="218"/>
      <c r="IO59" s="218"/>
      <c r="IP59" s="218"/>
      <c r="IQ59" s="218"/>
      <c r="IR59" s="218"/>
      <c r="IS59" s="218"/>
    </row>
  </sheetData>
  <sheetProtection algorithmName="SHA-512" hashValue="ots/grtX7ucNfVbzavnBgptq4CV1IUuKIW0waVJ8PFRjOyVY2Nr5HkNTRxgKwH1C+sImRnDr7opTBclrqFfA+A==" saltValue="3Rg3kp2JUztnz1YXXjMRcQ==" spinCount="100000" sheet="1"/>
  <mergeCells count="1">
    <mergeCell ref="C3:I3"/>
  </mergeCells>
  <phoneticPr fontId="11" type="noConversion"/>
  <dataValidations count="2">
    <dataValidation allowBlank="1" showErrorMessage="1" prompt="Enter Lender in this column under this heading" sqref="G5:J5 D6:J7 B6:C6 B7" xr:uid="{EF6FC7EC-EDD1-4F90-847F-3E7D1465FF9E}"/>
    <dataValidation allowBlank="1" showErrorMessage="1" prompt="Enter Beginning Date in this column under this heading" sqref="E34" xr:uid="{E988BFE2-F8F8-4DE7-B462-498EE3390ED3}"/>
  </dataValidations>
  <printOptions horizontalCentered="1"/>
  <pageMargins left="0.5" right="0.5" top="0.5" bottom="0.5" header="0.05" footer="0.05"/>
  <pageSetup scale="55" fitToWidth="0" orientation="landscape" r:id="rId1"/>
  <headerFooter differentFirst="1">
    <oddFoote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99216-D251-4CCF-8978-71971F8D0F00}">
  <sheetPr>
    <tabColor theme="4"/>
    <pageSetUpPr fitToPage="1"/>
  </sheetPr>
  <dimension ref="A1:VO29"/>
  <sheetViews>
    <sheetView zoomScaleNormal="100" workbookViewId="0">
      <selection activeCell="C13" sqref="C13"/>
    </sheetView>
  </sheetViews>
  <sheetFormatPr defaultColWidth="0" defaultRowHeight="14.4" zeroHeight="1" x14ac:dyDescent="0.3"/>
  <cols>
    <col min="1" max="1" width="6.44140625" style="234" customWidth="1"/>
    <col min="2" max="2" width="54.5546875" style="31" bestFit="1" customWidth="1"/>
    <col min="3" max="4" width="18" style="31" customWidth="1"/>
    <col min="5" max="5" width="5.5546875" style="31" customWidth="1"/>
    <col min="6" max="13" width="15.5546875" style="31" customWidth="1"/>
    <col min="14" max="18" width="9" style="234" customWidth="1"/>
    <col min="19" max="587" width="0" style="234" hidden="1" customWidth="1"/>
    <col min="588" max="16384" width="9" style="234" hidden="1"/>
  </cols>
  <sheetData>
    <row r="1" spans="2:18" s="218" customFormat="1" ht="15" thickBot="1" x14ac:dyDescent="0.35">
      <c r="B1" s="220"/>
      <c r="C1" s="219"/>
      <c r="D1" s="220"/>
      <c r="E1" s="225"/>
      <c r="F1" s="225"/>
      <c r="G1" s="225"/>
      <c r="H1" s="225"/>
      <c r="I1" s="225"/>
      <c r="J1" s="225"/>
      <c r="K1" s="225"/>
      <c r="L1" s="220"/>
      <c r="M1" s="220"/>
    </row>
    <row r="2" spans="2:18" s="218" customFormat="1" ht="6.75" customHeight="1" thickBot="1" x14ac:dyDescent="0.35">
      <c r="B2" s="80"/>
      <c r="C2" s="80"/>
      <c r="D2" s="81"/>
      <c r="E2" s="82"/>
      <c r="F2" s="82"/>
      <c r="G2" s="82"/>
      <c r="H2" s="82"/>
      <c r="I2" s="82"/>
      <c r="J2" s="82"/>
      <c r="K2" s="83"/>
      <c r="L2" s="83"/>
      <c r="M2" s="83"/>
    </row>
    <row r="3" spans="2:18" s="227" customFormat="1" ht="95.1" customHeight="1" thickTop="1" thickBot="1" x14ac:dyDescent="0.5">
      <c r="B3" s="605" t="s">
        <v>1012</v>
      </c>
      <c r="C3" s="604"/>
      <c r="D3" s="604"/>
      <c r="E3" s="604"/>
      <c r="F3" s="604"/>
      <c r="G3" s="604"/>
      <c r="H3" s="604"/>
      <c r="I3" s="604"/>
      <c r="J3" s="604"/>
      <c r="K3" s="604"/>
      <c r="L3" s="604"/>
      <c r="M3" s="606"/>
      <c r="N3" s="218"/>
      <c r="O3" s="218"/>
      <c r="P3" s="218"/>
      <c r="Q3" s="218"/>
      <c r="R3" s="218"/>
    </row>
    <row r="4" spans="2:18" s="218" customFormat="1" ht="6.75" customHeight="1" x14ac:dyDescent="0.3">
      <c r="B4" s="111"/>
      <c r="C4" s="80"/>
      <c r="D4" s="81"/>
      <c r="E4" s="82"/>
      <c r="F4" s="82"/>
      <c r="G4" s="82"/>
      <c r="H4" s="82"/>
      <c r="I4" s="82"/>
      <c r="J4" s="82"/>
      <c r="K4" s="83"/>
      <c r="L4" s="83"/>
      <c r="M4" s="112"/>
    </row>
    <row r="5" spans="2:18" s="218" customFormat="1" ht="23.1" customHeight="1" thickBot="1" x14ac:dyDescent="0.35">
      <c r="B5" s="214"/>
      <c r="C5" s="215"/>
      <c r="D5" s="215"/>
      <c r="E5" s="216"/>
      <c r="F5" s="216"/>
      <c r="G5" s="216"/>
      <c r="H5" s="216"/>
      <c r="I5" s="216"/>
      <c r="J5" s="216"/>
      <c r="K5" s="216"/>
      <c r="L5" s="216"/>
      <c r="M5" s="217"/>
    </row>
    <row r="6" spans="2:18" s="233" customFormat="1" ht="36.6" thickTop="1" x14ac:dyDescent="0.3">
      <c r="B6" s="113" t="s">
        <v>790</v>
      </c>
      <c r="C6" s="103" t="s">
        <v>767</v>
      </c>
      <c r="D6" s="104" t="s">
        <v>768</v>
      </c>
      <c r="E6" s="92"/>
      <c r="F6" s="105"/>
      <c r="G6" s="106"/>
      <c r="H6" s="607" t="s">
        <v>767</v>
      </c>
      <c r="I6" s="608"/>
      <c r="J6" s="609"/>
      <c r="K6" s="608" t="s">
        <v>768</v>
      </c>
      <c r="L6" s="608"/>
      <c r="M6" s="610"/>
    </row>
    <row r="7" spans="2:18" s="229" customFormat="1" ht="52.8" thickBot="1" x14ac:dyDescent="0.4">
      <c r="B7" s="114" t="s">
        <v>804</v>
      </c>
      <c r="C7" s="268">
        <v>0</v>
      </c>
      <c r="D7" s="269">
        <v>0</v>
      </c>
      <c r="E7" s="92"/>
      <c r="F7" s="235" t="s">
        <v>769</v>
      </c>
      <c r="G7" s="236" t="s">
        <v>770</v>
      </c>
      <c r="H7" s="235" t="s">
        <v>771</v>
      </c>
      <c r="I7" s="237" t="s">
        <v>772</v>
      </c>
      <c r="J7" s="238" t="s">
        <v>773</v>
      </c>
      <c r="K7" s="239" t="s">
        <v>771</v>
      </c>
      <c r="L7" s="237" t="s">
        <v>772</v>
      </c>
      <c r="M7" s="240" t="s">
        <v>773</v>
      </c>
    </row>
    <row r="8" spans="2:18" s="229" customFormat="1" ht="24.6" thickTop="1" thickBot="1" x14ac:dyDescent="0.4">
      <c r="B8" s="114" t="s">
        <v>805</v>
      </c>
      <c r="C8" s="268">
        <v>0</v>
      </c>
      <c r="D8" s="269">
        <v>0</v>
      </c>
      <c r="E8" s="92"/>
      <c r="F8" s="241">
        <v>1</v>
      </c>
      <c r="G8" s="242" t="s">
        <v>774</v>
      </c>
      <c r="H8" s="241">
        <v>8.3000000000000007</v>
      </c>
      <c r="I8" s="260">
        <v>100</v>
      </c>
      <c r="J8" s="261">
        <v>8.3000000000000007</v>
      </c>
      <c r="K8" s="262">
        <v>22</v>
      </c>
      <c r="L8" s="260">
        <v>100</v>
      </c>
      <c r="M8" s="263">
        <v>22</v>
      </c>
    </row>
    <row r="9" spans="2:18" s="229" customFormat="1" ht="24.6" thickTop="1" thickBot="1" x14ac:dyDescent="0.4">
      <c r="B9" s="115" t="s">
        <v>806</v>
      </c>
      <c r="C9" s="270">
        <v>0</v>
      </c>
      <c r="D9" s="271">
        <v>0</v>
      </c>
      <c r="E9" s="92"/>
      <c r="F9" s="241">
        <v>2</v>
      </c>
      <c r="G9" s="242" t="s">
        <v>775</v>
      </c>
      <c r="H9" s="241">
        <v>8.3000000000000007</v>
      </c>
      <c r="I9" s="260">
        <v>91.7</v>
      </c>
      <c r="J9" s="261">
        <v>9.1</v>
      </c>
      <c r="K9" s="262">
        <v>18</v>
      </c>
      <c r="L9" s="260">
        <v>78</v>
      </c>
      <c r="M9" s="263">
        <v>23.1</v>
      </c>
    </row>
    <row r="10" spans="2:18" s="229" customFormat="1" ht="24.6" thickTop="1" thickBot="1" x14ac:dyDescent="0.4">
      <c r="B10" s="116" t="s">
        <v>776</v>
      </c>
      <c r="C10" s="107" t="str">
        <f>VLOOKUP(C11,F:M,2,FALSE)</f>
        <v>September</v>
      </c>
      <c r="D10" s="108" t="str">
        <f>VLOOKUP(D11,F:M,2,FALSE)</f>
        <v>September</v>
      </c>
      <c r="E10" s="92"/>
      <c r="F10" s="241">
        <v>3</v>
      </c>
      <c r="G10" s="242" t="s">
        <v>777</v>
      </c>
      <c r="H10" s="241">
        <v>8.4</v>
      </c>
      <c r="I10" s="260">
        <v>83.4</v>
      </c>
      <c r="J10" s="261">
        <v>10.1</v>
      </c>
      <c r="K10" s="262">
        <v>9.5</v>
      </c>
      <c r="L10" s="260">
        <v>60</v>
      </c>
      <c r="M10" s="263">
        <v>15.8</v>
      </c>
    </row>
    <row r="11" spans="2:18" s="229" customFormat="1" ht="24.6" thickTop="1" thickBot="1" x14ac:dyDescent="0.4">
      <c r="B11" s="117" t="s">
        <v>807</v>
      </c>
      <c r="C11" s="272">
        <v>1</v>
      </c>
      <c r="D11" s="273">
        <v>1</v>
      </c>
      <c r="E11" s="92"/>
      <c r="F11" s="241">
        <v>4</v>
      </c>
      <c r="G11" s="242" t="s">
        <v>778</v>
      </c>
      <c r="H11" s="241">
        <v>8.3000000000000007</v>
      </c>
      <c r="I11" s="260">
        <v>75</v>
      </c>
      <c r="J11" s="261">
        <v>11.1</v>
      </c>
      <c r="K11" s="262">
        <v>4</v>
      </c>
      <c r="L11" s="260">
        <v>50.5</v>
      </c>
      <c r="M11" s="263">
        <v>7.9</v>
      </c>
    </row>
    <row r="12" spans="2:18" s="229" customFormat="1" ht="24.6" thickTop="1" thickBot="1" x14ac:dyDescent="0.4">
      <c r="B12" s="116" t="s">
        <v>779</v>
      </c>
      <c r="C12" s="274">
        <f>C7+C8+C9</f>
        <v>0</v>
      </c>
      <c r="D12" s="275">
        <f>D7+D8+D9</f>
        <v>0</v>
      </c>
      <c r="E12" s="92"/>
      <c r="F12" s="241">
        <v>5</v>
      </c>
      <c r="G12" s="242" t="s">
        <v>780</v>
      </c>
      <c r="H12" s="241">
        <v>8.3000000000000007</v>
      </c>
      <c r="I12" s="260">
        <v>66.7</v>
      </c>
      <c r="J12" s="261">
        <v>12.4</v>
      </c>
      <c r="K12" s="262">
        <v>4</v>
      </c>
      <c r="L12" s="260">
        <v>46.5</v>
      </c>
      <c r="M12" s="263">
        <v>8.6</v>
      </c>
    </row>
    <row r="13" spans="2:18" s="229" customFormat="1" ht="24.6" thickTop="1" thickBot="1" x14ac:dyDescent="0.4">
      <c r="B13" s="118" t="s">
        <v>781</v>
      </c>
      <c r="C13" s="276">
        <f>VLOOKUP(C11,F:M,5,FALSE)/100</f>
        <v>8.3000000000000004E-2</v>
      </c>
      <c r="D13" s="277">
        <f>VLOOKUP(D11,F:M,8,FALSE)/100</f>
        <v>0.22</v>
      </c>
      <c r="E13" s="92"/>
      <c r="F13" s="241">
        <v>6</v>
      </c>
      <c r="G13" s="242" t="s">
        <v>782</v>
      </c>
      <c r="H13" s="241">
        <v>8.4</v>
      </c>
      <c r="I13" s="260">
        <v>58.4</v>
      </c>
      <c r="J13" s="261">
        <v>14.4</v>
      </c>
      <c r="K13" s="262">
        <v>4</v>
      </c>
      <c r="L13" s="260">
        <v>42.5</v>
      </c>
      <c r="M13" s="263">
        <v>9.4</v>
      </c>
    </row>
    <row r="14" spans="2:18" s="229" customFormat="1" ht="24.6" thickTop="1" thickBot="1" x14ac:dyDescent="0.4">
      <c r="B14" s="119" t="s">
        <v>783</v>
      </c>
      <c r="C14" s="278">
        <f>C12*C13</f>
        <v>0</v>
      </c>
      <c r="D14" s="279">
        <f>D12*D13</f>
        <v>0</v>
      </c>
      <c r="E14" s="92"/>
      <c r="F14" s="241">
        <v>7</v>
      </c>
      <c r="G14" s="242" t="s">
        <v>784</v>
      </c>
      <c r="H14" s="241">
        <v>8.3000000000000007</v>
      </c>
      <c r="I14" s="260">
        <v>50</v>
      </c>
      <c r="J14" s="261">
        <v>16.600000000000001</v>
      </c>
      <c r="K14" s="262">
        <v>4</v>
      </c>
      <c r="L14" s="260">
        <v>38.5</v>
      </c>
      <c r="M14" s="263">
        <v>10.4</v>
      </c>
    </row>
    <row r="15" spans="2:18" s="229" customFormat="1" ht="24.6" thickTop="1" thickBot="1" x14ac:dyDescent="0.4">
      <c r="B15" s="120"/>
      <c r="C15" s="92"/>
      <c r="D15" s="92"/>
      <c r="E15" s="92"/>
      <c r="F15" s="241">
        <v>8</v>
      </c>
      <c r="G15" s="242" t="s">
        <v>785</v>
      </c>
      <c r="H15" s="241">
        <v>8.3000000000000007</v>
      </c>
      <c r="I15" s="260">
        <v>41.7</v>
      </c>
      <c r="J15" s="261">
        <v>19.899999999999999</v>
      </c>
      <c r="K15" s="262">
        <v>7.5</v>
      </c>
      <c r="L15" s="260">
        <v>34.5</v>
      </c>
      <c r="M15" s="263">
        <v>21.7</v>
      </c>
    </row>
    <row r="16" spans="2:18" s="229" customFormat="1" ht="24.6" thickTop="1" thickBot="1" x14ac:dyDescent="0.4">
      <c r="B16" s="120"/>
      <c r="C16" s="92"/>
      <c r="D16" s="92"/>
      <c r="E16" s="92"/>
      <c r="F16" s="241">
        <v>9</v>
      </c>
      <c r="G16" s="242" t="s">
        <v>786</v>
      </c>
      <c r="H16" s="241">
        <v>8.4</v>
      </c>
      <c r="I16" s="260">
        <v>33.4</v>
      </c>
      <c r="J16" s="261">
        <v>25.1</v>
      </c>
      <c r="K16" s="262">
        <v>5</v>
      </c>
      <c r="L16" s="260">
        <v>27</v>
      </c>
      <c r="M16" s="263">
        <v>18.5</v>
      </c>
    </row>
    <row r="17" spans="2:13" s="229" customFormat="1" ht="24.6" thickTop="1" thickBot="1" x14ac:dyDescent="0.4">
      <c r="B17" s="120"/>
      <c r="C17" s="92"/>
      <c r="D17" s="92"/>
      <c r="E17" s="92"/>
      <c r="F17" s="241">
        <v>10</v>
      </c>
      <c r="G17" s="242" t="s">
        <v>787</v>
      </c>
      <c r="H17" s="241">
        <v>8.3000000000000007</v>
      </c>
      <c r="I17" s="260">
        <v>25</v>
      </c>
      <c r="J17" s="261">
        <v>33.200000000000003</v>
      </c>
      <c r="K17" s="262">
        <v>7</v>
      </c>
      <c r="L17" s="260">
        <v>22</v>
      </c>
      <c r="M17" s="263">
        <v>31.8</v>
      </c>
    </row>
    <row r="18" spans="2:13" s="229" customFormat="1" ht="24.6" thickTop="1" thickBot="1" x14ac:dyDescent="0.4">
      <c r="B18" s="120"/>
      <c r="C18" s="92"/>
      <c r="D18" s="92"/>
      <c r="E18" s="92"/>
      <c r="F18" s="241">
        <v>11</v>
      </c>
      <c r="G18" s="242" t="s">
        <v>788</v>
      </c>
      <c r="H18" s="241">
        <v>8.3000000000000007</v>
      </c>
      <c r="I18" s="260">
        <v>16.7</v>
      </c>
      <c r="J18" s="261">
        <v>49.7</v>
      </c>
      <c r="K18" s="262">
        <v>7</v>
      </c>
      <c r="L18" s="260">
        <v>15</v>
      </c>
      <c r="M18" s="263">
        <v>46.7</v>
      </c>
    </row>
    <row r="19" spans="2:13" s="229" customFormat="1" ht="24.6" thickTop="1" thickBot="1" x14ac:dyDescent="0.4">
      <c r="B19" s="121"/>
      <c r="C19" s="122"/>
      <c r="D19" s="122"/>
      <c r="E19" s="122"/>
      <c r="F19" s="243">
        <v>12</v>
      </c>
      <c r="G19" s="244" t="s">
        <v>789</v>
      </c>
      <c r="H19" s="243">
        <v>8.4</v>
      </c>
      <c r="I19" s="264">
        <v>8.4</v>
      </c>
      <c r="J19" s="265">
        <v>100</v>
      </c>
      <c r="K19" s="266">
        <v>8</v>
      </c>
      <c r="L19" s="264">
        <v>8</v>
      </c>
      <c r="M19" s="267">
        <v>100</v>
      </c>
    </row>
    <row r="20" spans="2:13" s="218" customFormat="1" ht="6.75" customHeight="1" thickTop="1" x14ac:dyDescent="0.3">
      <c r="B20" s="109"/>
      <c r="C20" s="109"/>
      <c r="D20" s="14"/>
      <c r="E20" s="24"/>
      <c r="F20" s="24"/>
      <c r="G20" s="24"/>
      <c r="H20" s="24"/>
      <c r="I20" s="24"/>
      <c r="J20" s="24"/>
      <c r="K20" s="110"/>
      <c r="L20" s="110"/>
      <c r="M20" s="110"/>
    </row>
    <row r="21" spans="2:13" x14ac:dyDescent="0.3"/>
    <row r="22" spans="2:13" x14ac:dyDescent="0.3"/>
    <row r="23" spans="2:13" x14ac:dyDescent="0.3"/>
    <row r="24" spans="2:13" x14ac:dyDescent="0.3"/>
    <row r="25" spans="2:13" x14ac:dyDescent="0.3"/>
    <row r="26" spans="2:13" x14ac:dyDescent="0.3"/>
    <row r="27" spans="2:13" x14ac:dyDescent="0.3"/>
    <row r="28" spans="2:13" x14ac:dyDescent="0.3"/>
    <row r="29" spans="2:13" x14ac:dyDescent="0.3"/>
  </sheetData>
  <sheetProtection algorithmName="SHA-512" hashValue="dAASrmjcg2C6enCGap4sVXTE9mVVZ4QvjF+8uvGZ21u7uX3YeeTeacVQ6T5NIXau5otAxMrostZcJBUMqiP82A==" saltValue="dAhaR7aEkfwVu2VWJsOOAw==" spinCount="100000" sheet="1"/>
  <mergeCells count="3">
    <mergeCell ref="B3:M3"/>
    <mergeCell ref="H6:J6"/>
    <mergeCell ref="K6:M6"/>
  </mergeCells>
  <pageMargins left="0.7" right="0.7" top="0.75" bottom="0.75" header="0.3" footer="0.3"/>
  <pageSetup scale="54" orientation="landscape"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F5E5C-57DC-4F39-B636-681CD971BFD1}">
  <dimension ref="A1:PO189"/>
  <sheetViews>
    <sheetView zoomScale="103" workbookViewId="0">
      <selection activeCell="E21" sqref="E21"/>
    </sheetView>
  </sheetViews>
  <sheetFormatPr defaultColWidth="8.88671875" defaultRowHeight="14.4" x14ac:dyDescent="0.3"/>
  <cols>
    <col min="1" max="1" width="11.33203125" style="1" bestFit="1" customWidth="1"/>
    <col min="2" max="2" width="11.109375" style="1" bestFit="1" customWidth="1"/>
    <col min="3" max="3" width="14.6640625" style="1" bestFit="1" customWidth="1"/>
    <col min="4" max="4" width="12.109375" style="1" bestFit="1" customWidth="1"/>
    <col min="5" max="5" width="5" style="1" bestFit="1" customWidth="1"/>
    <col min="6" max="6" width="20.77734375" style="1" bestFit="1" customWidth="1"/>
    <col min="7" max="7" width="21.6640625" style="1" bestFit="1" customWidth="1"/>
    <col min="8" max="8" width="13.6640625" style="1" bestFit="1" customWidth="1"/>
    <col min="9" max="9" width="21.77734375" style="1" bestFit="1" customWidth="1"/>
    <col min="10" max="10" width="17.109375" style="1" bestFit="1" customWidth="1"/>
    <col min="11" max="11" width="21" style="1" bestFit="1" customWidth="1"/>
    <col min="12" max="12" width="10.77734375" style="1" bestFit="1" customWidth="1"/>
    <col min="13" max="13" width="26.88671875" style="1" bestFit="1" customWidth="1"/>
    <col min="14" max="14" width="15.77734375" style="1" bestFit="1" customWidth="1"/>
    <col min="15" max="15" width="20.44140625" style="1" bestFit="1" customWidth="1"/>
    <col min="16" max="16" width="10" style="1" bestFit="1" customWidth="1"/>
    <col min="17" max="17" width="22.109375" style="1" bestFit="1" customWidth="1"/>
    <col min="18" max="18" width="10.5546875" style="1" bestFit="1" customWidth="1"/>
    <col min="19" max="19" width="9.44140625" style="1" bestFit="1" customWidth="1"/>
    <col min="20" max="20" width="8.77734375" style="1" bestFit="1" customWidth="1"/>
    <col min="21" max="21" width="18.77734375" style="1" bestFit="1" customWidth="1"/>
    <col min="22" max="23" width="10" style="1" bestFit="1" customWidth="1"/>
    <col min="24" max="24" width="17.109375" style="1" bestFit="1" customWidth="1"/>
    <col min="25" max="25" width="15.44140625" style="1" bestFit="1" customWidth="1"/>
    <col min="26" max="26" width="22.88671875" style="1" bestFit="1" customWidth="1"/>
    <col min="27" max="27" width="3.44140625" style="1" bestFit="1" customWidth="1"/>
    <col min="28" max="28" width="7.77734375" style="1" bestFit="1" customWidth="1"/>
    <col min="29" max="29" width="18.109375" style="1" bestFit="1" customWidth="1"/>
    <col min="30" max="30" width="10.88671875" style="1" bestFit="1" customWidth="1"/>
    <col min="31" max="31" width="19.77734375" style="1" bestFit="1" customWidth="1"/>
    <col min="32" max="33" width="8.6640625" style="1" bestFit="1" customWidth="1"/>
    <col min="34" max="34" width="22.33203125" style="1" bestFit="1" customWidth="1"/>
    <col min="35" max="35" width="10.88671875" style="1" bestFit="1" customWidth="1"/>
    <col min="36" max="36" width="11.6640625" style="1" bestFit="1" customWidth="1"/>
    <col min="37" max="37" width="18.109375" style="1" bestFit="1" customWidth="1"/>
    <col min="38" max="38" width="52.5546875" style="1" bestFit="1" customWidth="1"/>
    <col min="39" max="39" width="7.44140625" style="1" bestFit="1" customWidth="1"/>
    <col min="40" max="40" width="19" style="1" bestFit="1" customWidth="1"/>
    <col min="41" max="41" width="23.77734375" style="1" bestFit="1" customWidth="1"/>
    <col min="42" max="42" width="17.5546875" style="1" bestFit="1" customWidth="1"/>
    <col min="43" max="43" width="17.109375" style="1" bestFit="1" customWidth="1"/>
    <col min="44" max="44" width="8.109375" style="1" bestFit="1" customWidth="1"/>
    <col min="45" max="45" width="5.77734375" style="1" bestFit="1" customWidth="1"/>
    <col min="46" max="46" width="13.6640625" style="1" bestFit="1" customWidth="1"/>
    <col min="47" max="47" width="10.33203125" style="1" bestFit="1" customWidth="1"/>
    <col min="48" max="48" width="22" style="1" bestFit="1" customWidth="1"/>
    <col min="49" max="49" width="14.77734375" style="1" bestFit="1" customWidth="1"/>
    <col min="50" max="50" width="15.21875" style="1" bestFit="1" customWidth="1"/>
    <col min="51" max="51" width="18.6640625" style="1" bestFit="1" customWidth="1"/>
    <col min="52" max="52" width="17.5546875" style="1" bestFit="1" customWidth="1"/>
    <col min="53" max="53" width="14" style="1" bestFit="1" customWidth="1"/>
    <col min="54" max="54" width="10" style="1" bestFit="1" customWidth="1"/>
    <col min="55" max="55" width="17" style="1" bestFit="1" customWidth="1"/>
    <col min="56" max="56" width="11" style="1" bestFit="1" customWidth="1"/>
    <col min="57" max="57" width="15.33203125" style="1" bestFit="1" customWidth="1"/>
    <col min="58" max="58" width="10" style="1" bestFit="1" customWidth="1"/>
    <col min="59" max="59" width="5.44140625" style="1" bestFit="1" customWidth="1"/>
    <col min="60" max="60" width="17.88671875" style="1" bestFit="1" customWidth="1"/>
    <col min="61" max="61" width="20" style="1" bestFit="1" customWidth="1"/>
    <col min="62" max="62" width="15.21875" style="1" bestFit="1" customWidth="1"/>
    <col min="63" max="63" width="22.109375" style="1" bestFit="1" customWidth="1"/>
    <col min="64" max="64" width="16" style="1" bestFit="1" customWidth="1"/>
    <col min="65" max="65" width="15.77734375" style="1" bestFit="1" customWidth="1"/>
    <col min="66" max="66" width="22.6640625" style="1" bestFit="1" customWidth="1"/>
    <col min="67" max="67" width="23.6640625" style="1" bestFit="1" customWidth="1"/>
    <col min="68" max="68" width="23.33203125" style="1" bestFit="1" customWidth="1"/>
    <col min="69" max="69" width="4.5546875" style="1" bestFit="1" customWidth="1"/>
    <col min="70" max="70" width="8.33203125" style="1" bestFit="1" customWidth="1"/>
    <col min="71" max="71" width="19.21875" style="1" bestFit="1" customWidth="1"/>
    <col min="72" max="74" width="13.33203125" style="1" bestFit="1" customWidth="1"/>
    <col min="75" max="75" width="19.44140625" style="1" bestFit="1" customWidth="1"/>
    <col min="76" max="76" width="16.109375" style="1" bestFit="1" customWidth="1"/>
    <col min="77" max="77" width="13.33203125" style="1" bestFit="1" customWidth="1"/>
    <col min="78" max="78" width="5.77734375" style="1" bestFit="1" customWidth="1"/>
    <col min="79" max="79" width="9.21875" style="1" bestFit="1" customWidth="1"/>
    <col min="80" max="80" width="11.33203125" style="1" bestFit="1" customWidth="1"/>
    <col min="81" max="81" width="17.5546875" style="1" bestFit="1" customWidth="1"/>
    <col min="82" max="84" width="19.77734375" style="1" bestFit="1" customWidth="1"/>
    <col min="85" max="85" width="19.44140625" style="1" bestFit="1" customWidth="1"/>
    <col min="86" max="86" width="26.109375" style="1" bestFit="1" customWidth="1"/>
    <col min="87" max="87" width="8.6640625" style="1" bestFit="1" customWidth="1"/>
    <col min="88" max="88" width="18.77734375" style="1" bestFit="1" customWidth="1"/>
    <col min="89" max="89" width="8.6640625" style="1" bestFit="1" customWidth="1"/>
    <col min="90" max="90" width="10.88671875" style="1" bestFit="1" customWidth="1"/>
    <col min="91" max="91" width="6.21875" style="1" bestFit="1" customWidth="1"/>
    <col min="92" max="92" width="15.44140625" style="1" bestFit="1" customWidth="1"/>
    <col min="93" max="93" width="17" style="1" bestFit="1" customWidth="1"/>
    <col min="94" max="94" width="8.109375" style="1" bestFit="1" customWidth="1"/>
    <col min="95" max="95" width="14" style="1" bestFit="1" customWidth="1"/>
    <col min="96" max="96" width="21.6640625" style="1" bestFit="1" customWidth="1"/>
    <col min="97" max="97" width="15.21875" style="1" bestFit="1" customWidth="1"/>
    <col min="98" max="98" width="11.88671875" style="1" bestFit="1" customWidth="1"/>
    <col min="99" max="99" width="20" style="1" bestFit="1" customWidth="1"/>
    <col min="100" max="100" width="20.21875" style="1" bestFit="1" customWidth="1"/>
    <col min="101" max="101" width="18.6640625" style="1" bestFit="1" customWidth="1"/>
    <col min="102" max="102" width="21.6640625" style="1" bestFit="1" customWidth="1"/>
    <col min="103" max="103" width="16.88671875" style="1" bestFit="1" customWidth="1"/>
    <col min="104" max="104" width="11" style="1" bestFit="1" customWidth="1"/>
    <col min="105" max="105" width="21.33203125" style="1" bestFit="1" customWidth="1"/>
    <col min="106" max="106" width="15.77734375" style="1" bestFit="1" customWidth="1"/>
    <col min="107" max="107" width="12.5546875" style="1" bestFit="1" customWidth="1"/>
    <col min="108" max="108" width="18.88671875" style="1" bestFit="1" customWidth="1"/>
    <col min="109" max="109" width="10.5546875" style="1" bestFit="1" customWidth="1"/>
    <col min="110" max="110" width="17.88671875" style="1" bestFit="1" customWidth="1"/>
    <col min="111" max="111" width="11.6640625" style="1" bestFit="1" customWidth="1"/>
    <col min="112" max="112" width="19.77734375" style="1" bestFit="1" customWidth="1"/>
    <col min="113" max="113" width="14.77734375" style="1" bestFit="1" customWidth="1"/>
    <col min="114" max="114" width="16" style="1" bestFit="1" customWidth="1"/>
    <col min="115" max="115" width="5" style="1" bestFit="1" customWidth="1"/>
    <col min="116" max="116" width="21.6640625" style="1" bestFit="1" customWidth="1"/>
    <col min="117" max="117" width="21" style="1" bestFit="1" customWidth="1"/>
    <col min="118" max="118" width="23.21875" style="1" bestFit="1" customWidth="1"/>
    <col min="119" max="119" width="18.109375" style="1" bestFit="1" customWidth="1"/>
    <col min="120" max="120" width="28" style="1" bestFit="1" customWidth="1"/>
    <col min="121" max="121" width="25.109375" style="1" bestFit="1" customWidth="1"/>
    <col min="122" max="122" width="26" style="1" bestFit="1" customWidth="1"/>
    <col min="123" max="123" width="23.21875" style="1" bestFit="1" customWidth="1"/>
    <col min="124" max="124" width="25.88671875" style="1" bestFit="1" customWidth="1"/>
    <col min="125" max="125" width="29.77734375" style="1" bestFit="1" customWidth="1"/>
    <col min="126" max="126" width="29.6640625" style="1" bestFit="1" customWidth="1"/>
    <col min="127" max="127" width="23.21875" style="1" bestFit="1" customWidth="1"/>
    <col min="128" max="128" width="26.88671875" style="1" bestFit="1" customWidth="1"/>
    <col min="129" max="129" width="20" style="1" bestFit="1" customWidth="1"/>
    <col min="130" max="130" width="26" style="1" bestFit="1" customWidth="1"/>
    <col min="131" max="131" width="23.77734375" style="1" bestFit="1" customWidth="1"/>
    <col min="132" max="132" width="21" style="1" bestFit="1" customWidth="1"/>
    <col min="133" max="133" width="24.109375" style="1" bestFit="1" customWidth="1"/>
    <col min="134" max="134" width="26.33203125" style="1" bestFit="1" customWidth="1"/>
    <col min="135" max="135" width="22.33203125" style="1" bestFit="1" customWidth="1"/>
    <col min="136" max="136" width="19.77734375" style="1" bestFit="1" customWidth="1"/>
    <col min="137" max="137" width="21.77734375" style="1" bestFit="1" customWidth="1"/>
    <col min="138" max="138" width="18.44140625" style="1" bestFit="1" customWidth="1"/>
    <col min="139" max="139" width="21.33203125" style="1" bestFit="1" customWidth="1"/>
    <col min="140" max="140" width="19" style="1" bestFit="1" customWidth="1"/>
    <col min="141" max="141" width="21.6640625" style="1" bestFit="1" customWidth="1"/>
    <col min="142" max="142" width="25.5546875" style="1" bestFit="1" customWidth="1"/>
    <col min="143" max="143" width="25.44140625" style="1" bestFit="1" customWidth="1"/>
    <col min="144" max="144" width="19" style="1" bestFit="1" customWidth="1"/>
    <col min="145" max="145" width="25" style="1" bestFit="1" customWidth="1"/>
    <col min="146" max="146" width="22.6640625" style="1" bestFit="1" customWidth="1"/>
    <col min="147" max="147" width="20.77734375" style="1" bestFit="1" customWidth="1"/>
    <col min="148" max="148" width="15.88671875" style="1" bestFit="1" customWidth="1"/>
    <col min="149" max="149" width="26.5546875" style="1" bestFit="1" customWidth="1"/>
    <col min="150" max="150" width="12.6640625" style="1" bestFit="1" customWidth="1"/>
    <col min="151" max="151" width="10.33203125" style="1" bestFit="1" customWidth="1"/>
    <col min="152" max="152" width="18.21875" style="1" bestFit="1" customWidth="1"/>
    <col min="153" max="153" width="16.33203125" style="1" bestFit="1" customWidth="1"/>
    <col min="154" max="154" width="12" style="1" bestFit="1" customWidth="1"/>
    <col min="155" max="155" width="17.5546875" style="1" bestFit="1" customWidth="1"/>
    <col min="156" max="156" width="16" style="1" bestFit="1" customWidth="1"/>
    <col min="157" max="158" width="19.6640625" style="1" bestFit="1" customWidth="1"/>
    <col min="159" max="159" width="15.44140625" style="1" bestFit="1" customWidth="1"/>
    <col min="160" max="162" width="15" style="1" bestFit="1" customWidth="1"/>
    <col min="163" max="164" width="15.44140625" style="1" bestFit="1" customWidth="1"/>
    <col min="165" max="166" width="22.33203125" style="1" bestFit="1" customWidth="1"/>
    <col min="167" max="167" width="12.88671875" style="1" bestFit="1" customWidth="1"/>
    <col min="168" max="168" width="14.77734375" style="1" bestFit="1" customWidth="1"/>
    <col min="169" max="169" width="20.88671875" style="1" bestFit="1" customWidth="1"/>
    <col min="170" max="170" width="21.6640625" style="1" bestFit="1" customWidth="1"/>
    <col min="171" max="171" width="17.88671875" style="1" bestFit="1" customWidth="1"/>
    <col min="172" max="172" width="20.5546875" style="1" bestFit="1" customWidth="1"/>
    <col min="173" max="173" width="18" style="1" bestFit="1" customWidth="1"/>
    <col min="174" max="174" width="27.33203125" style="1" bestFit="1" customWidth="1"/>
    <col min="175" max="175" width="20" style="1" bestFit="1" customWidth="1"/>
    <col min="176" max="176" width="18.109375" style="1" bestFit="1" customWidth="1"/>
    <col min="177" max="177" width="10" style="1" bestFit="1" customWidth="1"/>
    <col min="178" max="178" width="23.109375" style="1" bestFit="1" customWidth="1"/>
    <col min="179" max="179" width="8.44140625" style="1" bestFit="1" customWidth="1"/>
    <col min="180" max="180" width="21.33203125" style="1" bestFit="1" customWidth="1"/>
    <col min="181" max="181" width="12.88671875" style="1" bestFit="1" customWidth="1"/>
    <col min="182" max="182" width="18" style="1" bestFit="1" customWidth="1"/>
    <col min="183" max="183" width="15.44140625" style="1" bestFit="1" customWidth="1"/>
    <col min="184" max="184" width="13.33203125" style="1" bestFit="1" customWidth="1"/>
    <col min="185" max="185" width="20.44140625" style="1" bestFit="1" customWidth="1"/>
    <col min="186" max="186" width="10.88671875" style="1" bestFit="1" customWidth="1"/>
    <col min="187" max="187" width="18.77734375" style="1" bestFit="1" customWidth="1"/>
    <col min="188" max="188" width="8.6640625" style="1" bestFit="1" customWidth="1"/>
    <col min="189" max="189" width="11.88671875" style="1" bestFit="1" customWidth="1"/>
    <col min="190" max="190" width="17" style="1" bestFit="1" customWidth="1"/>
    <col min="191" max="191" width="17.21875" style="1" bestFit="1" customWidth="1"/>
    <col min="192" max="192" width="20.21875" style="1" bestFit="1" customWidth="1"/>
    <col min="193" max="193" width="23.44140625" style="1" bestFit="1" customWidth="1"/>
    <col min="194" max="194" width="17" style="1" bestFit="1" customWidth="1"/>
    <col min="195" max="195" width="15.77734375" style="1" bestFit="1" customWidth="1"/>
    <col min="196" max="196" width="17.5546875" style="1" bestFit="1" customWidth="1"/>
    <col min="197" max="197" width="19.21875" style="1" bestFit="1" customWidth="1"/>
    <col min="198" max="198" width="26.6640625" style="1" bestFit="1" customWidth="1"/>
    <col min="199" max="199" width="17" style="1" bestFit="1" customWidth="1"/>
    <col min="200" max="200" width="12.77734375" style="1" bestFit="1" customWidth="1"/>
    <col min="201" max="201" width="17.6640625" style="1" bestFit="1" customWidth="1"/>
    <col min="202" max="202" width="18.109375" style="1" bestFit="1" customWidth="1"/>
    <col min="203" max="203" width="16.88671875" style="1" bestFit="1" customWidth="1"/>
    <col min="204" max="204" width="23.77734375" style="1" bestFit="1" customWidth="1"/>
    <col min="205" max="205" width="20.21875" style="1" bestFit="1" customWidth="1"/>
    <col min="206" max="206" width="17.109375" style="1" bestFit="1" customWidth="1"/>
    <col min="207" max="207" width="21.6640625" style="1" bestFit="1" customWidth="1"/>
    <col min="208" max="208" width="20" style="1" bestFit="1" customWidth="1"/>
    <col min="209" max="209" width="21.109375" style="1" bestFit="1" customWidth="1"/>
    <col min="210" max="210" width="26.21875" style="1" bestFit="1" customWidth="1"/>
    <col min="211" max="211" width="24" style="1" bestFit="1" customWidth="1"/>
    <col min="212" max="212" width="19.5546875" style="1" bestFit="1" customWidth="1"/>
    <col min="213" max="213" width="15.44140625" style="1" bestFit="1" customWidth="1"/>
    <col min="214" max="214" width="17.109375" style="1" bestFit="1" customWidth="1"/>
    <col min="215" max="215" width="15.44140625" style="1" bestFit="1" customWidth="1"/>
    <col min="216" max="216" width="16.21875" style="1" bestFit="1" customWidth="1"/>
    <col min="217" max="217" width="20.77734375" style="1" bestFit="1" customWidth="1"/>
    <col min="218" max="218" width="14" style="1" bestFit="1" customWidth="1"/>
    <col min="219" max="219" width="20.33203125" style="1" bestFit="1" customWidth="1"/>
    <col min="220" max="220" width="17.109375" style="1" bestFit="1" customWidth="1"/>
    <col min="221" max="221" width="23.21875" style="1" bestFit="1" customWidth="1"/>
    <col min="222" max="222" width="22.6640625" style="1" bestFit="1" customWidth="1"/>
    <col min="223" max="223" width="15" style="1" bestFit="1" customWidth="1"/>
    <col min="224" max="224" width="15.88671875" style="1" bestFit="1" customWidth="1"/>
    <col min="225" max="225" width="20" style="1" bestFit="1" customWidth="1"/>
    <col min="226" max="226" width="17" style="1" bestFit="1" customWidth="1"/>
    <col min="227" max="227" width="19.44140625" style="1" bestFit="1" customWidth="1"/>
    <col min="228" max="228" width="15.44140625" style="1" bestFit="1" customWidth="1"/>
    <col min="229" max="229" width="19.6640625" style="1" bestFit="1" customWidth="1"/>
    <col min="230" max="230" width="6" style="1" bestFit="1" customWidth="1"/>
    <col min="231" max="231" width="24.21875" style="1" bestFit="1" customWidth="1"/>
    <col min="232" max="236" width="15.77734375" style="1" bestFit="1" customWidth="1"/>
    <col min="237" max="237" width="18.44140625" style="1" bestFit="1" customWidth="1"/>
    <col min="238" max="238" width="25.33203125" style="1" bestFit="1" customWidth="1"/>
    <col min="239" max="239" width="17.88671875" style="1" bestFit="1" customWidth="1"/>
    <col min="240" max="240" width="21.77734375" style="1" bestFit="1" customWidth="1"/>
    <col min="241" max="241" width="16.6640625" style="1" bestFit="1" customWidth="1"/>
    <col min="242" max="242" width="14.109375" style="1" bestFit="1" customWidth="1"/>
    <col min="243" max="243" width="13.77734375" style="1" bestFit="1" customWidth="1"/>
    <col min="244" max="244" width="12.44140625" style="1" bestFit="1" customWidth="1"/>
    <col min="245" max="245" width="12.77734375" style="1" bestFit="1" customWidth="1"/>
    <col min="246" max="246" width="20.77734375" style="1" bestFit="1" customWidth="1"/>
    <col min="247" max="247" width="24.6640625" style="1" bestFit="1" customWidth="1"/>
    <col min="248" max="248" width="18.88671875" style="1" bestFit="1" customWidth="1"/>
    <col min="249" max="249" width="24.21875" style="1" bestFit="1" customWidth="1"/>
    <col min="250" max="250" width="18" style="1" bestFit="1" customWidth="1"/>
    <col min="251" max="251" width="14.5546875" style="1" bestFit="1" customWidth="1"/>
    <col min="252" max="252" width="16.6640625" style="1" bestFit="1" customWidth="1"/>
    <col min="253" max="253" width="15" style="1" bestFit="1" customWidth="1"/>
    <col min="254" max="254" width="19.6640625" style="1" bestFit="1" customWidth="1"/>
    <col min="255" max="255" width="23.6640625" style="1" bestFit="1" customWidth="1"/>
    <col min="256" max="256" width="17.6640625" style="1" bestFit="1" customWidth="1"/>
    <col min="257" max="257" width="12.44140625" style="1" bestFit="1" customWidth="1"/>
    <col min="258" max="258" width="20" style="1" bestFit="1" customWidth="1"/>
    <col min="259" max="259" width="24" style="1" bestFit="1" customWidth="1"/>
    <col min="260" max="260" width="20" style="1" bestFit="1" customWidth="1"/>
    <col min="261" max="261" width="24.109375" style="1" bestFit="1" customWidth="1"/>
    <col min="262" max="262" width="19.77734375" style="1" bestFit="1" customWidth="1"/>
    <col min="263" max="263" width="22" style="1" bestFit="1" customWidth="1"/>
    <col min="264" max="264" width="20.77734375" style="1" bestFit="1" customWidth="1"/>
    <col min="265" max="265" width="23" style="1" bestFit="1" customWidth="1"/>
    <col min="266" max="266" width="21.109375" style="1" bestFit="1" customWidth="1"/>
    <col min="267" max="267" width="23.33203125" style="1" bestFit="1" customWidth="1"/>
    <col min="268" max="268" width="14" style="1" bestFit="1" customWidth="1"/>
    <col min="269" max="269" width="20.77734375" style="1" bestFit="1" customWidth="1"/>
    <col min="270" max="270" width="19" style="1" bestFit="1" customWidth="1"/>
    <col min="271" max="271" width="19.21875" style="1" bestFit="1" customWidth="1"/>
    <col min="272" max="272" width="21.109375" style="1" bestFit="1" customWidth="1"/>
    <col min="273" max="273" width="21.33203125" style="1" bestFit="1" customWidth="1"/>
    <col min="274" max="274" width="16.21875" style="1" bestFit="1" customWidth="1"/>
    <col min="275" max="277" width="18" style="1" bestFit="1" customWidth="1"/>
    <col min="278" max="280" width="20.33203125" style="1" bestFit="1" customWidth="1"/>
    <col min="281" max="281" width="14.21875" style="1" bestFit="1" customWidth="1"/>
    <col min="282" max="282" width="11" style="1" bestFit="1" customWidth="1"/>
    <col min="283" max="283" width="18.6640625" style="1" bestFit="1" customWidth="1"/>
    <col min="284" max="284" width="19" style="1" bestFit="1" customWidth="1"/>
    <col min="285" max="285" width="18" style="1" bestFit="1" customWidth="1"/>
    <col min="286" max="286" width="15.33203125" style="1" bestFit="1" customWidth="1"/>
    <col min="287" max="287" width="16.109375" style="1" bestFit="1" customWidth="1"/>
    <col min="288" max="288" width="21.6640625" style="1" bestFit="1" customWidth="1"/>
    <col min="289" max="289" width="19" style="1" bestFit="1" customWidth="1"/>
    <col min="290" max="290" width="16.77734375" style="1" bestFit="1" customWidth="1"/>
    <col min="291" max="291" width="14.109375" style="1" bestFit="1" customWidth="1"/>
    <col min="292" max="292" width="11.33203125" style="1" bestFit="1" customWidth="1"/>
    <col min="293" max="293" width="20" style="1" bestFit="1" customWidth="1"/>
    <col min="294" max="294" width="24.77734375" style="1" bestFit="1" customWidth="1"/>
    <col min="295" max="295" width="21.33203125" style="1" bestFit="1" customWidth="1"/>
    <col min="296" max="296" width="22" style="1" bestFit="1" customWidth="1"/>
    <col min="297" max="297" width="26" style="1" bestFit="1" customWidth="1"/>
    <col min="298" max="298" width="20.88671875" style="1" bestFit="1" customWidth="1"/>
    <col min="299" max="299" width="24.6640625" style="1" bestFit="1" customWidth="1"/>
    <col min="300" max="300" width="21.6640625" style="1" bestFit="1" customWidth="1"/>
    <col min="301" max="301" width="21.33203125" style="1" bestFit="1" customWidth="1"/>
    <col min="302" max="302" width="20.33203125" style="1" bestFit="1" customWidth="1"/>
    <col min="303" max="303" width="20.21875" style="1" bestFit="1" customWidth="1"/>
    <col min="304" max="304" width="16" style="1" bestFit="1" customWidth="1"/>
    <col min="305" max="305" width="15.33203125" style="1" bestFit="1" customWidth="1"/>
    <col min="306" max="306" width="28.109375" style="1" bestFit="1" customWidth="1"/>
    <col min="307" max="307" width="25" style="1" bestFit="1" customWidth="1"/>
    <col min="308" max="308" width="28" style="1" bestFit="1" customWidth="1"/>
    <col min="309" max="309" width="27.109375" style="1" bestFit="1" customWidth="1"/>
    <col min="310" max="310" width="14.6640625" style="1" bestFit="1" customWidth="1"/>
    <col min="311" max="311" width="24.21875" style="1" bestFit="1" customWidth="1"/>
    <col min="312" max="312" width="21.21875" style="1" bestFit="1" customWidth="1"/>
    <col min="313" max="313" width="31.21875" style="1" bestFit="1" customWidth="1"/>
    <col min="314" max="314" width="22.109375" style="1" bestFit="1" customWidth="1"/>
    <col min="315" max="315" width="17" style="1" bestFit="1" customWidth="1"/>
    <col min="316" max="316" width="16.33203125" style="1" bestFit="1" customWidth="1"/>
    <col min="317" max="317" width="24.109375" style="1" bestFit="1" customWidth="1"/>
    <col min="318" max="318" width="24" style="1" bestFit="1" customWidth="1"/>
    <col min="319" max="319" width="21.33203125" style="1" bestFit="1" customWidth="1"/>
    <col min="320" max="320" width="23.44140625" style="1" bestFit="1" customWidth="1"/>
    <col min="321" max="321" width="29" style="1" bestFit="1" customWidth="1"/>
    <col min="322" max="322" width="19.77734375" style="1" bestFit="1" customWidth="1"/>
    <col min="323" max="323" width="12.33203125" style="1" bestFit="1" customWidth="1"/>
    <col min="324" max="324" width="22.109375" style="1" bestFit="1" customWidth="1"/>
    <col min="325" max="325" width="18.6640625" style="1" bestFit="1" customWidth="1"/>
    <col min="326" max="326" width="16.5546875" style="1" bestFit="1" customWidth="1"/>
    <col min="327" max="327" width="20.44140625" style="1" bestFit="1" customWidth="1"/>
    <col min="328" max="328" width="20.21875" style="1" bestFit="1" customWidth="1"/>
    <col min="329" max="329" width="24.109375" style="1" bestFit="1" customWidth="1"/>
    <col min="330" max="330" width="18.33203125" style="1" bestFit="1" customWidth="1"/>
    <col min="331" max="331" width="19" style="1" bestFit="1" customWidth="1"/>
    <col min="332" max="332" width="23" style="1" bestFit="1" customWidth="1"/>
    <col min="333" max="333" width="22.5546875" style="1" bestFit="1" customWidth="1"/>
    <col min="334" max="334" width="26.5546875" style="1" bestFit="1" customWidth="1"/>
    <col min="335" max="335" width="20.5546875" style="1" bestFit="1" customWidth="1"/>
    <col min="336" max="336" width="11.6640625" style="1" bestFit="1" customWidth="1"/>
    <col min="337" max="337" width="22.109375" style="1" bestFit="1" customWidth="1"/>
    <col min="338" max="338" width="12.109375" style="1" bestFit="1" customWidth="1"/>
    <col min="339" max="339" width="11.5546875" style="1" bestFit="1" customWidth="1"/>
    <col min="340" max="340" width="19.77734375" style="1" bestFit="1" customWidth="1"/>
    <col min="341" max="341" width="16.21875" style="1" bestFit="1" customWidth="1"/>
    <col min="342" max="342" width="17.88671875" style="1" bestFit="1" customWidth="1"/>
    <col min="343" max="343" width="17.6640625" style="1" bestFit="1" customWidth="1"/>
    <col min="344" max="344" width="17.44140625" style="1" bestFit="1" customWidth="1"/>
    <col min="345" max="345" width="19" style="1" bestFit="1" customWidth="1"/>
    <col min="346" max="346" width="24.77734375" style="1" bestFit="1" customWidth="1"/>
    <col min="347" max="347" width="25.88671875" style="1" bestFit="1" customWidth="1"/>
    <col min="348" max="348" width="24.77734375" style="1" bestFit="1" customWidth="1"/>
    <col min="349" max="349" width="21.109375" style="1" bestFit="1" customWidth="1"/>
    <col min="350" max="350" width="10.77734375" style="1" bestFit="1" customWidth="1"/>
    <col min="351" max="351" width="20.5546875" style="1" bestFit="1" customWidth="1"/>
    <col min="352" max="352" width="17.88671875" style="1" bestFit="1" customWidth="1"/>
    <col min="353" max="353" width="24.21875" style="1" bestFit="1" customWidth="1"/>
    <col min="354" max="354" width="13.88671875" style="1" bestFit="1" customWidth="1"/>
    <col min="355" max="355" width="11.88671875" style="1" bestFit="1" customWidth="1"/>
    <col min="356" max="356" width="14.21875" style="1" bestFit="1" customWidth="1"/>
    <col min="357" max="357" width="28.88671875" style="1" bestFit="1" customWidth="1"/>
    <col min="358" max="358" width="22" style="1" bestFit="1" customWidth="1"/>
    <col min="359" max="359" width="15.44140625" style="1" bestFit="1" customWidth="1"/>
    <col min="360" max="360" width="22.44140625" style="1" bestFit="1" customWidth="1"/>
    <col min="361" max="361" width="16" style="1" bestFit="1" customWidth="1"/>
    <col min="362" max="362" width="21.6640625" style="1" bestFit="1" customWidth="1"/>
    <col min="363" max="363" width="15" style="1" bestFit="1" customWidth="1"/>
    <col min="364" max="364" width="11" style="1" bestFit="1" customWidth="1"/>
    <col min="365" max="365" width="17.44140625" style="1" bestFit="1" customWidth="1"/>
    <col min="366" max="366" width="19.21875" style="1" bestFit="1" customWidth="1"/>
    <col min="367" max="367" width="18.6640625" style="1" bestFit="1" customWidth="1"/>
    <col min="368" max="368" width="13.21875" style="1" bestFit="1" customWidth="1"/>
    <col min="369" max="369" width="11.5546875" style="1" bestFit="1" customWidth="1"/>
    <col min="370" max="370" width="11" style="1" bestFit="1" customWidth="1"/>
    <col min="371" max="371" width="10.5546875" style="1" bestFit="1" customWidth="1"/>
    <col min="372" max="372" width="10.88671875" style="1" bestFit="1" customWidth="1"/>
    <col min="373" max="373" width="18.109375" style="1" bestFit="1" customWidth="1"/>
    <col min="374" max="374" width="26.21875" style="1" bestFit="1" customWidth="1"/>
    <col min="375" max="375" width="25.5546875" style="1" bestFit="1" customWidth="1"/>
    <col min="376" max="376" width="27.44140625" style="1" bestFit="1" customWidth="1"/>
    <col min="377" max="377" width="15.33203125" style="1" bestFit="1" customWidth="1"/>
    <col min="378" max="378" width="22.6640625" style="1" bestFit="1" customWidth="1"/>
    <col min="379" max="379" width="13" style="1" bestFit="1" customWidth="1"/>
    <col min="380" max="380" width="12.6640625" style="1" bestFit="1" customWidth="1"/>
    <col min="381" max="381" width="26.6640625" style="1" bestFit="1" customWidth="1"/>
    <col min="382" max="383" width="22.5546875" style="1" bestFit="1" customWidth="1"/>
    <col min="384" max="384" width="12.5546875" style="1" bestFit="1" customWidth="1"/>
    <col min="385" max="385" width="21.33203125" style="1" bestFit="1" customWidth="1"/>
    <col min="386" max="386" width="22" style="1" bestFit="1" customWidth="1"/>
    <col min="387" max="387" width="21.77734375" style="1" bestFit="1" customWidth="1"/>
    <col min="388" max="388" width="26.77734375" style="1" bestFit="1" customWidth="1"/>
    <col min="389" max="389" width="24" style="1" bestFit="1" customWidth="1"/>
    <col min="390" max="390" width="23.77734375" style="1" bestFit="1" customWidth="1"/>
    <col min="391" max="391" width="28.6640625" style="1" bestFit="1" customWidth="1"/>
    <col min="392" max="392" width="20" style="1" bestFit="1" customWidth="1"/>
    <col min="393" max="393" width="23.109375" style="1" bestFit="1" customWidth="1"/>
    <col min="394" max="394" width="19.5546875" style="1" bestFit="1" customWidth="1"/>
    <col min="395" max="395" width="18.77734375" style="1" bestFit="1" customWidth="1"/>
    <col min="396" max="396" width="16.77734375" style="1" bestFit="1" customWidth="1"/>
    <col min="397" max="397" width="16.6640625" style="1" bestFit="1" customWidth="1"/>
    <col min="398" max="398" width="15" style="1" bestFit="1" customWidth="1"/>
    <col min="399" max="400" width="20" style="1" bestFit="1" customWidth="1"/>
    <col min="401" max="402" width="18.33203125" style="1" bestFit="1" customWidth="1"/>
    <col min="403" max="403" width="15" style="1" bestFit="1" customWidth="1"/>
    <col min="404" max="404" width="15.88671875" style="1" bestFit="1" customWidth="1"/>
    <col min="405" max="405" width="22.33203125" style="1" bestFit="1" customWidth="1"/>
    <col min="406" max="406" width="26.21875" style="1" bestFit="1" customWidth="1"/>
    <col min="407" max="407" width="18.109375" style="1" bestFit="1" customWidth="1"/>
    <col min="408" max="408" width="24.44140625" style="1" bestFit="1" customWidth="1"/>
    <col min="409" max="409" width="28.44140625" style="1" bestFit="1" customWidth="1"/>
    <col min="410" max="410" width="27.33203125" style="1" bestFit="1" customWidth="1"/>
    <col min="411" max="411" width="20.21875" style="1" bestFit="1" customWidth="1"/>
    <col min="412" max="412" width="20" style="1" bestFit="1" customWidth="1"/>
    <col min="413" max="413" width="9.6640625" style="1" bestFit="1" customWidth="1"/>
    <col min="414" max="415" width="17.88671875" style="1" bestFit="1" customWidth="1"/>
    <col min="416" max="417" width="20.44140625" style="1" bestFit="1" customWidth="1"/>
    <col min="418" max="418" width="25.21875" style="1" bestFit="1" customWidth="1"/>
    <col min="419" max="419" width="19.88671875" style="1" bestFit="1" customWidth="1"/>
    <col min="420" max="420" width="20.33203125" style="1" bestFit="1" customWidth="1"/>
    <col min="421" max="421" width="20.77734375" style="1" bestFit="1" customWidth="1"/>
    <col min="422" max="422" width="19" style="1" bestFit="1" customWidth="1"/>
    <col min="423" max="423" width="15.77734375" style="1" bestFit="1" customWidth="1"/>
    <col min="424" max="424" width="18.77734375" style="1" bestFit="1" customWidth="1"/>
    <col min="425" max="425" width="19.77734375" style="1" bestFit="1" customWidth="1"/>
    <col min="426" max="426" width="20.77734375" style="1" bestFit="1" customWidth="1"/>
    <col min="427" max="427" width="22" style="1" bestFit="1" customWidth="1"/>
    <col min="428" max="428" width="28" style="1" bestFit="1" customWidth="1"/>
    <col min="429" max="429" width="27.44140625" style="1" bestFit="1" customWidth="1"/>
    <col min="430" max="430" width="26.21875" style="1" bestFit="1" customWidth="1"/>
    <col min="431" max="431" width="29.77734375" style="1" bestFit="1" customWidth="1"/>
    <col min="432" max="16384" width="8.88671875" style="1"/>
  </cols>
  <sheetData>
    <row r="1" spans="1:431" x14ac:dyDescent="0.3">
      <c r="B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1">
        <v>22</v>
      </c>
      <c r="X1" s="1">
        <v>23</v>
      </c>
      <c r="Y1" s="1">
        <v>24</v>
      </c>
      <c r="Z1" s="1">
        <v>25</v>
      </c>
      <c r="AA1" s="1">
        <v>26</v>
      </c>
      <c r="AB1" s="1">
        <v>27</v>
      </c>
      <c r="AC1" s="1">
        <v>28</v>
      </c>
      <c r="AD1" s="1">
        <v>29</v>
      </c>
      <c r="AE1" s="1">
        <v>30</v>
      </c>
      <c r="AF1" s="1">
        <v>31</v>
      </c>
      <c r="AG1" s="1">
        <v>32</v>
      </c>
      <c r="AH1" s="1">
        <v>33</v>
      </c>
      <c r="AI1" s="1">
        <v>34</v>
      </c>
      <c r="AJ1" s="1">
        <v>35</v>
      </c>
      <c r="AK1" s="1">
        <v>36</v>
      </c>
      <c r="AL1" s="1">
        <v>37</v>
      </c>
      <c r="AM1" s="1">
        <v>38</v>
      </c>
      <c r="AN1" s="1">
        <v>39</v>
      </c>
      <c r="AO1" s="1">
        <v>40</v>
      </c>
      <c r="AP1" s="1">
        <v>41</v>
      </c>
      <c r="AQ1" s="1">
        <v>42</v>
      </c>
      <c r="AR1" s="1">
        <v>43</v>
      </c>
      <c r="AS1" s="1">
        <v>44</v>
      </c>
      <c r="AT1" s="1">
        <v>45</v>
      </c>
      <c r="AU1" s="1">
        <v>46</v>
      </c>
      <c r="AV1" s="1">
        <v>47</v>
      </c>
      <c r="AW1" s="1">
        <v>48</v>
      </c>
      <c r="AX1" s="1">
        <v>49</v>
      </c>
      <c r="AY1" s="1">
        <v>50</v>
      </c>
      <c r="AZ1" s="1">
        <v>51</v>
      </c>
      <c r="BA1" s="1">
        <v>52</v>
      </c>
      <c r="BB1" s="1">
        <v>53</v>
      </c>
      <c r="BC1" s="1">
        <v>54</v>
      </c>
      <c r="BD1" s="1">
        <v>55</v>
      </c>
      <c r="BE1" s="1">
        <v>56</v>
      </c>
      <c r="BF1" s="1">
        <v>57</v>
      </c>
      <c r="BG1" s="1">
        <v>58</v>
      </c>
      <c r="BH1" s="1">
        <v>59</v>
      </c>
      <c r="BI1" s="1">
        <v>60</v>
      </c>
      <c r="BJ1" s="1">
        <v>61</v>
      </c>
      <c r="BK1" s="1">
        <v>62</v>
      </c>
      <c r="BL1" s="1">
        <v>63</v>
      </c>
      <c r="BM1" s="1">
        <v>64</v>
      </c>
      <c r="BN1" s="1">
        <v>65</v>
      </c>
      <c r="BO1" s="1">
        <v>66</v>
      </c>
      <c r="BP1" s="1">
        <v>67</v>
      </c>
      <c r="BQ1" s="1">
        <v>68</v>
      </c>
      <c r="BR1" s="1">
        <v>69</v>
      </c>
      <c r="BS1" s="1">
        <v>70</v>
      </c>
      <c r="BT1" s="1">
        <v>71</v>
      </c>
      <c r="BU1" s="1">
        <v>72</v>
      </c>
      <c r="BV1" s="1">
        <v>73</v>
      </c>
      <c r="BW1" s="1">
        <v>74</v>
      </c>
      <c r="BX1" s="1">
        <v>75</v>
      </c>
      <c r="BY1" s="1">
        <v>76</v>
      </c>
      <c r="BZ1" s="1">
        <v>77</v>
      </c>
      <c r="CA1" s="1">
        <v>78</v>
      </c>
      <c r="CB1" s="1">
        <v>79</v>
      </c>
      <c r="CC1" s="1">
        <v>80</v>
      </c>
      <c r="CD1" s="1">
        <v>81</v>
      </c>
      <c r="CE1" s="1">
        <v>82</v>
      </c>
      <c r="CF1" s="1">
        <v>83</v>
      </c>
      <c r="CG1" s="1">
        <v>84</v>
      </c>
      <c r="CH1" s="1">
        <v>85</v>
      </c>
      <c r="CI1" s="1">
        <v>86</v>
      </c>
      <c r="CJ1" s="1">
        <v>87</v>
      </c>
      <c r="CK1" s="1">
        <v>88</v>
      </c>
      <c r="CL1" s="1">
        <v>89</v>
      </c>
      <c r="CM1" s="1">
        <v>90</v>
      </c>
      <c r="CN1" s="1">
        <v>91</v>
      </c>
      <c r="CO1" s="1">
        <v>92</v>
      </c>
      <c r="CP1" s="1">
        <v>93</v>
      </c>
      <c r="CQ1" s="1">
        <v>94</v>
      </c>
      <c r="CR1" s="1">
        <v>95</v>
      </c>
      <c r="CS1" s="1">
        <v>96</v>
      </c>
      <c r="CT1" s="1">
        <v>97</v>
      </c>
      <c r="CU1" s="1">
        <v>98</v>
      </c>
      <c r="CV1" s="1">
        <v>99</v>
      </c>
      <c r="CW1" s="1">
        <v>100</v>
      </c>
      <c r="CX1" s="1">
        <v>101</v>
      </c>
      <c r="CY1" s="1">
        <v>102</v>
      </c>
      <c r="CZ1" s="1">
        <v>103</v>
      </c>
      <c r="DA1" s="1">
        <v>104</v>
      </c>
      <c r="DB1" s="1">
        <v>105</v>
      </c>
      <c r="DC1" s="1">
        <v>106</v>
      </c>
      <c r="DD1" s="1">
        <v>107</v>
      </c>
      <c r="DE1" s="1">
        <v>108</v>
      </c>
      <c r="DF1" s="1">
        <v>109</v>
      </c>
      <c r="DG1" s="1">
        <v>110</v>
      </c>
      <c r="DH1" s="1">
        <v>111</v>
      </c>
      <c r="DI1" s="1">
        <v>112</v>
      </c>
      <c r="DJ1" s="1">
        <v>113</v>
      </c>
      <c r="DK1" s="1">
        <v>114</v>
      </c>
      <c r="DL1" s="1">
        <v>115</v>
      </c>
      <c r="DM1" s="1">
        <v>116</v>
      </c>
      <c r="DN1" s="1">
        <v>117</v>
      </c>
      <c r="DO1" s="1">
        <v>118</v>
      </c>
      <c r="DP1" s="1">
        <v>119</v>
      </c>
      <c r="DQ1" s="1">
        <v>120</v>
      </c>
      <c r="DR1" s="1">
        <v>121</v>
      </c>
      <c r="DS1" s="1">
        <v>122</v>
      </c>
      <c r="DT1" s="1">
        <v>123</v>
      </c>
      <c r="DU1" s="1">
        <v>124</v>
      </c>
      <c r="DV1" s="1">
        <v>125</v>
      </c>
      <c r="DW1" s="1">
        <v>126</v>
      </c>
      <c r="DX1" s="1">
        <v>127</v>
      </c>
      <c r="DY1" s="1">
        <v>128</v>
      </c>
      <c r="DZ1" s="1">
        <v>129</v>
      </c>
      <c r="EA1" s="1">
        <v>130</v>
      </c>
      <c r="EB1" s="1">
        <v>131</v>
      </c>
      <c r="EC1" s="1">
        <v>132</v>
      </c>
      <c r="ED1" s="1">
        <v>133</v>
      </c>
      <c r="EE1" s="1">
        <v>134</v>
      </c>
      <c r="EF1" s="1">
        <v>135</v>
      </c>
      <c r="EG1" s="1">
        <v>136</v>
      </c>
      <c r="EH1" s="1">
        <v>137</v>
      </c>
      <c r="EI1" s="1">
        <v>138</v>
      </c>
      <c r="EJ1" s="1">
        <v>139</v>
      </c>
      <c r="EK1" s="1">
        <v>140</v>
      </c>
      <c r="EL1" s="1">
        <v>141</v>
      </c>
      <c r="EM1" s="1">
        <v>142</v>
      </c>
      <c r="EN1" s="1">
        <v>143</v>
      </c>
      <c r="EO1" s="1">
        <v>144</v>
      </c>
      <c r="EP1" s="1">
        <v>145</v>
      </c>
      <c r="EQ1" s="1">
        <v>146</v>
      </c>
      <c r="ER1" s="1">
        <v>147</v>
      </c>
      <c r="ES1" s="1">
        <v>148</v>
      </c>
      <c r="ET1" s="1">
        <v>149</v>
      </c>
      <c r="EU1" s="1">
        <v>150</v>
      </c>
      <c r="EV1" s="1">
        <v>151</v>
      </c>
      <c r="EW1" s="1">
        <v>152</v>
      </c>
      <c r="EX1" s="1">
        <v>153</v>
      </c>
      <c r="EY1" s="1">
        <v>154</v>
      </c>
      <c r="EZ1" s="1">
        <v>155</v>
      </c>
      <c r="FA1" s="1">
        <v>156</v>
      </c>
      <c r="FB1" s="1">
        <v>157</v>
      </c>
      <c r="FC1" s="1">
        <v>158</v>
      </c>
      <c r="FD1" s="1">
        <v>159</v>
      </c>
      <c r="FE1" s="1">
        <v>160</v>
      </c>
      <c r="FF1" s="1">
        <v>161</v>
      </c>
      <c r="FG1" s="1">
        <v>162</v>
      </c>
      <c r="FH1" s="1">
        <v>163</v>
      </c>
      <c r="FI1" s="1">
        <v>164</v>
      </c>
      <c r="FJ1" s="1">
        <v>165</v>
      </c>
      <c r="FK1" s="1">
        <v>166</v>
      </c>
      <c r="FL1" s="1">
        <v>167</v>
      </c>
      <c r="FM1" s="1">
        <v>168</v>
      </c>
      <c r="FN1" s="1">
        <v>169</v>
      </c>
      <c r="FO1" s="1">
        <v>170</v>
      </c>
      <c r="FP1" s="1">
        <v>171</v>
      </c>
      <c r="FQ1" s="1">
        <v>172</v>
      </c>
      <c r="FR1" s="1">
        <v>173</v>
      </c>
      <c r="FS1" s="1">
        <v>174</v>
      </c>
      <c r="FT1" s="1">
        <v>175</v>
      </c>
      <c r="FU1" s="1">
        <v>176</v>
      </c>
      <c r="FV1" s="1">
        <v>177</v>
      </c>
      <c r="FW1" s="1">
        <v>178</v>
      </c>
      <c r="FX1" s="1">
        <v>179</v>
      </c>
      <c r="FY1" s="1">
        <v>180</v>
      </c>
      <c r="FZ1" s="1">
        <v>181</v>
      </c>
      <c r="GA1" s="1">
        <v>182</v>
      </c>
      <c r="GB1" s="1">
        <v>183</v>
      </c>
      <c r="GC1" s="1">
        <v>184</v>
      </c>
      <c r="GD1" s="1">
        <v>185</v>
      </c>
      <c r="GE1" s="1">
        <v>186</v>
      </c>
      <c r="GF1" s="1">
        <v>187</v>
      </c>
      <c r="GG1" s="1">
        <v>188</v>
      </c>
      <c r="GH1" s="1">
        <v>189</v>
      </c>
      <c r="GI1" s="1">
        <v>190</v>
      </c>
      <c r="GJ1" s="1">
        <v>191</v>
      </c>
      <c r="GK1" s="1">
        <v>192</v>
      </c>
      <c r="GL1" s="1">
        <v>193</v>
      </c>
      <c r="GM1" s="1">
        <v>194</v>
      </c>
      <c r="GN1" s="1">
        <v>195</v>
      </c>
      <c r="GO1" s="1">
        <v>196</v>
      </c>
      <c r="GP1" s="1">
        <v>197</v>
      </c>
      <c r="GQ1" s="1">
        <v>198</v>
      </c>
      <c r="GR1" s="1">
        <v>199</v>
      </c>
      <c r="GS1" s="1">
        <v>200</v>
      </c>
      <c r="GT1" s="1">
        <v>201</v>
      </c>
      <c r="GU1" s="1">
        <v>202</v>
      </c>
      <c r="GV1" s="1">
        <v>203</v>
      </c>
      <c r="GW1" s="1">
        <v>204</v>
      </c>
      <c r="GX1" s="1">
        <v>205</v>
      </c>
      <c r="GY1" s="1">
        <v>206</v>
      </c>
      <c r="GZ1" s="1">
        <v>207</v>
      </c>
      <c r="HA1" s="1">
        <v>208</v>
      </c>
      <c r="HB1" s="1">
        <v>209</v>
      </c>
      <c r="HC1" s="1">
        <v>210</v>
      </c>
      <c r="HD1" s="1">
        <v>211</v>
      </c>
      <c r="HE1" s="1">
        <v>212</v>
      </c>
      <c r="HF1" s="1">
        <v>213</v>
      </c>
      <c r="HG1" s="1">
        <v>214</v>
      </c>
      <c r="HH1" s="1">
        <v>215</v>
      </c>
      <c r="HI1" s="1">
        <v>216</v>
      </c>
      <c r="HJ1" s="1">
        <v>217</v>
      </c>
      <c r="HK1" s="1">
        <v>218</v>
      </c>
      <c r="HL1" s="1">
        <v>219</v>
      </c>
      <c r="HM1" s="1">
        <v>220</v>
      </c>
      <c r="HN1" s="1">
        <v>221</v>
      </c>
      <c r="HO1" s="1">
        <v>222</v>
      </c>
      <c r="HP1" s="1">
        <v>223</v>
      </c>
      <c r="HQ1" s="1">
        <v>224</v>
      </c>
      <c r="HR1" s="1">
        <v>225</v>
      </c>
      <c r="HS1" s="1">
        <v>226</v>
      </c>
      <c r="HT1" s="1">
        <v>227</v>
      </c>
      <c r="HU1" s="1">
        <v>228</v>
      </c>
      <c r="HV1" s="1">
        <v>229</v>
      </c>
      <c r="HW1" s="1">
        <v>230</v>
      </c>
      <c r="HX1" s="1">
        <v>231</v>
      </c>
      <c r="HY1" s="1">
        <v>232</v>
      </c>
      <c r="HZ1" s="1">
        <v>233</v>
      </c>
      <c r="IA1" s="1">
        <v>234</v>
      </c>
      <c r="IB1" s="1">
        <v>235</v>
      </c>
      <c r="IC1" s="1">
        <v>236</v>
      </c>
      <c r="ID1" s="1">
        <v>237</v>
      </c>
      <c r="IE1" s="1">
        <v>238</v>
      </c>
      <c r="IF1" s="1">
        <v>239</v>
      </c>
      <c r="IG1" s="1">
        <v>240</v>
      </c>
      <c r="IH1" s="1">
        <v>241</v>
      </c>
      <c r="II1" s="1">
        <v>242</v>
      </c>
      <c r="IJ1" s="1">
        <v>243</v>
      </c>
      <c r="IK1" s="1">
        <v>244</v>
      </c>
      <c r="IL1" s="1">
        <v>245</v>
      </c>
      <c r="IM1" s="1">
        <v>246</v>
      </c>
      <c r="IN1" s="1">
        <v>247</v>
      </c>
      <c r="IO1" s="1">
        <v>248</v>
      </c>
      <c r="IP1" s="1">
        <v>249</v>
      </c>
      <c r="IQ1" s="1">
        <v>250</v>
      </c>
      <c r="IR1" s="1">
        <v>251</v>
      </c>
      <c r="IS1" s="1">
        <v>252</v>
      </c>
      <c r="IT1" s="1">
        <v>253</v>
      </c>
      <c r="IU1" s="1">
        <v>254</v>
      </c>
      <c r="IV1" s="1">
        <v>255</v>
      </c>
      <c r="IW1" s="1">
        <v>256</v>
      </c>
      <c r="IX1" s="1">
        <v>257</v>
      </c>
      <c r="IY1" s="1">
        <v>258</v>
      </c>
      <c r="IZ1" s="1">
        <v>259</v>
      </c>
      <c r="JA1" s="1">
        <v>260</v>
      </c>
      <c r="JB1" s="1">
        <v>261</v>
      </c>
      <c r="JC1" s="1">
        <v>262</v>
      </c>
      <c r="JD1" s="1">
        <v>263</v>
      </c>
      <c r="JE1" s="1">
        <v>264</v>
      </c>
      <c r="JF1" s="1">
        <v>265</v>
      </c>
      <c r="JG1" s="1">
        <v>266</v>
      </c>
      <c r="JH1" s="1">
        <v>267</v>
      </c>
      <c r="JI1" s="1">
        <v>268</v>
      </c>
      <c r="JJ1" s="1">
        <v>269</v>
      </c>
      <c r="JK1" s="1">
        <v>270</v>
      </c>
      <c r="JL1" s="1">
        <v>271</v>
      </c>
      <c r="JM1" s="1">
        <v>272</v>
      </c>
      <c r="JN1" s="1">
        <v>273</v>
      </c>
      <c r="JO1" s="1">
        <v>274</v>
      </c>
      <c r="JP1" s="1">
        <v>275</v>
      </c>
      <c r="JQ1" s="1">
        <v>276</v>
      </c>
      <c r="JR1" s="1">
        <v>277</v>
      </c>
      <c r="JS1" s="1">
        <v>278</v>
      </c>
      <c r="JT1" s="1">
        <v>279</v>
      </c>
      <c r="JU1" s="1">
        <v>280</v>
      </c>
      <c r="JV1" s="1">
        <v>281</v>
      </c>
      <c r="JW1" s="1">
        <v>282</v>
      </c>
      <c r="JX1" s="1">
        <v>283</v>
      </c>
      <c r="JY1" s="1">
        <v>284</v>
      </c>
      <c r="JZ1" s="1">
        <v>285</v>
      </c>
      <c r="KA1" s="1">
        <v>286</v>
      </c>
      <c r="KB1" s="1">
        <v>287</v>
      </c>
      <c r="KC1" s="1">
        <v>288</v>
      </c>
      <c r="KD1" s="1">
        <v>289</v>
      </c>
      <c r="KE1" s="1">
        <v>290</v>
      </c>
      <c r="KF1" s="1">
        <v>291</v>
      </c>
      <c r="KG1" s="1">
        <v>292</v>
      </c>
      <c r="KH1" s="1">
        <v>293</v>
      </c>
      <c r="KI1" s="1">
        <v>294</v>
      </c>
      <c r="KJ1" s="1">
        <v>295</v>
      </c>
      <c r="KK1" s="1">
        <v>296</v>
      </c>
      <c r="KL1" s="1">
        <v>297</v>
      </c>
      <c r="KM1" s="1">
        <v>298</v>
      </c>
      <c r="KN1" s="1">
        <v>299</v>
      </c>
      <c r="KO1" s="1">
        <v>300</v>
      </c>
      <c r="KP1" s="1">
        <v>301</v>
      </c>
      <c r="KQ1" s="1">
        <v>302</v>
      </c>
      <c r="KR1" s="1">
        <v>303</v>
      </c>
      <c r="KS1" s="1">
        <v>304</v>
      </c>
      <c r="KT1" s="1">
        <v>305</v>
      </c>
      <c r="KU1" s="1">
        <v>306</v>
      </c>
      <c r="KV1" s="1">
        <v>307</v>
      </c>
      <c r="KW1" s="1">
        <v>308</v>
      </c>
      <c r="KX1" s="1">
        <v>309</v>
      </c>
      <c r="KY1" s="1">
        <v>310</v>
      </c>
      <c r="KZ1" s="1">
        <v>311</v>
      </c>
      <c r="LA1" s="1">
        <v>312</v>
      </c>
      <c r="LB1" s="1">
        <v>313</v>
      </c>
      <c r="LC1" s="1">
        <v>314</v>
      </c>
      <c r="LD1" s="1">
        <v>315</v>
      </c>
      <c r="LE1" s="1">
        <v>316</v>
      </c>
      <c r="LF1" s="1">
        <v>317</v>
      </c>
      <c r="LG1" s="1">
        <v>318</v>
      </c>
      <c r="LH1" s="1">
        <v>319</v>
      </c>
      <c r="LI1" s="1">
        <v>320</v>
      </c>
      <c r="LJ1" s="1">
        <v>321</v>
      </c>
      <c r="LK1" s="1">
        <v>322</v>
      </c>
      <c r="LL1" s="1">
        <v>323</v>
      </c>
      <c r="LM1" s="1">
        <v>324</v>
      </c>
      <c r="LN1" s="1">
        <v>325</v>
      </c>
      <c r="LO1" s="1">
        <v>326</v>
      </c>
      <c r="LP1" s="1">
        <v>327</v>
      </c>
      <c r="LQ1" s="1">
        <v>328</v>
      </c>
      <c r="LR1" s="1">
        <v>329</v>
      </c>
      <c r="LS1" s="1">
        <v>330</v>
      </c>
      <c r="LT1" s="1">
        <v>331</v>
      </c>
      <c r="LU1" s="1">
        <v>332</v>
      </c>
      <c r="LV1" s="1">
        <v>333</v>
      </c>
      <c r="LW1" s="1">
        <v>334</v>
      </c>
      <c r="LX1" s="1">
        <v>335</v>
      </c>
      <c r="LY1" s="1">
        <v>336</v>
      </c>
      <c r="LZ1" s="1">
        <v>337</v>
      </c>
      <c r="MA1" s="1">
        <v>338</v>
      </c>
      <c r="MB1" s="1">
        <v>339</v>
      </c>
      <c r="MC1" s="1">
        <v>340</v>
      </c>
      <c r="MD1" s="1">
        <v>341</v>
      </c>
      <c r="ME1" s="1">
        <v>342</v>
      </c>
      <c r="MF1" s="1">
        <v>343</v>
      </c>
      <c r="MG1" s="1">
        <v>344</v>
      </c>
      <c r="MH1" s="1">
        <v>345</v>
      </c>
      <c r="MI1" s="1">
        <v>346</v>
      </c>
      <c r="MJ1" s="1">
        <v>347</v>
      </c>
      <c r="MK1" s="1">
        <v>348</v>
      </c>
      <c r="ML1" s="1">
        <v>349</v>
      </c>
      <c r="MM1" s="1">
        <v>350</v>
      </c>
      <c r="MN1" s="1">
        <v>351</v>
      </c>
      <c r="MO1" s="1">
        <v>352</v>
      </c>
      <c r="MP1" s="1">
        <v>353</v>
      </c>
      <c r="MQ1" s="1">
        <v>354</v>
      </c>
      <c r="MR1" s="1">
        <v>355</v>
      </c>
      <c r="MS1" s="1">
        <v>356</v>
      </c>
      <c r="MT1" s="1">
        <v>357</v>
      </c>
      <c r="MU1" s="1">
        <v>358</v>
      </c>
      <c r="MV1" s="1">
        <v>359</v>
      </c>
      <c r="MW1" s="1">
        <v>360</v>
      </c>
      <c r="MX1" s="1">
        <v>361</v>
      </c>
      <c r="MY1" s="1">
        <v>362</v>
      </c>
      <c r="MZ1" s="1">
        <v>363</v>
      </c>
      <c r="NA1" s="1">
        <v>364</v>
      </c>
      <c r="NB1" s="1">
        <v>365</v>
      </c>
      <c r="NC1" s="1">
        <v>366</v>
      </c>
      <c r="ND1" s="1">
        <v>367</v>
      </c>
      <c r="NE1" s="1">
        <v>368</v>
      </c>
      <c r="NF1" s="1">
        <v>369</v>
      </c>
      <c r="NG1" s="1">
        <v>370</v>
      </c>
      <c r="NH1" s="1">
        <v>371</v>
      </c>
      <c r="NI1" s="1">
        <v>372</v>
      </c>
      <c r="NJ1" s="1">
        <v>373</v>
      </c>
      <c r="NK1" s="1">
        <v>374</v>
      </c>
      <c r="NL1" s="1">
        <v>375</v>
      </c>
      <c r="NM1" s="1">
        <v>376</v>
      </c>
      <c r="NN1" s="1">
        <v>377</v>
      </c>
      <c r="NO1" s="1">
        <v>378</v>
      </c>
      <c r="NP1" s="1">
        <v>379</v>
      </c>
      <c r="NQ1" s="1">
        <v>380</v>
      </c>
      <c r="NR1" s="1">
        <v>381</v>
      </c>
      <c r="NS1" s="1">
        <v>382</v>
      </c>
      <c r="NT1" s="1">
        <v>383</v>
      </c>
      <c r="NU1" s="1">
        <v>384</v>
      </c>
      <c r="NV1" s="1">
        <v>385</v>
      </c>
      <c r="NW1" s="1">
        <v>386</v>
      </c>
      <c r="NX1" s="1">
        <v>387</v>
      </c>
      <c r="NY1" s="1">
        <v>388</v>
      </c>
      <c r="NZ1" s="1">
        <v>389</v>
      </c>
      <c r="OA1" s="1">
        <v>390</v>
      </c>
      <c r="OB1" s="1">
        <v>391</v>
      </c>
      <c r="OC1" s="1">
        <v>392</v>
      </c>
      <c r="OD1" s="1">
        <v>393</v>
      </c>
      <c r="OE1" s="1">
        <v>394</v>
      </c>
      <c r="OF1" s="1">
        <v>395</v>
      </c>
      <c r="OG1" s="1">
        <v>396</v>
      </c>
      <c r="OH1" s="1">
        <v>397</v>
      </c>
      <c r="OI1" s="1">
        <v>398</v>
      </c>
      <c r="OJ1" s="1">
        <v>399</v>
      </c>
      <c r="OK1" s="1">
        <v>400</v>
      </c>
      <c r="OL1" s="1">
        <v>401</v>
      </c>
      <c r="OM1" s="1">
        <v>402</v>
      </c>
      <c r="ON1" s="1">
        <v>403</v>
      </c>
      <c r="OO1" s="1">
        <v>404</v>
      </c>
      <c r="OP1" s="1">
        <v>405</v>
      </c>
      <c r="OQ1" s="1">
        <v>406</v>
      </c>
      <c r="OR1" s="1">
        <v>407</v>
      </c>
      <c r="OS1" s="1">
        <v>408</v>
      </c>
      <c r="OT1" s="1">
        <v>409</v>
      </c>
      <c r="OU1" s="1">
        <v>410</v>
      </c>
      <c r="OV1" s="1">
        <v>411</v>
      </c>
      <c r="OW1" s="1">
        <v>412</v>
      </c>
      <c r="OX1" s="1">
        <v>413</v>
      </c>
      <c r="OY1" s="1">
        <v>414</v>
      </c>
      <c r="OZ1" s="1">
        <v>415</v>
      </c>
      <c r="PA1" s="1">
        <v>416</v>
      </c>
      <c r="PB1" s="1">
        <v>417</v>
      </c>
      <c r="PC1" s="1">
        <v>418</v>
      </c>
      <c r="PD1" s="1">
        <v>419</v>
      </c>
      <c r="PE1" s="1">
        <v>420</v>
      </c>
      <c r="PF1" s="1">
        <v>421</v>
      </c>
      <c r="PG1" s="1">
        <v>422</v>
      </c>
      <c r="PH1" s="1">
        <v>423</v>
      </c>
      <c r="PI1" s="1">
        <v>424</v>
      </c>
      <c r="PJ1" s="1">
        <v>425</v>
      </c>
      <c r="PK1" s="1">
        <v>426</v>
      </c>
      <c r="PL1" s="1">
        <v>427</v>
      </c>
      <c r="PM1" s="1">
        <v>428</v>
      </c>
      <c r="PN1" s="1">
        <v>429</v>
      </c>
      <c r="PO1" s="1">
        <v>430</v>
      </c>
    </row>
    <row r="2" spans="1:431" customFormat="1" x14ac:dyDescent="0.3">
      <c r="A2" t="s">
        <v>78</v>
      </c>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c r="T2" t="s">
        <v>97</v>
      </c>
      <c r="U2" t="s">
        <v>98</v>
      </c>
      <c r="V2" t="s">
        <v>99</v>
      </c>
      <c r="W2" t="s">
        <v>100</v>
      </c>
      <c r="X2" t="s">
        <v>101</v>
      </c>
      <c r="Y2" t="s">
        <v>102</v>
      </c>
      <c r="Z2" t="s">
        <v>103</v>
      </c>
      <c r="AA2" t="s">
        <v>104</v>
      </c>
      <c r="AB2" t="s">
        <v>105</v>
      </c>
      <c r="AC2" t="s">
        <v>106</v>
      </c>
      <c r="AD2" t="s">
        <v>107</v>
      </c>
      <c r="AE2" t="s">
        <v>108</v>
      </c>
      <c r="AF2" t="s">
        <v>109</v>
      </c>
      <c r="AG2" t="s">
        <v>110</v>
      </c>
      <c r="AH2" t="s">
        <v>111</v>
      </c>
      <c r="AI2" t="s">
        <v>112</v>
      </c>
      <c r="AJ2" t="s">
        <v>113</v>
      </c>
      <c r="AK2" t="s">
        <v>114</v>
      </c>
      <c r="AL2" t="s">
        <v>115</v>
      </c>
      <c r="AM2" t="s">
        <v>116</v>
      </c>
      <c r="AN2" t="s">
        <v>117</v>
      </c>
      <c r="AO2" t="s">
        <v>118</v>
      </c>
      <c r="AP2" t="s">
        <v>119</v>
      </c>
      <c r="AQ2" t="s">
        <v>120</v>
      </c>
      <c r="AR2" t="s">
        <v>121</v>
      </c>
      <c r="AS2" t="s">
        <v>122</v>
      </c>
      <c r="AT2" t="s">
        <v>123</v>
      </c>
      <c r="AU2" t="s">
        <v>124</v>
      </c>
      <c r="AV2" t="s">
        <v>125</v>
      </c>
      <c r="AW2" t="s">
        <v>126</v>
      </c>
      <c r="AX2" t="s">
        <v>127</v>
      </c>
      <c r="AY2" t="s">
        <v>128</v>
      </c>
      <c r="AZ2" t="s">
        <v>129</v>
      </c>
      <c r="BA2" t="s">
        <v>130</v>
      </c>
      <c r="BB2" t="s">
        <v>131</v>
      </c>
      <c r="BC2" t="s">
        <v>132</v>
      </c>
      <c r="BD2" t="s">
        <v>133</v>
      </c>
      <c r="BE2" t="s">
        <v>134</v>
      </c>
      <c r="BF2" t="s">
        <v>135</v>
      </c>
      <c r="BG2" t="s">
        <v>136</v>
      </c>
      <c r="BH2" t="s">
        <v>137</v>
      </c>
      <c r="BI2" t="s">
        <v>138</v>
      </c>
      <c r="BJ2" t="s">
        <v>139</v>
      </c>
      <c r="BK2" t="s">
        <v>140</v>
      </c>
      <c r="BL2" t="s">
        <v>141</v>
      </c>
      <c r="BM2" t="s">
        <v>142</v>
      </c>
      <c r="BN2" t="s">
        <v>143</v>
      </c>
      <c r="BO2" t="s">
        <v>144</v>
      </c>
      <c r="BP2" t="s">
        <v>145</v>
      </c>
      <c r="BQ2" t="s">
        <v>146</v>
      </c>
      <c r="BR2" t="s">
        <v>147</v>
      </c>
      <c r="BS2" t="s">
        <v>148</v>
      </c>
      <c r="BT2" t="s">
        <v>149</v>
      </c>
      <c r="BU2" t="s">
        <v>150</v>
      </c>
      <c r="BV2" t="s">
        <v>151</v>
      </c>
      <c r="BW2" t="s">
        <v>152</v>
      </c>
      <c r="BX2" t="s">
        <v>153</v>
      </c>
      <c r="BY2" t="s">
        <v>154</v>
      </c>
      <c r="BZ2" t="s">
        <v>155</v>
      </c>
      <c r="CA2" t="s">
        <v>156</v>
      </c>
      <c r="CB2" t="s">
        <v>157</v>
      </c>
      <c r="CC2" t="s">
        <v>158</v>
      </c>
      <c r="CD2" t="s">
        <v>159</v>
      </c>
      <c r="CE2" t="s">
        <v>160</v>
      </c>
      <c r="CF2" t="s">
        <v>161</v>
      </c>
      <c r="CG2" t="s">
        <v>162</v>
      </c>
      <c r="CH2" t="s">
        <v>163</v>
      </c>
      <c r="CI2" t="s">
        <v>164</v>
      </c>
      <c r="CJ2" t="s">
        <v>165</v>
      </c>
      <c r="CK2" t="s">
        <v>166</v>
      </c>
      <c r="CL2" t="s">
        <v>167</v>
      </c>
      <c r="CM2" t="s">
        <v>168</v>
      </c>
      <c r="CN2" t="s">
        <v>169</v>
      </c>
      <c r="CO2" t="s">
        <v>170</v>
      </c>
      <c r="CP2" t="s">
        <v>171</v>
      </c>
      <c r="CQ2" t="s">
        <v>172</v>
      </c>
      <c r="CR2" t="s">
        <v>173</v>
      </c>
      <c r="CS2" t="s">
        <v>174</v>
      </c>
      <c r="CT2" t="s">
        <v>175</v>
      </c>
      <c r="CU2" t="s">
        <v>176</v>
      </c>
      <c r="CV2" t="s">
        <v>177</v>
      </c>
      <c r="CW2" t="s">
        <v>178</v>
      </c>
      <c r="CX2" t="s">
        <v>179</v>
      </c>
      <c r="CY2" t="s">
        <v>180</v>
      </c>
      <c r="CZ2" t="s">
        <v>181</v>
      </c>
      <c r="DA2" t="s">
        <v>182</v>
      </c>
      <c r="DB2" t="s">
        <v>183</v>
      </c>
      <c r="DC2" t="s">
        <v>184</v>
      </c>
      <c r="DD2" t="s">
        <v>185</v>
      </c>
      <c r="DE2" t="s">
        <v>186</v>
      </c>
      <c r="DF2" t="s">
        <v>187</v>
      </c>
      <c r="DG2" t="s">
        <v>188</v>
      </c>
      <c r="DH2" t="s">
        <v>189</v>
      </c>
      <c r="DI2" t="s">
        <v>190</v>
      </c>
      <c r="DJ2" t="s">
        <v>191</v>
      </c>
      <c r="DK2" t="s">
        <v>192</v>
      </c>
      <c r="DL2" t="s">
        <v>193</v>
      </c>
      <c r="DM2" t="s">
        <v>194</v>
      </c>
      <c r="DN2" t="s">
        <v>195</v>
      </c>
      <c r="DO2" t="s">
        <v>196</v>
      </c>
      <c r="DP2" t="s">
        <v>197</v>
      </c>
      <c r="DQ2" t="s">
        <v>198</v>
      </c>
      <c r="DR2" t="s">
        <v>199</v>
      </c>
      <c r="DS2" t="s">
        <v>200</v>
      </c>
      <c r="DT2" t="s">
        <v>201</v>
      </c>
      <c r="DU2" t="s">
        <v>202</v>
      </c>
      <c r="DV2" t="s">
        <v>203</v>
      </c>
      <c r="DW2" t="s">
        <v>204</v>
      </c>
      <c r="DX2" t="s">
        <v>205</v>
      </c>
      <c r="DY2" t="s">
        <v>206</v>
      </c>
      <c r="DZ2" t="s">
        <v>207</v>
      </c>
      <c r="EA2" t="s">
        <v>208</v>
      </c>
      <c r="EB2" t="s">
        <v>209</v>
      </c>
      <c r="EC2" t="s">
        <v>210</v>
      </c>
      <c r="ED2" t="s">
        <v>211</v>
      </c>
      <c r="EE2" t="s">
        <v>212</v>
      </c>
      <c r="EF2" t="s">
        <v>213</v>
      </c>
      <c r="EG2" t="s">
        <v>214</v>
      </c>
      <c r="EH2" t="s">
        <v>215</v>
      </c>
      <c r="EI2" t="s">
        <v>216</v>
      </c>
      <c r="EJ2" t="s">
        <v>217</v>
      </c>
      <c r="EK2" t="s">
        <v>218</v>
      </c>
      <c r="EL2" t="s">
        <v>219</v>
      </c>
      <c r="EM2" t="s">
        <v>220</v>
      </c>
      <c r="EN2" t="s">
        <v>221</v>
      </c>
      <c r="EO2" t="s">
        <v>222</v>
      </c>
      <c r="EP2" t="s">
        <v>223</v>
      </c>
      <c r="EQ2" t="s">
        <v>224</v>
      </c>
      <c r="ER2" t="s">
        <v>225</v>
      </c>
      <c r="ES2" t="s">
        <v>226</v>
      </c>
      <c r="ET2" t="s">
        <v>227</v>
      </c>
      <c r="EU2" t="s">
        <v>228</v>
      </c>
      <c r="EV2" t="s">
        <v>229</v>
      </c>
      <c r="EW2" t="s">
        <v>230</v>
      </c>
      <c r="EX2" t="s">
        <v>231</v>
      </c>
      <c r="EY2" t="s">
        <v>232</v>
      </c>
      <c r="EZ2" t="s">
        <v>233</v>
      </c>
      <c r="FA2" t="s">
        <v>234</v>
      </c>
      <c r="FB2" t="s">
        <v>235</v>
      </c>
      <c r="FC2" t="s">
        <v>236</v>
      </c>
      <c r="FD2" t="s">
        <v>237</v>
      </c>
      <c r="FE2" t="s">
        <v>238</v>
      </c>
      <c r="FF2" t="s">
        <v>239</v>
      </c>
      <c r="FG2" t="s">
        <v>240</v>
      </c>
      <c r="FH2" t="s">
        <v>241</v>
      </c>
      <c r="FI2" t="s">
        <v>242</v>
      </c>
      <c r="FJ2" t="s">
        <v>243</v>
      </c>
      <c r="FK2" t="s">
        <v>244</v>
      </c>
      <c r="FL2" t="s">
        <v>245</v>
      </c>
      <c r="FM2" t="s">
        <v>246</v>
      </c>
      <c r="FN2" t="s">
        <v>247</v>
      </c>
      <c r="FO2" t="s">
        <v>248</v>
      </c>
      <c r="FP2" t="s">
        <v>249</v>
      </c>
      <c r="FQ2" t="s">
        <v>250</v>
      </c>
      <c r="FR2" t="s">
        <v>251</v>
      </c>
      <c r="FS2" t="s">
        <v>252</v>
      </c>
      <c r="FT2" t="s">
        <v>253</v>
      </c>
      <c r="FU2" t="s">
        <v>254</v>
      </c>
      <c r="FV2" t="s">
        <v>255</v>
      </c>
      <c r="FW2" t="s">
        <v>256</v>
      </c>
      <c r="FX2" t="s">
        <v>257</v>
      </c>
      <c r="FY2" t="s">
        <v>258</v>
      </c>
      <c r="FZ2" t="s">
        <v>259</v>
      </c>
      <c r="GA2" t="s">
        <v>260</v>
      </c>
      <c r="GB2" t="s">
        <v>261</v>
      </c>
      <c r="GC2" t="s">
        <v>262</v>
      </c>
      <c r="GD2" t="s">
        <v>263</v>
      </c>
      <c r="GE2" t="s">
        <v>264</v>
      </c>
      <c r="GF2" t="s">
        <v>265</v>
      </c>
      <c r="GG2" t="s">
        <v>266</v>
      </c>
      <c r="GH2" t="s">
        <v>267</v>
      </c>
      <c r="GI2" t="s">
        <v>268</v>
      </c>
      <c r="GJ2" t="s">
        <v>269</v>
      </c>
      <c r="GK2" t="s">
        <v>270</v>
      </c>
      <c r="GL2" t="s">
        <v>271</v>
      </c>
      <c r="GM2" t="s">
        <v>272</v>
      </c>
      <c r="GN2" t="s">
        <v>273</v>
      </c>
      <c r="GO2" t="s">
        <v>274</v>
      </c>
      <c r="GP2" t="s">
        <v>275</v>
      </c>
      <c r="GQ2" t="s">
        <v>276</v>
      </c>
      <c r="GR2" t="s">
        <v>277</v>
      </c>
      <c r="GS2" t="s">
        <v>278</v>
      </c>
      <c r="GT2" t="s">
        <v>279</v>
      </c>
      <c r="GU2" t="s">
        <v>280</v>
      </c>
      <c r="GV2" t="s">
        <v>281</v>
      </c>
      <c r="GW2" t="s">
        <v>282</v>
      </c>
      <c r="GX2" t="s">
        <v>283</v>
      </c>
      <c r="GY2" t="s">
        <v>284</v>
      </c>
      <c r="GZ2" t="s">
        <v>285</v>
      </c>
      <c r="HA2" t="s">
        <v>286</v>
      </c>
      <c r="HB2" t="s">
        <v>287</v>
      </c>
      <c r="HC2" t="s">
        <v>288</v>
      </c>
      <c r="HD2" t="s">
        <v>289</v>
      </c>
      <c r="HE2" t="s">
        <v>290</v>
      </c>
      <c r="HF2" t="s">
        <v>291</v>
      </c>
      <c r="HG2" t="s">
        <v>292</v>
      </c>
      <c r="HH2" t="s">
        <v>293</v>
      </c>
      <c r="HI2" t="s">
        <v>294</v>
      </c>
      <c r="HJ2" t="s">
        <v>295</v>
      </c>
      <c r="HK2" t="s">
        <v>296</v>
      </c>
      <c r="HL2" t="s">
        <v>297</v>
      </c>
      <c r="HM2" t="s">
        <v>298</v>
      </c>
      <c r="HN2" t="s">
        <v>299</v>
      </c>
      <c r="HO2" t="s">
        <v>300</v>
      </c>
      <c r="HP2" t="s">
        <v>301</v>
      </c>
      <c r="HQ2" t="s">
        <v>302</v>
      </c>
      <c r="HR2" t="s">
        <v>303</v>
      </c>
      <c r="HS2" t="s">
        <v>304</v>
      </c>
      <c r="HT2" t="s">
        <v>305</v>
      </c>
      <c r="HU2" t="s">
        <v>306</v>
      </c>
      <c r="HV2" t="s">
        <v>307</v>
      </c>
      <c r="HW2" t="s">
        <v>308</v>
      </c>
      <c r="HX2" t="s">
        <v>309</v>
      </c>
      <c r="HY2" t="s">
        <v>310</v>
      </c>
      <c r="HZ2" t="s">
        <v>311</v>
      </c>
      <c r="IA2" t="s">
        <v>312</v>
      </c>
      <c r="IB2" t="s">
        <v>313</v>
      </c>
      <c r="IC2" t="s">
        <v>314</v>
      </c>
      <c r="ID2" t="s">
        <v>315</v>
      </c>
      <c r="IE2" t="s">
        <v>316</v>
      </c>
      <c r="IF2" t="s">
        <v>317</v>
      </c>
      <c r="IG2" t="s">
        <v>318</v>
      </c>
      <c r="IH2" t="s">
        <v>319</v>
      </c>
      <c r="II2" t="s">
        <v>320</v>
      </c>
      <c r="IJ2" t="s">
        <v>321</v>
      </c>
      <c r="IK2" t="s">
        <v>322</v>
      </c>
      <c r="IL2" t="s">
        <v>323</v>
      </c>
      <c r="IM2" t="s">
        <v>324</v>
      </c>
      <c r="IN2" t="s">
        <v>325</v>
      </c>
      <c r="IO2" t="s">
        <v>326</v>
      </c>
      <c r="IP2" t="s">
        <v>327</v>
      </c>
      <c r="IQ2" t="s">
        <v>328</v>
      </c>
      <c r="IR2" t="s">
        <v>329</v>
      </c>
      <c r="IS2" t="s">
        <v>330</v>
      </c>
      <c r="IT2" t="s">
        <v>331</v>
      </c>
      <c r="IU2" t="s">
        <v>332</v>
      </c>
      <c r="IV2" t="s">
        <v>333</v>
      </c>
      <c r="IW2" t="s">
        <v>334</v>
      </c>
      <c r="IX2" t="s">
        <v>335</v>
      </c>
      <c r="IY2" t="s">
        <v>336</v>
      </c>
      <c r="IZ2" t="s">
        <v>337</v>
      </c>
      <c r="JA2" t="s">
        <v>338</v>
      </c>
      <c r="JB2" t="s">
        <v>339</v>
      </c>
      <c r="JC2" t="s">
        <v>340</v>
      </c>
      <c r="JD2" t="s">
        <v>341</v>
      </c>
      <c r="JE2" t="s">
        <v>342</v>
      </c>
      <c r="JF2" t="s">
        <v>343</v>
      </c>
      <c r="JG2" t="s">
        <v>344</v>
      </c>
      <c r="JH2" t="s">
        <v>345</v>
      </c>
      <c r="JI2" t="s">
        <v>346</v>
      </c>
      <c r="JJ2" t="s">
        <v>347</v>
      </c>
      <c r="JK2" t="s">
        <v>348</v>
      </c>
      <c r="JL2" t="s">
        <v>349</v>
      </c>
      <c r="JM2" t="s">
        <v>350</v>
      </c>
      <c r="JN2" t="s">
        <v>351</v>
      </c>
      <c r="JO2" t="s">
        <v>352</v>
      </c>
      <c r="JP2" t="s">
        <v>353</v>
      </c>
      <c r="JQ2" t="s">
        <v>354</v>
      </c>
      <c r="JR2" t="s">
        <v>355</v>
      </c>
      <c r="JS2" t="s">
        <v>356</v>
      </c>
      <c r="JT2" t="s">
        <v>357</v>
      </c>
      <c r="JU2" t="s">
        <v>358</v>
      </c>
      <c r="JV2" t="s">
        <v>359</v>
      </c>
      <c r="JW2" t="s">
        <v>360</v>
      </c>
      <c r="JX2" t="s">
        <v>361</v>
      </c>
      <c r="JY2" t="s">
        <v>362</v>
      </c>
      <c r="JZ2" t="s">
        <v>363</v>
      </c>
      <c r="KA2" t="s">
        <v>364</v>
      </c>
      <c r="KB2" t="s">
        <v>365</v>
      </c>
      <c r="KC2" t="s">
        <v>366</v>
      </c>
      <c r="KD2" t="s">
        <v>367</v>
      </c>
      <c r="KE2" t="s">
        <v>368</v>
      </c>
      <c r="KF2" t="s">
        <v>369</v>
      </c>
      <c r="KG2" t="s">
        <v>370</v>
      </c>
      <c r="KH2" t="s">
        <v>371</v>
      </c>
      <c r="KI2" t="s">
        <v>372</v>
      </c>
      <c r="KJ2" t="s">
        <v>373</v>
      </c>
      <c r="KK2" t="s">
        <v>374</v>
      </c>
      <c r="KL2" t="s">
        <v>375</v>
      </c>
      <c r="KM2" t="s">
        <v>376</v>
      </c>
      <c r="KN2" t="s">
        <v>377</v>
      </c>
      <c r="KO2" t="s">
        <v>378</v>
      </c>
      <c r="KP2" t="s">
        <v>379</v>
      </c>
      <c r="KQ2" t="s">
        <v>380</v>
      </c>
      <c r="KR2" t="s">
        <v>381</v>
      </c>
      <c r="KS2" t="s">
        <v>382</v>
      </c>
      <c r="KT2" t="s">
        <v>383</v>
      </c>
      <c r="KU2" t="s">
        <v>384</v>
      </c>
      <c r="KV2" t="s">
        <v>385</v>
      </c>
      <c r="KW2" t="s">
        <v>386</v>
      </c>
      <c r="KX2" t="s">
        <v>387</v>
      </c>
      <c r="KY2" t="s">
        <v>388</v>
      </c>
      <c r="KZ2" t="s">
        <v>389</v>
      </c>
      <c r="LA2" t="s">
        <v>390</v>
      </c>
      <c r="LB2" t="s">
        <v>391</v>
      </c>
      <c r="LC2" t="s">
        <v>392</v>
      </c>
      <c r="LD2" t="s">
        <v>393</v>
      </c>
      <c r="LE2" t="s">
        <v>394</v>
      </c>
      <c r="LF2" t="s">
        <v>395</v>
      </c>
      <c r="LG2" t="s">
        <v>396</v>
      </c>
      <c r="LH2" t="s">
        <v>397</v>
      </c>
      <c r="LI2" t="s">
        <v>398</v>
      </c>
      <c r="LJ2" t="s">
        <v>399</v>
      </c>
      <c r="LK2" t="s">
        <v>400</v>
      </c>
      <c r="LL2" t="s">
        <v>401</v>
      </c>
      <c r="LM2" t="s">
        <v>402</v>
      </c>
      <c r="LN2" t="s">
        <v>403</v>
      </c>
      <c r="LO2" t="s">
        <v>404</v>
      </c>
      <c r="LP2" t="s">
        <v>405</v>
      </c>
      <c r="LQ2" t="s">
        <v>406</v>
      </c>
      <c r="LR2" t="s">
        <v>407</v>
      </c>
      <c r="LS2" t="s">
        <v>408</v>
      </c>
      <c r="LT2" t="s">
        <v>409</v>
      </c>
      <c r="LU2" t="s">
        <v>410</v>
      </c>
      <c r="LV2" t="s">
        <v>411</v>
      </c>
      <c r="LW2" t="s">
        <v>412</v>
      </c>
      <c r="LX2" t="s">
        <v>413</v>
      </c>
      <c r="LY2" t="s">
        <v>414</v>
      </c>
      <c r="LZ2" t="s">
        <v>415</v>
      </c>
      <c r="MA2" t="s">
        <v>416</v>
      </c>
      <c r="MB2" t="s">
        <v>417</v>
      </c>
      <c r="MC2" t="s">
        <v>418</v>
      </c>
      <c r="MD2" t="s">
        <v>419</v>
      </c>
      <c r="ME2" t="s">
        <v>420</v>
      </c>
      <c r="MF2" t="s">
        <v>421</v>
      </c>
      <c r="MG2" t="s">
        <v>422</v>
      </c>
      <c r="MH2" t="s">
        <v>423</v>
      </c>
      <c r="MI2" t="s">
        <v>424</v>
      </c>
      <c r="MJ2" t="s">
        <v>425</v>
      </c>
      <c r="MK2" t="s">
        <v>426</v>
      </c>
      <c r="ML2" t="s">
        <v>615</v>
      </c>
      <c r="MM2" t="s">
        <v>828</v>
      </c>
      <c r="MN2" t="s">
        <v>829</v>
      </c>
      <c r="MO2" t="s">
        <v>830</v>
      </c>
      <c r="MP2" t="s">
        <v>831</v>
      </c>
      <c r="MQ2" t="s">
        <v>832</v>
      </c>
      <c r="MR2" t="s">
        <v>833</v>
      </c>
      <c r="MS2" t="s">
        <v>834</v>
      </c>
      <c r="MT2" t="s">
        <v>835</v>
      </c>
      <c r="MU2" t="s">
        <v>836</v>
      </c>
      <c r="MV2" t="s">
        <v>837</v>
      </c>
      <c r="MW2" t="s">
        <v>838</v>
      </c>
      <c r="MX2" t="s">
        <v>839</v>
      </c>
      <c r="MY2" t="s">
        <v>840</v>
      </c>
      <c r="MZ2" t="s">
        <v>841</v>
      </c>
      <c r="NA2" t="s">
        <v>842</v>
      </c>
      <c r="NB2" t="s">
        <v>843</v>
      </c>
      <c r="NC2" t="s">
        <v>844</v>
      </c>
      <c r="ND2" t="s">
        <v>845</v>
      </c>
      <c r="NE2" t="s">
        <v>846</v>
      </c>
      <c r="NF2" t="s">
        <v>847</v>
      </c>
      <c r="NG2" t="s">
        <v>848</v>
      </c>
      <c r="NH2" t="s">
        <v>849</v>
      </c>
      <c r="NI2" t="s">
        <v>850</v>
      </c>
      <c r="NJ2" t="s">
        <v>851</v>
      </c>
      <c r="NK2" t="s">
        <v>852</v>
      </c>
      <c r="NL2" t="s">
        <v>853</v>
      </c>
      <c r="NM2" t="s">
        <v>854</v>
      </c>
      <c r="NN2" t="s">
        <v>855</v>
      </c>
      <c r="NO2" t="s">
        <v>856</v>
      </c>
      <c r="NP2" t="s">
        <v>857</v>
      </c>
      <c r="NQ2" t="s">
        <v>957</v>
      </c>
      <c r="NR2" t="s">
        <v>958</v>
      </c>
      <c r="NS2" t="s">
        <v>959</v>
      </c>
      <c r="NT2" t="s">
        <v>960</v>
      </c>
      <c r="NU2" t="s">
        <v>961</v>
      </c>
      <c r="NV2" t="s">
        <v>962</v>
      </c>
      <c r="NW2" t="s">
        <v>963</v>
      </c>
      <c r="NX2" t="s">
        <v>964</v>
      </c>
      <c r="NY2" t="s">
        <v>965</v>
      </c>
      <c r="NZ2" t="s">
        <v>966</v>
      </c>
      <c r="OA2" t="s">
        <v>967</v>
      </c>
      <c r="OB2" t="s">
        <v>968</v>
      </c>
      <c r="OC2" t="s">
        <v>969</v>
      </c>
      <c r="OD2" t="s">
        <v>970</v>
      </c>
      <c r="OE2" t="s">
        <v>971</v>
      </c>
      <c r="OF2" t="s">
        <v>972</v>
      </c>
      <c r="OG2" t="s">
        <v>973</v>
      </c>
      <c r="OH2" t="s">
        <v>974</v>
      </c>
      <c r="OI2" t="s">
        <v>975</v>
      </c>
      <c r="OJ2" t="s">
        <v>976</v>
      </c>
      <c r="OK2" t="s">
        <v>977</v>
      </c>
      <c r="OL2" t="s">
        <v>978</v>
      </c>
      <c r="OM2" t="s">
        <v>979</v>
      </c>
      <c r="ON2" t="s">
        <v>980</v>
      </c>
      <c r="OO2" t="s">
        <v>981</v>
      </c>
      <c r="OP2" t="s">
        <v>982</v>
      </c>
      <c r="OQ2" t="s">
        <v>983</v>
      </c>
      <c r="OR2" t="s">
        <v>984</v>
      </c>
      <c r="OS2" t="s">
        <v>985</v>
      </c>
      <c r="OT2" t="s">
        <v>986</v>
      </c>
      <c r="OU2" t="s">
        <v>987</v>
      </c>
      <c r="OV2" t="s">
        <v>988</v>
      </c>
      <c r="OW2" t="s">
        <v>989</v>
      </c>
      <c r="OX2" t="s">
        <v>990</v>
      </c>
      <c r="OY2" t="s">
        <v>991</v>
      </c>
      <c r="OZ2" t="s">
        <v>992</v>
      </c>
      <c r="PA2" t="s">
        <v>993</v>
      </c>
      <c r="PB2" t="s">
        <v>994</v>
      </c>
      <c r="PC2" t="s">
        <v>995</v>
      </c>
      <c r="PD2" t="s">
        <v>996</v>
      </c>
      <c r="PE2" t="s">
        <v>997</v>
      </c>
      <c r="PF2" t="s">
        <v>998</v>
      </c>
      <c r="PG2" t="s">
        <v>999</v>
      </c>
      <c r="PH2" t="s">
        <v>1000</v>
      </c>
      <c r="PI2" t="s">
        <v>1001</v>
      </c>
      <c r="PJ2" t="s">
        <v>1002</v>
      </c>
      <c r="PK2" t="s">
        <v>1003</v>
      </c>
      <c r="PL2" t="s">
        <v>1004</v>
      </c>
      <c r="PM2" t="s">
        <v>1005</v>
      </c>
      <c r="PN2" t="s">
        <v>1006</v>
      </c>
      <c r="PO2" t="s">
        <v>1007</v>
      </c>
    </row>
    <row r="3" spans="1:431" s="2" customFormat="1" x14ac:dyDescent="0.3">
      <c r="B3" s="3">
        <v>0</v>
      </c>
      <c r="E3">
        <v>6215</v>
      </c>
      <c r="F3">
        <v>0</v>
      </c>
      <c r="G3">
        <v>0</v>
      </c>
      <c r="H3">
        <v>0</v>
      </c>
      <c r="I3">
        <v>0</v>
      </c>
      <c r="J3">
        <v>0</v>
      </c>
      <c r="K3">
        <v>0</v>
      </c>
      <c r="L3">
        <v>6215</v>
      </c>
      <c r="M3">
        <v>0</v>
      </c>
      <c r="N3">
        <v>0</v>
      </c>
      <c r="O3">
        <v>0</v>
      </c>
      <c r="P3">
        <v>0</v>
      </c>
      <c r="Q3">
        <v>0</v>
      </c>
      <c r="R3">
        <v>0</v>
      </c>
      <c r="S3">
        <v>471.19</v>
      </c>
      <c r="T3">
        <v>0</v>
      </c>
      <c r="U3">
        <v>0</v>
      </c>
      <c r="V3">
        <v>0</v>
      </c>
      <c r="W3">
        <v>0</v>
      </c>
      <c r="X3">
        <v>0</v>
      </c>
      <c r="Y3">
        <v>0</v>
      </c>
      <c r="Z3">
        <v>0</v>
      </c>
      <c r="AA3">
        <v>0</v>
      </c>
      <c r="AB3">
        <v>0</v>
      </c>
      <c r="AC3">
        <v>0</v>
      </c>
      <c r="AD3">
        <v>0</v>
      </c>
      <c r="AE3">
        <v>0</v>
      </c>
      <c r="AF3">
        <v>0</v>
      </c>
      <c r="AG3">
        <v>0</v>
      </c>
      <c r="AH3">
        <v>0</v>
      </c>
      <c r="AI3">
        <v>0</v>
      </c>
      <c r="AJ3">
        <v>6215</v>
      </c>
      <c r="AK3">
        <v>0</v>
      </c>
      <c r="AL3" s="2" t="s">
        <v>669</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0</v>
      </c>
      <c r="BQ3">
        <v>0</v>
      </c>
      <c r="BR3">
        <v>0</v>
      </c>
      <c r="BS3">
        <v>0</v>
      </c>
      <c r="BT3">
        <v>0</v>
      </c>
      <c r="BU3">
        <v>0</v>
      </c>
      <c r="BV3">
        <v>0</v>
      </c>
      <c r="BW3">
        <v>0</v>
      </c>
      <c r="BX3">
        <v>0</v>
      </c>
      <c r="BY3">
        <v>0</v>
      </c>
      <c r="BZ3">
        <v>0</v>
      </c>
      <c r="CA3">
        <v>0</v>
      </c>
      <c r="CB3">
        <v>0</v>
      </c>
      <c r="CC3">
        <v>0</v>
      </c>
      <c r="CD3">
        <v>0</v>
      </c>
      <c r="CE3">
        <v>0</v>
      </c>
      <c r="CF3">
        <v>0</v>
      </c>
      <c r="CG3">
        <v>0</v>
      </c>
      <c r="CH3">
        <v>0</v>
      </c>
      <c r="CI3">
        <v>0</v>
      </c>
      <c r="CJ3">
        <v>0</v>
      </c>
      <c r="CK3">
        <v>0</v>
      </c>
      <c r="CL3">
        <v>0</v>
      </c>
      <c r="CM3">
        <v>0</v>
      </c>
      <c r="CN3">
        <v>0</v>
      </c>
      <c r="CO3">
        <v>0</v>
      </c>
      <c r="CP3">
        <v>0</v>
      </c>
      <c r="CQ3">
        <v>0</v>
      </c>
      <c r="CR3">
        <v>0</v>
      </c>
      <c r="CS3">
        <v>0</v>
      </c>
      <c r="CT3">
        <v>0</v>
      </c>
      <c r="CU3">
        <v>0</v>
      </c>
      <c r="CV3">
        <v>0</v>
      </c>
      <c r="CW3">
        <v>0</v>
      </c>
      <c r="CX3">
        <v>0</v>
      </c>
      <c r="CY3">
        <v>0</v>
      </c>
      <c r="CZ3">
        <v>0</v>
      </c>
      <c r="DA3">
        <v>0</v>
      </c>
      <c r="DB3">
        <v>0</v>
      </c>
      <c r="DC3">
        <v>0</v>
      </c>
      <c r="DD3">
        <v>0</v>
      </c>
      <c r="DE3">
        <v>0</v>
      </c>
      <c r="DF3">
        <v>0</v>
      </c>
      <c r="DG3">
        <v>0</v>
      </c>
      <c r="DH3">
        <v>0</v>
      </c>
      <c r="DI3">
        <v>0</v>
      </c>
      <c r="DJ3">
        <v>0</v>
      </c>
      <c r="DK3">
        <v>0</v>
      </c>
      <c r="DL3">
        <v>0</v>
      </c>
      <c r="DM3">
        <v>0</v>
      </c>
      <c r="DN3">
        <v>0</v>
      </c>
      <c r="DO3">
        <v>0</v>
      </c>
      <c r="DP3">
        <v>0</v>
      </c>
      <c r="DQ3">
        <v>0</v>
      </c>
      <c r="DR3">
        <v>0</v>
      </c>
      <c r="DS3">
        <v>0</v>
      </c>
      <c r="DT3">
        <v>0</v>
      </c>
      <c r="DU3">
        <v>0</v>
      </c>
      <c r="DV3">
        <v>0</v>
      </c>
      <c r="DW3">
        <v>0</v>
      </c>
      <c r="DX3">
        <v>0</v>
      </c>
      <c r="DY3">
        <v>0</v>
      </c>
      <c r="DZ3">
        <v>0</v>
      </c>
      <c r="EA3">
        <v>0</v>
      </c>
      <c r="EB3">
        <v>0</v>
      </c>
      <c r="EC3">
        <v>0</v>
      </c>
      <c r="ED3">
        <v>0</v>
      </c>
      <c r="EE3">
        <v>0</v>
      </c>
      <c r="EF3">
        <v>0</v>
      </c>
      <c r="EG3">
        <v>0</v>
      </c>
      <c r="EH3">
        <v>0</v>
      </c>
      <c r="EI3">
        <v>0</v>
      </c>
      <c r="EJ3">
        <v>0</v>
      </c>
      <c r="EK3">
        <v>0</v>
      </c>
      <c r="EL3">
        <v>0</v>
      </c>
      <c r="EM3">
        <v>0</v>
      </c>
      <c r="EN3">
        <v>0</v>
      </c>
      <c r="EO3">
        <v>0</v>
      </c>
      <c r="EP3">
        <v>0</v>
      </c>
      <c r="EQ3">
        <v>0</v>
      </c>
      <c r="ER3">
        <v>0</v>
      </c>
      <c r="ES3">
        <v>0</v>
      </c>
      <c r="ET3">
        <v>0</v>
      </c>
      <c r="EU3">
        <v>0</v>
      </c>
      <c r="EV3">
        <v>0</v>
      </c>
      <c r="EW3">
        <v>0</v>
      </c>
      <c r="EX3">
        <v>0</v>
      </c>
      <c r="EY3">
        <v>0</v>
      </c>
      <c r="EZ3">
        <v>0</v>
      </c>
      <c r="FA3">
        <v>0</v>
      </c>
      <c r="FB3">
        <v>0</v>
      </c>
      <c r="FC3">
        <v>0</v>
      </c>
      <c r="FD3">
        <v>0</v>
      </c>
      <c r="FE3">
        <v>0</v>
      </c>
      <c r="FF3">
        <v>0</v>
      </c>
      <c r="FG3">
        <v>6.7610000000000003E-2</v>
      </c>
      <c r="FH3">
        <v>3.1380999999999999E-2</v>
      </c>
      <c r="FI3">
        <v>0</v>
      </c>
      <c r="FJ3">
        <v>0</v>
      </c>
      <c r="FK3">
        <v>0</v>
      </c>
      <c r="FL3">
        <v>0</v>
      </c>
      <c r="FM3">
        <v>0</v>
      </c>
      <c r="FN3">
        <v>0</v>
      </c>
      <c r="FO3">
        <v>0</v>
      </c>
      <c r="FP3">
        <v>0</v>
      </c>
      <c r="FQ3">
        <v>0</v>
      </c>
      <c r="FR3">
        <v>0</v>
      </c>
      <c r="FS3">
        <v>0</v>
      </c>
      <c r="FT3">
        <v>0</v>
      </c>
      <c r="FU3">
        <v>0</v>
      </c>
      <c r="FV3">
        <v>0</v>
      </c>
      <c r="FW3">
        <v>0</v>
      </c>
      <c r="FX3">
        <v>0</v>
      </c>
      <c r="FY3">
        <v>0</v>
      </c>
      <c r="FZ3">
        <v>0</v>
      </c>
      <c r="GA3">
        <v>0</v>
      </c>
      <c r="GB3">
        <v>0</v>
      </c>
      <c r="GC3">
        <v>0</v>
      </c>
      <c r="GD3">
        <v>0</v>
      </c>
      <c r="GE3">
        <v>0</v>
      </c>
      <c r="GF3">
        <v>0</v>
      </c>
      <c r="GG3">
        <v>0</v>
      </c>
      <c r="GH3">
        <v>0</v>
      </c>
      <c r="GI3">
        <v>0</v>
      </c>
      <c r="GJ3">
        <v>0</v>
      </c>
      <c r="GK3">
        <v>0</v>
      </c>
      <c r="GL3">
        <v>0</v>
      </c>
      <c r="GM3">
        <v>0</v>
      </c>
      <c r="GN3">
        <v>0</v>
      </c>
      <c r="GO3">
        <v>0</v>
      </c>
      <c r="GP3">
        <v>0</v>
      </c>
      <c r="GQ3">
        <v>0</v>
      </c>
      <c r="GR3">
        <v>0</v>
      </c>
      <c r="GS3">
        <v>0</v>
      </c>
      <c r="GT3">
        <v>0</v>
      </c>
      <c r="GU3">
        <v>0</v>
      </c>
      <c r="GV3">
        <v>0</v>
      </c>
      <c r="GW3">
        <v>0</v>
      </c>
      <c r="GX3">
        <v>0</v>
      </c>
      <c r="GY3">
        <v>0</v>
      </c>
      <c r="GZ3">
        <v>0</v>
      </c>
      <c r="HA3">
        <v>0</v>
      </c>
      <c r="HB3">
        <v>0</v>
      </c>
      <c r="HC3">
        <v>0</v>
      </c>
      <c r="HD3">
        <v>0</v>
      </c>
      <c r="HE3">
        <v>0</v>
      </c>
      <c r="HF3">
        <v>0</v>
      </c>
      <c r="HG3">
        <v>0</v>
      </c>
      <c r="HH3">
        <v>0</v>
      </c>
      <c r="HI3">
        <v>0</v>
      </c>
      <c r="HJ3">
        <v>0</v>
      </c>
      <c r="HK3">
        <v>0</v>
      </c>
      <c r="HL3">
        <v>0</v>
      </c>
      <c r="HM3">
        <v>0</v>
      </c>
      <c r="HN3">
        <v>0</v>
      </c>
      <c r="HO3">
        <v>0</v>
      </c>
      <c r="HP3">
        <v>0</v>
      </c>
      <c r="HQ3">
        <v>0</v>
      </c>
      <c r="HR3">
        <v>0</v>
      </c>
      <c r="HS3">
        <v>0</v>
      </c>
      <c r="HT3">
        <v>0</v>
      </c>
      <c r="HU3">
        <v>0</v>
      </c>
      <c r="HV3">
        <v>0</v>
      </c>
      <c r="HW3">
        <v>0</v>
      </c>
      <c r="HX3">
        <v>0</v>
      </c>
      <c r="HY3">
        <v>0</v>
      </c>
      <c r="HZ3">
        <v>0</v>
      </c>
      <c r="IA3">
        <v>0</v>
      </c>
      <c r="IB3">
        <v>0</v>
      </c>
      <c r="IC3">
        <v>0</v>
      </c>
      <c r="ID3">
        <v>0</v>
      </c>
      <c r="IE3">
        <v>0</v>
      </c>
      <c r="IF3">
        <v>0</v>
      </c>
      <c r="IG3">
        <v>0</v>
      </c>
      <c r="IH3">
        <v>0</v>
      </c>
      <c r="II3">
        <v>0</v>
      </c>
      <c r="IJ3">
        <v>0</v>
      </c>
      <c r="IK3">
        <v>0</v>
      </c>
      <c r="IL3">
        <v>0</v>
      </c>
      <c r="IM3">
        <v>0</v>
      </c>
      <c r="IN3">
        <v>0</v>
      </c>
      <c r="IO3">
        <v>0</v>
      </c>
      <c r="IP3">
        <v>0</v>
      </c>
      <c r="IQ3">
        <v>0</v>
      </c>
      <c r="IR3">
        <v>0</v>
      </c>
      <c r="IS3">
        <v>0</v>
      </c>
      <c r="IT3">
        <v>0</v>
      </c>
      <c r="IU3">
        <v>0</v>
      </c>
      <c r="IV3">
        <v>0</v>
      </c>
      <c r="IW3">
        <v>6215</v>
      </c>
      <c r="IX3">
        <v>0</v>
      </c>
      <c r="IY3">
        <v>0</v>
      </c>
      <c r="IZ3">
        <v>0</v>
      </c>
      <c r="JA3">
        <v>0</v>
      </c>
      <c r="JB3">
        <v>0</v>
      </c>
      <c r="JC3">
        <v>0</v>
      </c>
      <c r="JD3">
        <v>0</v>
      </c>
      <c r="JE3">
        <v>0</v>
      </c>
      <c r="JF3">
        <v>0</v>
      </c>
      <c r="JG3">
        <v>0</v>
      </c>
      <c r="JH3">
        <v>0</v>
      </c>
      <c r="JI3">
        <v>0</v>
      </c>
      <c r="JJ3">
        <v>0</v>
      </c>
      <c r="JK3">
        <v>0</v>
      </c>
      <c r="JL3">
        <v>0</v>
      </c>
      <c r="JM3">
        <v>0</v>
      </c>
      <c r="JN3">
        <v>0</v>
      </c>
      <c r="JO3">
        <v>0</v>
      </c>
      <c r="JP3">
        <v>0</v>
      </c>
      <c r="JQ3">
        <v>0</v>
      </c>
      <c r="JR3">
        <v>0</v>
      </c>
      <c r="JS3">
        <v>0</v>
      </c>
      <c r="JT3">
        <v>0</v>
      </c>
      <c r="JU3">
        <v>0</v>
      </c>
      <c r="JV3">
        <v>0</v>
      </c>
      <c r="JW3">
        <v>0</v>
      </c>
      <c r="JX3">
        <v>0</v>
      </c>
      <c r="JY3">
        <v>0</v>
      </c>
      <c r="JZ3">
        <v>0</v>
      </c>
      <c r="KA3">
        <v>0</v>
      </c>
      <c r="KB3">
        <v>0</v>
      </c>
      <c r="KC3">
        <v>0</v>
      </c>
      <c r="KD3">
        <v>0</v>
      </c>
      <c r="KE3">
        <v>7375</v>
      </c>
      <c r="KF3">
        <v>0</v>
      </c>
      <c r="KG3">
        <v>0</v>
      </c>
      <c r="KH3">
        <v>0</v>
      </c>
      <c r="KI3">
        <v>0</v>
      </c>
      <c r="KJ3">
        <v>0</v>
      </c>
      <c r="KK3">
        <v>0</v>
      </c>
      <c r="KL3">
        <v>0</v>
      </c>
      <c r="KM3">
        <v>0</v>
      </c>
      <c r="KN3">
        <v>0</v>
      </c>
      <c r="KO3">
        <v>0</v>
      </c>
      <c r="KP3">
        <v>0</v>
      </c>
      <c r="KQ3">
        <v>0</v>
      </c>
      <c r="KR3">
        <v>0</v>
      </c>
      <c r="KS3">
        <v>0</v>
      </c>
      <c r="KT3">
        <v>0</v>
      </c>
      <c r="KU3">
        <v>0</v>
      </c>
      <c r="KV3">
        <v>0</v>
      </c>
      <c r="KW3">
        <v>0</v>
      </c>
      <c r="KX3">
        <v>0</v>
      </c>
      <c r="KY3">
        <v>0</v>
      </c>
      <c r="KZ3">
        <v>0</v>
      </c>
      <c r="LA3">
        <v>0</v>
      </c>
      <c r="LB3">
        <v>0</v>
      </c>
      <c r="LC3">
        <v>0</v>
      </c>
      <c r="LD3">
        <v>0</v>
      </c>
      <c r="LE3">
        <v>0</v>
      </c>
      <c r="LF3">
        <v>0</v>
      </c>
      <c r="LG3">
        <v>0</v>
      </c>
      <c r="LH3">
        <v>0</v>
      </c>
      <c r="LI3">
        <v>0</v>
      </c>
      <c r="LJ3">
        <v>0</v>
      </c>
      <c r="LK3">
        <v>0</v>
      </c>
      <c r="LL3">
        <v>0</v>
      </c>
      <c r="LM3">
        <v>0</v>
      </c>
      <c r="LN3">
        <v>0</v>
      </c>
      <c r="LO3">
        <v>0</v>
      </c>
      <c r="LP3">
        <v>0</v>
      </c>
      <c r="LQ3">
        <v>0</v>
      </c>
      <c r="LR3">
        <v>0</v>
      </c>
      <c r="LS3">
        <v>0</v>
      </c>
      <c r="LT3">
        <v>0</v>
      </c>
      <c r="LU3">
        <v>0</v>
      </c>
      <c r="LV3">
        <v>0</v>
      </c>
      <c r="LW3">
        <v>0</v>
      </c>
      <c r="LX3">
        <v>0</v>
      </c>
      <c r="LY3">
        <v>0</v>
      </c>
      <c r="LZ3">
        <v>0</v>
      </c>
      <c r="MA3">
        <v>0</v>
      </c>
      <c r="MB3">
        <v>0</v>
      </c>
      <c r="MC3">
        <v>0</v>
      </c>
      <c r="MD3">
        <v>0</v>
      </c>
      <c r="ME3">
        <v>0</v>
      </c>
      <c r="MF3">
        <v>0</v>
      </c>
      <c r="MG3">
        <v>0</v>
      </c>
      <c r="MH3">
        <v>0</v>
      </c>
      <c r="MI3">
        <v>0</v>
      </c>
      <c r="MJ3">
        <v>0</v>
      </c>
      <c r="MK3">
        <v>0</v>
      </c>
      <c r="ML3">
        <v>0</v>
      </c>
      <c r="MM3">
        <v>1228196.149</v>
      </c>
      <c r="MN3">
        <v>0</v>
      </c>
      <c r="MO3">
        <v>81365.085000000006</v>
      </c>
      <c r="MS3">
        <v>763323922</v>
      </c>
      <c r="MT3">
        <v>257639917</v>
      </c>
      <c r="MX3">
        <v>505684005</v>
      </c>
    </row>
    <row r="4" spans="1:431" customFormat="1" x14ac:dyDescent="0.3">
      <c r="A4">
        <v>46778</v>
      </c>
      <c r="B4" s="4">
        <v>3801</v>
      </c>
      <c r="C4">
        <v>9</v>
      </c>
      <c r="D4">
        <v>2026</v>
      </c>
      <c r="E4">
        <v>6215</v>
      </c>
      <c r="F4">
        <v>0</v>
      </c>
      <c r="G4">
        <v>985.52600000000007</v>
      </c>
      <c r="H4">
        <v>885.15200000000004</v>
      </c>
      <c r="I4">
        <v>885.15200000000004</v>
      </c>
      <c r="J4">
        <v>985.52600000000007</v>
      </c>
      <c r="K4">
        <v>0</v>
      </c>
      <c r="L4">
        <v>6215</v>
      </c>
      <c r="M4">
        <v>0</v>
      </c>
      <c r="N4">
        <v>0</v>
      </c>
      <c r="P4">
        <v>911.99200000000008</v>
      </c>
      <c r="Q4">
        <v>0</v>
      </c>
      <c r="R4">
        <v>429722</v>
      </c>
      <c r="S4">
        <v>471.19</v>
      </c>
      <c r="U4">
        <v>312629</v>
      </c>
      <c r="V4">
        <v>56.825000000000003</v>
      </c>
      <c r="W4">
        <v>35317</v>
      </c>
      <c r="X4">
        <v>35317</v>
      </c>
      <c r="Z4">
        <v>0</v>
      </c>
      <c r="AC4">
        <v>0</v>
      </c>
      <c r="AD4" t="s">
        <v>427</v>
      </c>
      <c r="AE4">
        <v>0</v>
      </c>
      <c r="AH4">
        <v>0</v>
      </c>
      <c r="AI4">
        <v>0</v>
      </c>
      <c r="AJ4">
        <v>6215</v>
      </c>
      <c r="AK4" t="s">
        <v>949</v>
      </c>
      <c r="AL4" t="s">
        <v>428</v>
      </c>
      <c r="AM4">
        <v>0</v>
      </c>
      <c r="AN4">
        <v>0</v>
      </c>
      <c r="AO4">
        <v>0</v>
      </c>
      <c r="AP4">
        <v>0</v>
      </c>
      <c r="AQ4">
        <v>0</v>
      </c>
      <c r="AS4">
        <v>0</v>
      </c>
      <c r="AT4">
        <v>0</v>
      </c>
      <c r="AU4">
        <v>0</v>
      </c>
      <c r="AV4">
        <v>-2054</v>
      </c>
      <c r="AW4">
        <v>12000236</v>
      </c>
      <c r="AX4">
        <v>11635826</v>
      </c>
      <c r="AY4">
        <v>7666303</v>
      </c>
      <c r="AZ4">
        <v>429722</v>
      </c>
      <c r="BA4">
        <v>47.083000000000006</v>
      </c>
      <c r="BB4">
        <v>21330</v>
      </c>
      <c r="BC4">
        <v>21194</v>
      </c>
      <c r="BD4">
        <v>49.276000000000003</v>
      </c>
      <c r="BE4">
        <v>136</v>
      </c>
      <c r="BF4">
        <v>9655062</v>
      </c>
      <c r="BG4">
        <v>0</v>
      </c>
      <c r="BJ4">
        <v>12</v>
      </c>
      <c r="BK4">
        <v>0</v>
      </c>
      <c r="BL4">
        <v>0</v>
      </c>
      <c r="BM4">
        <v>0</v>
      </c>
      <c r="BN4">
        <v>0</v>
      </c>
      <c r="BO4">
        <v>0</v>
      </c>
      <c r="BP4">
        <v>0</v>
      </c>
      <c r="BQ4">
        <v>767</v>
      </c>
      <c r="BS4">
        <v>0</v>
      </c>
      <c r="BT4">
        <v>0</v>
      </c>
      <c r="BU4">
        <v>0</v>
      </c>
      <c r="BV4">
        <v>0</v>
      </c>
      <c r="BW4">
        <v>0</v>
      </c>
      <c r="BY4">
        <v>0</v>
      </c>
      <c r="CA4">
        <v>0</v>
      </c>
      <c r="CB4">
        <v>0</v>
      </c>
      <c r="CC4">
        <v>0</v>
      </c>
      <c r="CD4">
        <v>0</v>
      </c>
      <c r="CE4">
        <v>0</v>
      </c>
      <c r="CF4">
        <v>0</v>
      </c>
      <c r="CG4">
        <v>0</v>
      </c>
      <c r="CH4">
        <v>431103</v>
      </c>
      <c r="CI4">
        <v>0</v>
      </c>
      <c r="CJ4">
        <v>4</v>
      </c>
      <c r="CK4">
        <v>0</v>
      </c>
      <c r="CL4">
        <v>0</v>
      </c>
      <c r="CN4">
        <v>0</v>
      </c>
      <c r="CO4">
        <v>1</v>
      </c>
      <c r="CP4">
        <v>0</v>
      </c>
      <c r="CQ4">
        <v>8.3000000000000004E-2</v>
      </c>
      <c r="CR4">
        <v>972.19200000000001</v>
      </c>
      <c r="CS4">
        <v>0</v>
      </c>
      <c r="CT4">
        <v>0</v>
      </c>
      <c r="CU4">
        <v>0</v>
      </c>
      <c r="CV4">
        <v>0</v>
      </c>
      <c r="CW4">
        <v>0</v>
      </c>
      <c r="CX4">
        <v>0</v>
      </c>
      <c r="CY4">
        <v>0</v>
      </c>
      <c r="CZ4">
        <v>0</v>
      </c>
      <c r="DB4">
        <v>5501220</v>
      </c>
      <c r="DC4">
        <v>0</v>
      </c>
      <c r="DD4">
        <v>0</v>
      </c>
      <c r="DE4">
        <v>928832</v>
      </c>
      <c r="DF4">
        <v>928832</v>
      </c>
      <c r="DG4">
        <v>149.45000000000002</v>
      </c>
      <c r="DH4">
        <v>0</v>
      </c>
      <c r="DI4">
        <v>0</v>
      </c>
      <c r="DK4">
        <v>2044</v>
      </c>
      <c r="DL4">
        <v>0</v>
      </c>
      <c r="DM4">
        <v>1214087</v>
      </c>
      <c r="DN4">
        <v>2956</v>
      </c>
      <c r="DO4">
        <v>0</v>
      </c>
      <c r="DP4">
        <v>0</v>
      </c>
      <c r="DQ4">
        <v>0</v>
      </c>
      <c r="DR4">
        <v>0</v>
      </c>
      <c r="DS4">
        <v>0</v>
      </c>
      <c r="DT4">
        <v>0</v>
      </c>
      <c r="DU4">
        <v>0</v>
      </c>
      <c r="DV4">
        <v>0</v>
      </c>
      <c r="DW4">
        <v>0</v>
      </c>
      <c r="DX4">
        <v>0</v>
      </c>
      <c r="DY4">
        <v>0</v>
      </c>
      <c r="DZ4">
        <v>0</v>
      </c>
      <c r="EA4">
        <v>0</v>
      </c>
      <c r="EB4">
        <v>0</v>
      </c>
      <c r="EC4">
        <v>26.95</v>
      </c>
      <c r="ED4">
        <v>192618</v>
      </c>
      <c r="EE4">
        <v>0</v>
      </c>
      <c r="EF4">
        <v>0</v>
      </c>
      <c r="EG4">
        <v>0</v>
      </c>
      <c r="EH4">
        <v>1024425</v>
      </c>
      <c r="EI4">
        <v>0</v>
      </c>
      <c r="EJ4">
        <v>0</v>
      </c>
      <c r="EK4">
        <v>53.722000000000001</v>
      </c>
      <c r="EL4">
        <v>0</v>
      </c>
      <c r="EM4">
        <v>0</v>
      </c>
      <c r="EN4">
        <v>0.73299999999999998</v>
      </c>
      <c r="EO4">
        <v>0</v>
      </c>
      <c r="EP4">
        <v>0</v>
      </c>
      <c r="EQ4">
        <v>54.455000000000005</v>
      </c>
      <c r="ER4">
        <v>0</v>
      </c>
      <c r="ES4">
        <v>164.83100000000002</v>
      </c>
      <c r="ET4">
        <v>0</v>
      </c>
      <c r="EV4">
        <v>0</v>
      </c>
      <c r="EW4">
        <v>0</v>
      </c>
      <c r="EX4">
        <v>0</v>
      </c>
      <c r="EZ4">
        <v>10033053</v>
      </c>
      <c r="FA4">
        <v>0</v>
      </c>
      <c r="FB4">
        <v>10459683</v>
      </c>
      <c r="FC4">
        <v>0</v>
      </c>
      <c r="FD4">
        <v>0</v>
      </c>
      <c r="FE4">
        <v>1360385</v>
      </c>
      <c r="FF4">
        <v>242388</v>
      </c>
      <c r="FG4">
        <v>6.7610000000000003E-2</v>
      </c>
      <c r="FH4">
        <v>3.1380999999999999E-2</v>
      </c>
      <c r="FI4">
        <v>0</v>
      </c>
      <c r="FJ4">
        <v>0</v>
      </c>
      <c r="FK4">
        <v>1553.51</v>
      </c>
      <c r="FL4">
        <v>12493558</v>
      </c>
      <c r="FM4">
        <v>0</v>
      </c>
      <c r="FN4">
        <v>0</v>
      </c>
      <c r="FO4">
        <v>6758</v>
      </c>
      <c r="FP4">
        <v>0</v>
      </c>
      <c r="FQ4">
        <v>15495</v>
      </c>
      <c r="FR4">
        <v>6758</v>
      </c>
      <c r="FS4">
        <v>8737</v>
      </c>
      <c r="FT4">
        <v>0</v>
      </c>
      <c r="FU4">
        <v>0</v>
      </c>
      <c r="FV4">
        <v>0</v>
      </c>
      <c r="FW4">
        <v>0</v>
      </c>
      <c r="FX4">
        <v>0</v>
      </c>
      <c r="FY4">
        <v>0</v>
      </c>
      <c r="GB4">
        <v>451221</v>
      </c>
      <c r="GC4">
        <v>451221</v>
      </c>
      <c r="GD4">
        <v>45.919000000000004</v>
      </c>
      <c r="GF4">
        <v>0</v>
      </c>
      <c r="GG4">
        <v>0</v>
      </c>
      <c r="GH4">
        <v>0</v>
      </c>
      <c r="GI4">
        <v>0</v>
      </c>
      <c r="GK4">
        <v>0</v>
      </c>
      <c r="GL4">
        <v>0</v>
      </c>
      <c r="GM4">
        <v>0</v>
      </c>
      <c r="GN4">
        <v>0</v>
      </c>
      <c r="GO4">
        <v>0</v>
      </c>
      <c r="GQ4">
        <v>0</v>
      </c>
      <c r="GR4">
        <v>0</v>
      </c>
      <c r="GS4">
        <v>0</v>
      </c>
      <c r="GT4">
        <v>0</v>
      </c>
      <c r="HB4">
        <v>0</v>
      </c>
      <c r="HC4">
        <v>0</v>
      </c>
      <c r="HD4">
        <v>367503</v>
      </c>
      <c r="HE4">
        <v>0</v>
      </c>
      <c r="HF4">
        <v>1026776</v>
      </c>
      <c r="HG4">
        <v>34183</v>
      </c>
      <c r="HH4">
        <v>155096</v>
      </c>
      <c r="HI4">
        <v>0</v>
      </c>
      <c r="HJ4">
        <v>121133</v>
      </c>
      <c r="HK4">
        <v>2988</v>
      </c>
      <c r="HL4">
        <v>2318</v>
      </c>
      <c r="HM4">
        <v>89000</v>
      </c>
      <c r="HN4">
        <v>195044</v>
      </c>
      <c r="HO4">
        <v>0</v>
      </c>
      <c r="HP4">
        <v>0</v>
      </c>
      <c r="HQ4">
        <v>0</v>
      </c>
      <c r="HR4">
        <v>0</v>
      </c>
      <c r="HS4">
        <v>10029961</v>
      </c>
      <c r="HT4">
        <v>242388</v>
      </c>
      <c r="HW4">
        <v>0</v>
      </c>
      <c r="HX4">
        <v>60</v>
      </c>
      <c r="HY4">
        <v>91</v>
      </c>
      <c r="HZ4">
        <v>186</v>
      </c>
      <c r="IA4">
        <v>161</v>
      </c>
      <c r="IB4">
        <v>93</v>
      </c>
      <c r="IC4">
        <v>591</v>
      </c>
      <c r="ID4">
        <v>0</v>
      </c>
      <c r="IE4">
        <v>0</v>
      </c>
      <c r="IF4">
        <v>0</v>
      </c>
      <c r="IG4">
        <v>55</v>
      </c>
      <c r="IH4">
        <v>204.834</v>
      </c>
      <c r="II4">
        <v>0</v>
      </c>
      <c r="IJ4">
        <v>56.825000000000003</v>
      </c>
      <c r="IK4">
        <v>0</v>
      </c>
      <c r="IL4">
        <v>11</v>
      </c>
      <c r="IM4">
        <v>10</v>
      </c>
      <c r="IN4">
        <v>1</v>
      </c>
      <c r="IO4">
        <v>22</v>
      </c>
      <c r="IP4">
        <v>0</v>
      </c>
      <c r="IQ4">
        <v>56.825000000000003</v>
      </c>
      <c r="IR4">
        <v>35317</v>
      </c>
      <c r="IS4">
        <v>0</v>
      </c>
      <c r="IT4">
        <v>55000</v>
      </c>
      <c r="IU4">
        <v>30000</v>
      </c>
      <c r="IV4">
        <v>4000</v>
      </c>
      <c r="IW4">
        <v>6215</v>
      </c>
      <c r="IX4">
        <v>0</v>
      </c>
      <c r="IY4">
        <v>0</v>
      </c>
      <c r="IZ4">
        <v>0</v>
      </c>
      <c r="JA4">
        <v>0</v>
      </c>
      <c r="JB4">
        <v>4</v>
      </c>
      <c r="JC4">
        <v>73463</v>
      </c>
      <c r="JD4">
        <v>10</v>
      </c>
      <c r="JE4">
        <v>97453</v>
      </c>
      <c r="JF4">
        <v>4</v>
      </c>
      <c r="JG4">
        <v>18628</v>
      </c>
      <c r="JH4">
        <v>5500</v>
      </c>
      <c r="JJ4">
        <v>0</v>
      </c>
      <c r="JK4">
        <v>0</v>
      </c>
      <c r="JL4">
        <v>0</v>
      </c>
      <c r="JM4">
        <v>0</v>
      </c>
      <c r="JO4">
        <v>0</v>
      </c>
      <c r="JP4">
        <v>33.255000000000003</v>
      </c>
      <c r="JQ4">
        <v>12.664000000000001</v>
      </c>
      <c r="JR4">
        <v>0</v>
      </c>
      <c r="JS4">
        <v>313927</v>
      </c>
      <c r="JT4">
        <v>137294</v>
      </c>
      <c r="JU4">
        <v>21438</v>
      </c>
      <c r="JW4">
        <v>0</v>
      </c>
      <c r="JX4">
        <v>0</v>
      </c>
      <c r="JY4">
        <v>0</v>
      </c>
      <c r="JZ4">
        <v>0</v>
      </c>
      <c r="KD4">
        <v>47420</v>
      </c>
      <c r="KE4">
        <v>7375</v>
      </c>
      <c r="KG4">
        <v>0</v>
      </c>
      <c r="KH4">
        <v>0</v>
      </c>
      <c r="KI4">
        <v>0</v>
      </c>
      <c r="KJ4">
        <v>30</v>
      </c>
      <c r="KK4">
        <v>25</v>
      </c>
      <c r="KL4">
        <v>18645</v>
      </c>
      <c r="KM4">
        <v>15538</v>
      </c>
      <c r="KN4">
        <v>0</v>
      </c>
      <c r="KO4">
        <v>0</v>
      </c>
      <c r="KP4">
        <v>0</v>
      </c>
      <c r="KQ4">
        <v>0</v>
      </c>
      <c r="KS4">
        <v>0</v>
      </c>
      <c r="KT4">
        <v>0</v>
      </c>
      <c r="KU4">
        <v>0</v>
      </c>
      <c r="KW4">
        <v>0</v>
      </c>
      <c r="KX4">
        <v>0</v>
      </c>
      <c r="KY4">
        <v>0</v>
      </c>
      <c r="KZ4">
        <v>11696334</v>
      </c>
      <c r="LA4">
        <v>0</v>
      </c>
      <c r="LB4">
        <v>0</v>
      </c>
      <c r="LD4">
        <v>0</v>
      </c>
      <c r="LE4">
        <v>0</v>
      </c>
      <c r="LF4">
        <v>0</v>
      </c>
      <c r="LG4">
        <v>63600</v>
      </c>
      <c r="LH4">
        <v>0</v>
      </c>
      <c r="LI4">
        <v>11696334</v>
      </c>
      <c r="LJ4">
        <v>972.19200000000001</v>
      </c>
      <c r="LK4">
        <v>3</v>
      </c>
      <c r="LL4">
        <v>100620</v>
      </c>
      <c r="LM4">
        <v>20513</v>
      </c>
      <c r="LN4">
        <v>0</v>
      </c>
      <c r="LO4">
        <v>0</v>
      </c>
      <c r="LP4">
        <v>0</v>
      </c>
      <c r="LQ4">
        <v>0</v>
      </c>
      <c r="LR4">
        <v>0</v>
      </c>
      <c r="LS4">
        <v>0</v>
      </c>
      <c r="LT4">
        <v>0</v>
      </c>
      <c r="LU4">
        <v>0</v>
      </c>
      <c r="LV4">
        <v>0</v>
      </c>
      <c r="LW4">
        <v>0</v>
      </c>
      <c r="LX4">
        <v>0</v>
      </c>
      <c r="LY4">
        <v>0</v>
      </c>
      <c r="LZ4">
        <v>1052</v>
      </c>
      <c r="MA4">
        <v>63600</v>
      </c>
      <c r="MB4">
        <v>0</v>
      </c>
      <c r="MC4">
        <v>42400</v>
      </c>
      <c r="MD4">
        <v>21200</v>
      </c>
      <c r="ME4">
        <v>0</v>
      </c>
      <c r="MF4">
        <v>0</v>
      </c>
      <c r="MG4">
        <v>12063836</v>
      </c>
      <c r="MH4">
        <v>0</v>
      </c>
      <c r="MI4">
        <v>0</v>
      </c>
      <c r="MJ4">
        <v>0</v>
      </c>
      <c r="MK4">
        <v>0</v>
      </c>
      <c r="ML4">
        <v>0</v>
      </c>
      <c r="MM4">
        <v>1228196.149</v>
      </c>
      <c r="MN4">
        <v>15.097000000000001</v>
      </c>
      <c r="MO4">
        <v>81365.085000000006</v>
      </c>
      <c r="MP4">
        <v>294.44600000000003</v>
      </c>
      <c r="MQ4">
        <v>499.28000000000003</v>
      </c>
      <c r="MS4">
        <v>763323922</v>
      </c>
      <c r="MT4">
        <v>257639917</v>
      </c>
      <c r="MU4">
        <v>42968</v>
      </c>
      <c r="MV4">
        <v>127304</v>
      </c>
      <c r="MW4">
        <v>18300</v>
      </c>
      <c r="MX4">
        <v>505684005</v>
      </c>
      <c r="MY4">
        <v>93828</v>
      </c>
      <c r="MZ4">
        <v>476000</v>
      </c>
      <c r="NA4">
        <v>57</v>
      </c>
      <c r="NB4">
        <v>5</v>
      </c>
      <c r="ND4">
        <v>1050.3610000000001</v>
      </c>
      <c r="NE4">
        <v>47266</v>
      </c>
      <c r="NF4">
        <v>31</v>
      </c>
      <c r="NG4">
        <v>31000</v>
      </c>
      <c r="NH4">
        <v>111512</v>
      </c>
      <c r="NI4">
        <v>0</v>
      </c>
      <c r="NJ4">
        <v>0</v>
      </c>
      <c r="NK4">
        <v>157133</v>
      </c>
      <c r="NL4">
        <v>0</v>
      </c>
      <c r="NN4">
        <v>0</v>
      </c>
      <c r="NO4">
        <v>0</v>
      </c>
      <c r="NP4">
        <v>1060</v>
      </c>
      <c r="NT4">
        <v>0</v>
      </c>
      <c r="NU4">
        <v>0</v>
      </c>
      <c r="NV4">
        <v>0</v>
      </c>
      <c r="NW4">
        <v>0</v>
      </c>
      <c r="NX4">
        <v>0</v>
      </c>
      <c r="NY4">
        <v>0</v>
      </c>
      <c r="NZ4">
        <v>0</v>
      </c>
      <c r="OA4">
        <v>0</v>
      </c>
      <c r="OB4">
        <v>0</v>
      </c>
      <c r="OC4">
        <v>0</v>
      </c>
      <c r="OD4">
        <v>0</v>
      </c>
      <c r="OE4">
        <v>20000</v>
      </c>
      <c r="OF4">
        <v>456000</v>
      </c>
      <c r="OG4">
        <v>4000</v>
      </c>
      <c r="OH4">
        <v>8000</v>
      </c>
      <c r="OO4">
        <v>0</v>
      </c>
      <c r="OP4">
        <v>0</v>
      </c>
      <c r="OQ4">
        <v>0</v>
      </c>
      <c r="OR4">
        <v>0</v>
      </c>
      <c r="OS4">
        <v>0</v>
      </c>
      <c r="OT4">
        <v>0</v>
      </c>
      <c r="OU4">
        <v>0</v>
      </c>
      <c r="OV4">
        <v>5501220</v>
      </c>
      <c r="OX4">
        <v>0.25270000000000004</v>
      </c>
      <c r="OY4">
        <v>406500.10000000003</v>
      </c>
      <c r="OZ4">
        <v>996036</v>
      </c>
      <c r="PA4">
        <v>367503</v>
      </c>
      <c r="PB4">
        <v>6925</v>
      </c>
      <c r="PC4">
        <v>0</v>
      </c>
      <c r="PD4">
        <v>35000000</v>
      </c>
      <c r="PE4">
        <v>33517000</v>
      </c>
      <c r="PF4">
        <v>1483000</v>
      </c>
      <c r="PG4">
        <v>306</v>
      </c>
      <c r="PH4">
        <v>0</v>
      </c>
      <c r="PI4">
        <v>0</v>
      </c>
      <c r="PJ4">
        <v>0</v>
      </c>
      <c r="PK4">
        <v>0</v>
      </c>
      <c r="PL4">
        <v>195044</v>
      </c>
      <c r="PM4">
        <v>0</v>
      </c>
      <c r="PN4">
        <v>0</v>
      </c>
      <c r="PO4">
        <v>0</v>
      </c>
    </row>
    <row r="5" spans="1:431" customFormat="1" x14ac:dyDescent="0.3">
      <c r="A5">
        <v>46778</v>
      </c>
      <c r="B5" s="4">
        <v>13801</v>
      </c>
      <c r="C5">
        <v>9</v>
      </c>
      <c r="D5">
        <v>2026</v>
      </c>
      <c r="E5">
        <v>6215</v>
      </c>
      <c r="F5">
        <v>0</v>
      </c>
      <c r="G5">
        <v>293.89300000000003</v>
      </c>
      <c r="H5">
        <v>282.00600000000003</v>
      </c>
      <c r="I5">
        <v>282.00600000000003</v>
      </c>
      <c r="J5">
        <v>293.89300000000003</v>
      </c>
      <c r="K5">
        <v>0</v>
      </c>
      <c r="L5">
        <v>6215</v>
      </c>
      <c r="M5">
        <v>0</v>
      </c>
      <c r="N5">
        <v>0</v>
      </c>
      <c r="P5">
        <v>267.95500000000004</v>
      </c>
      <c r="Q5">
        <v>0</v>
      </c>
      <c r="R5">
        <v>126258</v>
      </c>
      <c r="S5">
        <v>471.19</v>
      </c>
      <c r="U5">
        <v>91854</v>
      </c>
      <c r="V5">
        <v>13.882000000000001</v>
      </c>
      <c r="W5">
        <v>8628</v>
      </c>
      <c r="X5">
        <v>8628</v>
      </c>
      <c r="Z5">
        <v>0</v>
      </c>
      <c r="AC5">
        <v>0</v>
      </c>
      <c r="AD5" t="s">
        <v>427</v>
      </c>
      <c r="AE5">
        <v>0</v>
      </c>
      <c r="AH5">
        <v>0</v>
      </c>
      <c r="AI5">
        <v>0</v>
      </c>
      <c r="AJ5">
        <v>6215</v>
      </c>
      <c r="AK5" t="s">
        <v>949</v>
      </c>
      <c r="AL5" t="s">
        <v>429</v>
      </c>
      <c r="AM5">
        <v>0</v>
      </c>
      <c r="AN5">
        <v>0</v>
      </c>
      <c r="AO5">
        <v>0</v>
      </c>
      <c r="AP5">
        <v>0</v>
      </c>
      <c r="AQ5">
        <v>0</v>
      </c>
      <c r="AS5">
        <v>0</v>
      </c>
      <c r="AT5">
        <v>0</v>
      </c>
      <c r="AU5">
        <v>0</v>
      </c>
      <c r="AV5">
        <v>-23</v>
      </c>
      <c r="AW5">
        <v>3556917</v>
      </c>
      <c r="AX5">
        <v>3447939</v>
      </c>
      <c r="AY5">
        <v>2292772</v>
      </c>
      <c r="AZ5">
        <v>126258</v>
      </c>
      <c r="BA5">
        <v>39.167000000000002</v>
      </c>
      <c r="BB5">
        <v>6361</v>
      </c>
      <c r="BC5">
        <v>6320</v>
      </c>
      <c r="BD5">
        <v>14.695</v>
      </c>
      <c r="BE5">
        <v>41</v>
      </c>
      <c r="BF5">
        <v>2896375</v>
      </c>
      <c r="BG5">
        <v>0</v>
      </c>
      <c r="BJ5">
        <v>12</v>
      </c>
      <c r="BK5">
        <v>0</v>
      </c>
      <c r="BL5">
        <v>0</v>
      </c>
      <c r="BM5">
        <v>0</v>
      </c>
      <c r="BN5">
        <v>0</v>
      </c>
      <c r="BO5">
        <v>0</v>
      </c>
      <c r="BP5">
        <v>0</v>
      </c>
      <c r="BQ5">
        <v>880</v>
      </c>
      <c r="BS5">
        <v>0</v>
      </c>
      <c r="BT5">
        <v>0</v>
      </c>
      <c r="BU5">
        <v>0</v>
      </c>
      <c r="BV5">
        <v>0</v>
      </c>
      <c r="BW5">
        <v>0</v>
      </c>
      <c r="BY5">
        <v>0</v>
      </c>
      <c r="CA5">
        <v>0</v>
      </c>
      <c r="CB5">
        <v>0</v>
      </c>
      <c r="CC5">
        <v>0</v>
      </c>
      <c r="CD5">
        <v>0</v>
      </c>
      <c r="CE5">
        <v>0</v>
      </c>
      <c r="CF5">
        <v>0</v>
      </c>
      <c r="CG5">
        <v>0</v>
      </c>
      <c r="CH5">
        <v>129333</v>
      </c>
      <c r="CI5">
        <v>0</v>
      </c>
      <c r="CJ5">
        <v>4</v>
      </c>
      <c r="CK5">
        <v>0</v>
      </c>
      <c r="CL5">
        <v>0</v>
      </c>
      <c r="CN5">
        <v>0</v>
      </c>
      <c r="CO5">
        <v>1</v>
      </c>
      <c r="CP5">
        <v>0</v>
      </c>
      <c r="CQ5">
        <v>2</v>
      </c>
      <c r="CR5">
        <v>267.60900000000004</v>
      </c>
      <c r="CS5">
        <v>0</v>
      </c>
      <c r="CT5">
        <v>0</v>
      </c>
      <c r="CU5">
        <v>0</v>
      </c>
      <c r="CV5">
        <v>0</v>
      </c>
      <c r="CW5">
        <v>0</v>
      </c>
      <c r="CX5">
        <v>0</v>
      </c>
      <c r="CY5">
        <v>0</v>
      </c>
      <c r="CZ5">
        <v>0</v>
      </c>
      <c r="DB5">
        <v>1752667</v>
      </c>
      <c r="DC5">
        <v>0</v>
      </c>
      <c r="DD5">
        <v>0</v>
      </c>
      <c r="DE5">
        <v>410501</v>
      </c>
      <c r="DF5">
        <v>410501</v>
      </c>
      <c r="DG5">
        <v>66.05</v>
      </c>
      <c r="DH5">
        <v>0</v>
      </c>
      <c r="DI5">
        <v>0</v>
      </c>
      <c r="DK5">
        <v>3768</v>
      </c>
      <c r="DL5">
        <v>0</v>
      </c>
      <c r="DM5">
        <v>235541</v>
      </c>
      <c r="DN5">
        <v>573</v>
      </c>
      <c r="DO5">
        <v>0</v>
      </c>
      <c r="DP5">
        <v>0</v>
      </c>
      <c r="DQ5">
        <v>0</v>
      </c>
      <c r="DR5">
        <v>0</v>
      </c>
      <c r="DS5">
        <v>0</v>
      </c>
      <c r="DT5">
        <v>0</v>
      </c>
      <c r="DU5">
        <v>0</v>
      </c>
      <c r="DV5">
        <v>0</v>
      </c>
      <c r="DW5">
        <v>0</v>
      </c>
      <c r="DX5">
        <v>0</v>
      </c>
      <c r="DY5">
        <v>0</v>
      </c>
      <c r="DZ5">
        <v>0</v>
      </c>
      <c r="EA5">
        <v>0</v>
      </c>
      <c r="EB5">
        <v>0</v>
      </c>
      <c r="EC5">
        <v>0.4</v>
      </c>
      <c r="ED5">
        <v>2859</v>
      </c>
      <c r="EE5">
        <v>0</v>
      </c>
      <c r="EF5">
        <v>0</v>
      </c>
      <c r="EG5">
        <v>0</v>
      </c>
      <c r="EH5">
        <v>233255</v>
      </c>
      <c r="EI5">
        <v>0</v>
      </c>
      <c r="EJ5">
        <v>0</v>
      </c>
      <c r="EK5">
        <v>10.489000000000001</v>
      </c>
      <c r="EL5">
        <v>0</v>
      </c>
      <c r="EM5">
        <v>0.46300000000000002</v>
      </c>
      <c r="EN5">
        <v>0.93500000000000005</v>
      </c>
      <c r="EO5">
        <v>0</v>
      </c>
      <c r="EP5">
        <v>0</v>
      </c>
      <c r="EQ5">
        <v>11.887</v>
      </c>
      <c r="ER5">
        <v>0</v>
      </c>
      <c r="ES5">
        <v>37.530999999999999</v>
      </c>
      <c r="ET5">
        <v>0</v>
      </c>
      <c r="EV5">
        <v>0</v>
      </c>
      <c r="EW5">
        <v>0</v>
      </c>
      <c r="EX5">
        <v>0</v>
      </c>
      <c r="EZ5">
        <v>2967131</v>
      </c>
      <c r="FA5">
        <v>0</v>
      </c>
      <c r="FB5">
        <v>3092775</v>
      </c>
      <c r="FC5">
        <v>0</v>
      </c>
      <c r="FD5">
        <v>0</v>
      </c>
      <c r="FE5">
        <v>408095</v>
      </c>
      <c r="FF5">
        <v>72713</v>
      </c>
      <c r="FG5">
        <v>6.7610000000000003E-2</v>
      </c>
      <c r="FH5">
        <v>3.1380999999999999E-2</v>
      </c>
      <c r="FI5">
        <v>0</v>
      </c>
      <c r="FJ5">
        <v>0</v>
      </c>
      <c r="FK5">
        <v>466.03000000000003</v>
      </c>
      <c r="FL5">
        <v>3702915</v>
      </c>
      <c r="FM5">
        <v>0</v>
      </c>
      <c r="FN5">
        <v>0</v>
      </c>
      <c r="FO5">
        <v>0</v>
      </c>
      <c r="FP5">
        <v>0</v>
      </c>
      <c r="FQ5">
        <v>0</v>
      </c>
      <c r="FR5">
        <v>0</v>
      </c>
      <c r="FS5">
        <v>0</v>
      </c>
      <c r="FT5">
        <v>0</v>
      </c>
      <c r="FU5">
        <v>0</v>
      </c>
      <c r="FV5">
        <v>0</v>
      </c>
      <c r="FW5">
        <v>0</v>
      </c>
      <c r="FX5">
        <v>0</v>
      </c>
      <c r="FY5">
        <v>0</v>
      </c>
      <c r="GB5">
        <v>0</v>
      </c>
      <c r="GC5">
        <v>0</v>
      </c>
      <c r="GD5">
        <v>0</v>
      </c>
      <c r="GF5">
        <v>0</v>
      </c>
      <c r="GG5">
        <v>0</v>
      </c>
      <c r="GH5">
        <v>0</v>
      </c>
      <c r="GI5">
        <v>0</v>
      </c>
      <c r="GK5">
        <v>0</v>
      </c>
      <c r="GL5">
        <v>0</v>
      </c>
      <c r="GM5">
        <v>0</v>
      </c>
      <c r="GN5">
        <v>0</v>
      </c>
      <c r="GO5">
        <v>0</v>
      </c>
      <c r="GQ5">
        <v>0</v>
      </c>
      <c r="GR5">
        <v>0</v>
      </c>
      <c r="GS5">
        <v>0</v>
      </c>
      <c r="GT5">
        <v>0</v>
      </c>
      <c r="HB5">
        <v>0</v>
      </c>
      <c r="HC5">
        <v>0</v>
      </c>
      <c r="HD5">
        <v>109593</v>
      </c>
      <c r="HE5">
        <v>0</v>
      </c>
      <c r="HF5">
        <v>327127</v>
      </c>
      <c r="HG5">
        <v>8080</v>
      </c>
      <c r="HH5">
        <v>146897</v>
      </c>
      <c r="HI5">
        <v>0</v>
      </c>
      <c r="HJ5">
        <v>39187</v>
      </c>
      <c r="HK5">
        <v>0</v>
      </c>
      <c r="HL5">
        <v>0</v>
      </c>
      <c r="HM5">
        <v>0</v>
      </c>
      <c r="HN5">
        <v>0</v>
      </c>
      <c r="HO5">
        <v>0</v>
      </c>
      <c r="HP5">
        <v>0</v>
      </c>
      <c r="HQ5">
        <v>0</v>
      </c>
      <c r="HR5">
        <v>0</v>
      </c>
      <c r="HS5">
        <v>2966517</v>
      </c>
      <c r="HT5">
        <v>72713</v>
      </c>
      <c r="HW5">
        <v>0</v>
      </c>
      <c r="HX5">
        <v>43</v>
      </c>
      <c r="HY5">
        <v>36</v>
      </c>
      <c r="HZ5">
        <v>100</v>
      </c>
      <c r="IA5">
        <v>44</v>
      </c>
      <c r="IB5">
        <v>41</v>
      </c>
      <c r="IC5">
        <v>264</v>
      </c>
      <c r="ID5">
        <v>0</v>
      </c>
      <c r="IE5">
        <v>0</v>
      </c>
      <c r="IF5">
        <v>0</v>
      </c>
      <c r="IG5">
        <v>13</v>
      </c>
      <c r="IH5">
        <v>142.87</v>
      </c>
      <c r="II5">
        <v>0</v>
      </c>
      <c r="IJ5">
        <v>13.882000000000001</v>
      </c>
      <c r="IK5">
        <v>0</v>
      </c>
      <c r="IL5">
        <v>0</v>
      </c>
      <c r="IM5">
        <v>0</v>
      </c>
      <c r="IN5">
        <v>0</v>
      </c>
      <c r="IO5">
        <v>0</v>
      </c>
      <c r="IP5">
        <v>0</v>
      </c>
      <c r="IQ5">
        <v>13.882000000000001</v>
      </c>
      <c r="IR5">
        <v>8628</v>
      </c>
      <c r="IS5">
        <v>0</v>
      </c>
      <c r="IT5">
        <v>0</v>
      </c>
      <c r="IU5">
        <v>0</v>
      </c>
      <c r="IV5">
        <v>0</v>
      </c>
      <c r="IW5">
        <v>6215</v>
      </c>
      <c r="IX5">
        <v>0</v>
      </c>
      <c r="IY5">
        <v>0</v>
      </c>
      <c r="IZ5">
        <v>0</v>
      </c>
      <c r="JA5">
        <v>0</v>
      </c>
      <c r="JB5">
        <v>0</v>
      </c>
      <c r="JC5">
        <v>0</v>
      </c>
      <c r="JD5">
        <v>0</v>
      </c>
      <c r="JE5">
        <v>0</v>
      </c>
      <c r="JF5">
        <v>0</v>
      </c>
      <c r="JG5">
        <v>0</v>
      </c>
      <c r="JH5">
        <v>0</v>
      </c>
      <c r="JJ5">
        <v>0</v>
      </c>
      <c r="JK5">
        <v>0</v>
      </c>
      <c r="JL5">
        <v>0</v>
      </c>
      <c r="JM5">
        <v>0</v>
      </c>
      <c r="JO5">
        <v>0</v>
      </c>
      <c r="JP5">
        <v>0</v>
      </c>
      <c r="JQ5">
        <v>0</v>
      </c>
      <c r="JR5">
        <v>0</v>
      </c>
      <c r="JS5">
        <v>0</v>
      </c>
      <c r="JT5">
        <v>0</v>
      </c>
      <c r="JU5">
        <v>6393</v>
      </c>
      <c r="JW5">
        <v>0</v>
      </c>
      <c r="JX5">
        <v>0</v>
      </c>
      <c r="JY5">
        <v>0</v>
      </c>
      <c r="JZ5">
        <v>0</v>
      </c>
      <c r="KD5">
        <v>12616</v>
      </c>
      <c r="KE5">
        <v>7375</v>
      </c>
      <c r="KG5">
        <v>0</v>
      </c>
      <c r="KH5">
        <v>0</v>
      </c>
      <c r="KI5">
        <v>0</v>
      </c>
      <c r="KJ5">
        <v>13</v>
      </c>
      <c r="KK5">
        <v>0</v>
      </c>
      <c r="KL5">
        <v>8080</v>
      </c>
      <c r="KM5">
        <v>0</v>
      </c>
      <c r="KN5">
        <v>0</v>
      </c>
      <c r="KO5">
        <v>0</v>
      </c>
      <c r="KP5">
        <v>0</v>
      </c>
      <c r="KQ5">
        <v>0</v>
      </c>
      <c r="KS5">
        <v>0</v>
      </c>
      <c r="KT5">
        <v>0</v>
      </c>
      <c r="KU5">
        <v>0</v>
      </c>
      <c r="KW5">
        <v>0</v>
      </c>
      <c r="KX5">
        <v>0</v>
      </c>
      <c r="KY5">
        <v>0</v>
      </c>
      <c r="KZ5">
        <v>3467065</v>
      </c>
      <c r="LA5">
        <v>0</v>
      </c>
      <c r="LB5">
        <v>0</v>
      </c>
      <c r="LD5">
        <v>0</v>
      </c>
      <c r="LE5">
        <v>0</v>
      </c>
      <c r="LF5">
        <v>0</v>
      </c>
      <c r="LG5">
        <v>19740</v>
      </c>
      <c r="LH5">
        <v>0</v>
      </c>
      <c r="LI5">
        <v>3467065</v>
      </c>
      <c r="LJ5">
        <v>267.60900000000004</v>
      </c>
      <c r="LK5">
        <v>1</v>
      </c>
      <c r="LL5">
        <v>33540</v>
      </c>
      <c r="LM5">
        <v>5647</v>
      </c>
      <c r="LN5">
        <v>0</v>
      </c>
      <c r="LO5">
        <v>0</v>
      </c>
      <c r="LP5">
        <v>0</v>
      </c>
      <c r="LQ5">
        <v>0</v>
      </c>
      <c r="LR5">
        <v>0</v>
      </c>
      <c r="LS5">
        <v>0</v>
      </c>
      <c r="LT5">
        <v>0</v>
      </c>
      <c r="LU5">
        <v>0</v>
      </c>
      <c r="LV5">
        <v>0</v>
      </c>
      <c r="LW5">
        <v>0</v>
      </c>
      <c r="LX5">
        <v>0</v>
      </c>
      <c r="LY5">
        <v>0</v>
      </c>
      <c r="LZ5">
        <v>328</v>
      </c>
      <c r="MA5">
        <v>19740</v>
      </c>
      <c r="MB5">
        <v>0</v>
      </c>
      <c r="MC5">
        <v>13160</v>
      </c>
      <c r="MD5">
        <v>6580</v>
      </c>
      <c r="ME5">
        <v>0</v>
      </c>
      <c r="MF5">
        <v>0</v>
      </c>
      <c r="MG5">
        <v>3576657</v>
      </c>
      <c r="MH5">
        <v>0</v>
      </c>
      <c r="MI5">
        <v>0</v>
      </c>
      <c r="MJ5">
        <v>0</v>
      </c>
      <c r="MK5">
        <v>0</v>
      </c>
      <c r="ML5">
        <v>0</v>
      </c>
      <c r="MM5">
        <v>1228196.149</v>
      </c>
      <c r="MN5">
        <v>17.241</v>
      </c>
      <c r="MO5">
        <v>81365.085000000006</v>
      </c>
      <c r="MP5">
        <v>157.27000000000001</v>
      </c>
      <c r="MQ5">
        <v>300.14</v>
      </c>
      <c r="MS5">
        <v>763323922</v>
      </c>
      <c r="MT5">
        <v>257639917</v>
      </c>
      <c r="MU5">
        <v>29970</v>
      </c>
      <c r="MV5">
        <v>88794</v>
      </c>
      <c r="MW5">
        <v>9774</v>
      </c>
      <c r="MX5">
        <v>505684005</v>
      </c>
      <c r="MY5">
        <v>107153</v>
      </c>
      <c r="MZ5">
        <v>100000</v>
      </c>
      <c r="NA5">
        <v>12</v>
      </c>
      <c r="NB5">
        <v>1</v>
      </c>
      <c r="ND5">
        <v>334.64100000000002</v>
      </c>
      <c r="NE5">
        <v>15059</v>
      </c>
      <c r="NF5">
        <v>8</v>
      </c>
      <c r="NG5">
        <v>8000</v>
      </c>
      <c r="NH5">
        <v>34768</v>
      </c>
      <c r="NI5">
        <v>0</v>
      </c>
      <c r="NJ5">
        <v>0</v>
      </c>
      <c r="NK5">
        <v>58128</v>
      </c>
      <c r="NL5">
        <v>0</v>
      </c>
      <c r="NN5">
        <v>0</v>
      </c>
      <c r="NO5">
        <v>0</v>
      </c>
      <c r="NP5">
        <v>329</v>
      </c>
      <c r="NT5">
        <v>0</v>
      </c>
      <c r="NU5">
        <v>0</v>
      </c>
      <c r="NV5">
        <v>0</v>
      </c>
      <c r="NW5">
        <v>0</v>
      </c>
      <c r="NX5">
        <v>0</v>
      </c>
      <c r="NY5">
        <v>0</v>
      </c>
      <c r="NZ5">
        <v>0</v>
      </c>
      <c r="OA5">
        <v>0</v>
      </c>
      <c r="OB5">
        <v>0</v>
      </c>
      <c r="OC5">
        <v>0</v>
      </c>
      <c r="OD5">
        <v>0</v>
      </c>
      <c r="OE5">
        <v>4000</v>
      </c>
      <c r="OF5">
        <v>96000</v>
      </c>
      <c r="OG5">
        <v>4000</v>
      </c>
      <c r="OH5">
        <v>8000</v>
      </c>
      <c r="OO5">
        <v>0</v>
      </c>
      <c r="OP5">
        <v>0</v>
      </c>
      <c r="OQ5">
        <v>0</v>
      </c>
      <c r="OR5">
        <v>0</v>
      </c>
      <c r="OS5">
        <v>0</v>
      </c>
      <c r="OT5">
        <v>0</v>
      </c>
      <c r="OU5">
        <v>0</v>
      </c>
      <c r="OV5">
        <v>1752667</v>
      </c>
      <c r="OX5">
        <v>0.25270000000000004</v>
      </c>
      <c r="OY5">
        <v>406500.10000000003</v>
      </c>
      <c r="OZ5">
        <v>297027</v>
      </c>
      <c r="PA5">
        <v>109593</v>
      </c>
      <c r="PB5">
        <v>6925</v>
      </c>
      <c r="PC5">
        <v>0</v>
      </c>
      <c r="PD5">
        <v>35000000</v>
      </c>
      <c r="PE5">
        <v>33517000</v>
      </c>
      <c r="PF5">
        <v>1483000</v>
      </c>
      <c r="PG5">
        <v>306</v>
      </c>
      <c r="PH5">
        <v>0</v>
      </c>
      <c r="PI5">
        <v>0</v>
      </c>
      <c r="PJ5">
        <v>0</v>
      </c>
      <c r="PK5">
        <v>0</v>
      </c>
      <c r="PL5">
        <v>0</v>
      </c>
      <c r="PM5">
        <v>0</v>
      </c>
      <c r="PN5">
        <v>0</v>
      </c>
      <c r="PO5">
        <v>0</v>
      </c>
    </row>
    <row r="6" spans="1:431" customFormat="1" x14ac:dyDescent="0.3">
      <c r="A6">
        <v>46778</v>
      </c>
      <c r="B6" s="4">
        <v>14801</v>
      </c>
      <c r="C6">
        <v>9</v>
      </c>
      <c r="D6">
        <v>2026</v>
      </c>
      <c r="E6">
        <v>6215</v>
      </c>
      <c r="F6">
        <v>0</v>
      </c>
      <c r="G6">
        <v>1093.7139999999999</v>
      </c>
      <c r="H6">
        <v>947.31400000000008</v>
      </c>
      <c r="I6">
        <v>947.31400000000008</v>
      </c>
      <c r="J6">
        <v>1093.7139999999999</v>
      </c>
      <c r="K6">
        <v>0</v>
      </c>
      <c r="L6">
        <v>6215</v>
      </c>
      <c r="M6">
        <v>0</v>
      </c>
      <c r="N6">
        <v>0</v>
      </c>
      <c r="P6">
        <v>1120.412</v>
      </c>
      <c r="Q6">
        <v>0</v>
      </c>
      <c r="R6">
        <v>527927</v>
      </c>
      <c r="S6">
        <v>471.19</v>
      </c>
      <c r="U6">
        <v>384072</v>
      </c>
      <c r="V6">
        <v>139.67500000000001</v>
      </c>
      <c r="W6">
        <v>86808</v>
      </c>
      <c r="X6">
        <v>86808</v>
      </c>
      <c r="Z6">
        <v>0</v>
      </c>
      <c r="AC6">
        <v>0</v>
      </c>
      <c r="AD6" t="s">
        <v>427</v>
      </c>
      <c r="AE6">
        <v>0</v>
      </c>
      <c r="AH6">
        <v>0</v>
      </c>
      <c r="AI6">
        <v>0</v>
      </c>
      <c r="AJ6">
        <v>6215</v>
      </c>
      <c r="AK6" t="s">
        <v>949</v>
      </c>
      <c r="AL6" t="s">
        <v>430</v>
      </c>
      <c r="AM6">
        <v>0</v>
      </c>
      <c r="AN6">
        <v>0</v>
      </c>
      <c r="AO6">
        <v>0</v>
      </c>
      <c r="AP6">
        <v>0</v>
      </c>
      <c r="AQ6">
        <v>0</v>
      </c>
      <c r="AS6">
        <v>0</v>
      </c>
      <c r="AT6">
        <v>0</v>
      </c>
      <c r="AU6">
        <v>0</v>
      </c>
      <c r="AV6">
        <v>-22368</v>
      </c>
      <c r="AW6">
        <v>13862496</v>
      </c>
      <c r="AX6">
        <v>13457437</v>
      </c>
      <c r="AY6">
        <v>9462264</v>
      </c>
      <c r="AZ6">
        <v>527927</v>
      </c>
      <c r="BA6">
        <v>0</v>
      </c>
      <c r="BB6">
        <v>0</v>
      </c>
      <c r="BC6">
        <v>0</v>
      </c>
      <c r="BD6">
        <v>0</v>
      </c>
      <c r="BE6">
        <v>0</v>
      </c>
      <c r="BF6">
        <v>10975558</v>
      </c>
      <c r="BG6">
        <v>0</v>
      </c>
      <c r="BJ6">
        <v>12</v>
      </c>
      <c r="BK6">
        <v>0</v>
      </c>
      <c r="BL6">
        <v>0</v>
      </c>
      <c r="BM6">
        <v>0</v>
      </c>
      <c r="BN6">
        <v>0</v>
      </c>
      <c r="BO6">
        <v>0</v>
      </c>
      <c r="BP6">
        <v>0</v>
      </c>
      <c r="BQ6">
        <v>756</v>
      </c>
      <c r="BS6">
        <v>0</v>
      </c>
      <c r="BT6">
        <v>0</v>
      </c>
      <c r="BU6">
        <v>0</v>
      </c>
      <c r="BV6">
        <v>0</v>
      </c>
      <c r="BW6">
        <v>0</v>
      </c>
      <c r="BY6">
        <v>0</v>
      </c>
      <c r="CA6">
        <v>33.866</v>
      </c>
      <c r="CB6">
        <v>33866</v>
      </c>
      <c r="CC6">
        <v>0</v>
      </c>
      <c r="CD6">
        <v>0</v>
      </c>
      <c r="CE6">
        <v>0</v>
      </c>
      <c r="CF6">
        <v>0</v>
      </c>
      <c r="CG6">
        <v>0</v>
      </c>
      <c r="CH6">
        <v>499526</v>
      </c>
      <c r="CI6">
        <v>0</v>
      </c>
      <c r="CJ6">
        <v>4</v>
      </c>
      <c r="CK6">
        <v>0</v>
      </c>
      <c r="CL6">
        <v>0</v>
      </c>
      <c r="CN6">
        <v>0</v>
      </c>
      <c r="CO6">
        <v>1</v>
      </c>
      <c r="CP6">
        <v>1.9240000000000002</v>
      </c>
      <c r="CQ6">
        <v>0</v>
      </c>
      <c r="CR6">
        <v>1120.0340000000001</v>
      </c>
      <c r="CS6">
        <v>0</v>
      </c>
      <c r="CT6">
        <v>0</v>
      </c>
      <c r="CU6">
        <v>0</v>
      </c>
      <c r="CV6">
        <v>0</v>
      </c>
      <c r="CW6">
        <v>0</v>
      </c>
      <c r="CX6">
        <v>0</v>
      </c>
      <c r="CY6">
        <v>0</v>
      </c>
      <c r="CZ6">
        <v>0</v>
      </c>
      <c r="DB6">
        <v>5887557</v>
      </c>
      <c r="DC6">
        <v>0</v>
      </c>
      <c r="DD6">
        <v>0</v>
      </c>
      <c r="DE6">
        <v>1520111</v>
      </c>
      <c r="DF6">
        <v>1548929</v>
      </c>
      <c r="DG6">
        <v>244.58800000000002</v>
      </c>
      <c r="DH6">
        <v>0</v>
      </c>
      <c r="DI6">
        <v>28818</v>
      </c>
      <c r="DK6">
        <v>1866</v>
      </c>
      <c r="DL6">
        <v>0</v>
      </c>
      <c r="DM6">
        <v>1144803</v>
      </c>
      <c r="DN6">
        <v>2787</v>
      </c>
      <c r="DO6">
        <v>0</v>
      </c>
      <c r="DP6">
        <v>0</v>
      </c>
      <c r="DQ6">
        <v>0</v>
      </c>
      <c r="DR6">
        <v>0</v>
      </c>
      <c r="DS6">
        <v>0</v>
      </c>
      <c r="DT6">
        <v>0</v>
      </c>
      <c r="DU6">
        <v>0</v>
      </c>
      <c r="DV6">
        <v>0</v>
      </c>
      <c r="DW6">
        <v>0</v>
      </c>
      <c r="DX6">
        <v>0</v>
      </c>
      <c r="DY6">
        <v>0</v>
      </c>
      <c r="DZ6">
        <v>0</v>
      </c>
      <c r="EA6">
        <v>0</v>
      </c>
      <c r="EB6">
        <v>0</v>
      </c>
      <c r="EC6">
        <v>90.99</v>
      </c>
      <c r="ED6">
        <v>650328</v>
      </c>
      <c r="EE6">
        <v>0</v>
      </c>
      <c r="EF6">
        <v>0</v>
      </c>
      <c r="EG6">
        <v>0</v>
      </c>
      <c r="EH6">
        <v>497262</v>
      </c>
      <c r="EI6">
        <v>0</v>
      </c>
      <c r="EJ6">
        <v>0</v>
      </c>
      <c r="EK6">
        <v>25.895</v>
      </c>
      <c r="EL6">
        <v>0</v>
      </c>
      <c r="EM6">
        <v>0</v>
      </c>
      <c r="EN6">
        <v>0.46500000000000002</v>
      </c>
      <c r="EO6">
        <v>0</v>
      </c>
      <c r="EP6">
        <v>0</v>
      </c>
      <c r="EQ6">
        <v>26.36</v>
      </c>
      <c r="ER6">
        <v>0</v>
      </c>
      <c r="ES6">
        <v>80.010000000000005</v>
      </c>
      <c r="ET6">
        <v>0</v>
      </c>
      <c r="EV6">
        <v>0</v>
      </c>
      <c r="EW6">
        <v>0</v>
      </c>
      <c r="EX6">
        <v>0</v>
      </c>
      <c r="EZ6">
        <v>11635457</v>
      </c>
      <c r="FA6">
        <v>0</v>
      </c>
      <c r="FB6">
        <v>12160597</v>
      </c>
      <c r="FC6">
        <v>0</v>
      </c>
      <c r="FD6">
        <v>0</v>
      </c>
      <c r="FE6">
        <v>1546441</v>
      </c>
      <c r="FF6">
        <v>275539</v>
      </c>
      <c r="FG6">
        <v>6.7610000000000003E-2</v>
      </c>
      <c r="FH6">
        <v>3.1380999999999999E-2</v>
      </c>
      <c r="FI6">
        <v>0</v>
      </c>
      <c r="FJ6">
        <v>0</v>
      </c>
      <c r="FK6">
        <v>1765.979</v>
      </c>
      <c r="FL6">
        <v>14482103</v>
      </c>
      <c r="FM6">
        <v>0</v>
      </c>
      <c r="FN6">
        <v>0</v>
      </c>
      <c r="FO6">
        <v>0</v>
      </c>
      <c r="FP6">
        <v>0</v>
      </c>
      <c r="FQ6">
        <v>0</v>
      </c>
      <c r="FR6">
        <v>0</v>
      </c>
      <c r="FS6">
        <v>0</v>
      </c>
      <c r="FT6">
        <v>0</v>
      </c>
      <c r="FU6">
        <v>0</v>
      </c>
      <c r="FV6">
        <v>0</v>
      </c>
      <c r="FW6">
        <v>0</v>
      </c>
      <c r="FX6">
        <v>0</v>
      </c>
      <c r="FY6">
        <v>0</v>
      </c>
      <c r="GB6">
        <v>1167257</v>
      </c>
      <c r="GC6">
        <v>1167257</v>
      </c>
      <c r="GD6">
        <v>120.04</v>
      </c>
      <c r="GF6">
        <v>0</v>
      </c>
      <c r="GG6">
        <v>0</v>
      </c>
      <c r="GH6">
        <v>0</v>
      </c>
      <c r="GI6">
        <v>0</v>
      </c>
      <c r="GK6">
        <v>0</v>
      </c>
      <c r="GL6">
        <v>0</v>
      </c>
      <c r="GM6">
        <v>0</v>
      </c>
      <c r="GN6">
        <v>0</v>
      </c>
      <c r="GO6">
        <v>0</v>
      </c>
      <c r="GQ6">
        <v>0</v>
      </c>
      <c r="GR6">
        <v>0</v>
      </c>
      <c r="GS6">
        <v>0</v>
      </c>
      <c r="GT6">
        <v>0</v>
      </c>
      <c r="HB6">
        <v>0</v>
      </c>
      <c r="HC6">
        <v>0</v>
      </c>
      <c r="HD6">
        <v>407846</v>
      </c>
      <c r="HE6">
        <v>0</v>
      </c>
      <c r="HF6">
        <v>1098884</v>
      </c>
      <c r="HG6">
        <v>38533</v>
      </c>
      <c r="HH6">
        <v>0</v>
      </c>
      <c r="HI6">
        <v>0</v>
      </c>
      <c r="HJ6">
        <v>325493</v>
      </c>
      <c r="HK6">
        <v>21534</v>
      </c>
      <c r="HL6">
        <v>20580</v>
      </c>
      <c r="HM6">
        <v>0</v>
      </c>
      <c r="HN6">
        <v>0</v>
      </c>
      <c r="HO6">
        <v>0</v>
      </c>
      <c r="HP6">
        <v>332118</v>
      </c>
      <c r="HQ6">
        <v>0</v>
      </c>
      <c r="HR6">
        <v>0</v>
      </c>
      <c r="HS6">
        <v>11632670</v>
      </c>
      <c r="HT6">
        <v>275539</v>
      </c>
      <c r="HW6">
        <v>0</v>
      </c>
      <c r="HX6">
        <v>119</v>
      </c>
      <c r="HY6">
        <v>175</v>
      </c>
      <c r="HZ6">
        <v>186</v>
      </c>
      <c r="IA6">
        <v>224</v>
      </c>
      <c r="IB6">
        <v>258</v>
      </c>
      <c r="IC6">
        <v>962</v>
      </c>
      <c r="ID6">
        <v>0</v>
      </c>
      <c r="IE6">
        <v>0</v>
      </c>
      <c r="IF6">
        <v>0</v>
      </c>
      <c r="IG6">
        <v>62</v>
      </c>
      <c r="IH6">
        <v>0</v>
      </c>
      <c r="II6">
        <v>1207.7</v>
      </c>
      <c r="IJ6">
        <v>139.67500000000001</v>
      </c>
      <c r="IK6">
        <v>0</v>
      </c>
      <c r="IL6">
        <v>0</v>
      </c>
      <c r="IM6">
        <v>0</v>
      </c>
      <c r="IN6">
        <v>0</v>
      </c>
      <c r="IO6">
        <v>0</v>
      </c>
      <c r="IP6">
        <v>1207.7</v>
      </c>
      <c r="IQ6">
        <v>139.67500000000001</v>
      </c>
      <c r="IR6">
        <v>86808</v>
      </c>
      <c r="IS6">
        <v>0</v>
      </c>
      <c r="IT6">
        <v>0</v>
      </c>
      <c r="IU6">
        <v>0</v>
      </c>
      <c r="IV6">
        <v>0</v>
      </c>
      <c r="IW6">
        <v>6215</v>
      </c>
      <c r="IX6">
        <v>0</v>
      </c>
      <c r="IY6">
        <v>0</v>
      </c>
      <c r="IZ6">
        <v>332118</v>
      </c>
      <c r="JA6">
        <v>0</v>
      </c>
      <c r="JB6">
        <v>0</v>
      </c>
      <c r="JC6">
        <v>0</v>
      </c>
      <c r="JD6">
        <v>0</v>
      </c>
      <c r="JE6">
        <v>0</v>
      </c>
      <c r="JF6">
        <v>0</v>
      </c>
      <c r="JG6">
        <v>0</v>
      </c>
      <c r="JH6">
        <v>0</v>
      </c>
      <c r="JJ6">
        <v>0</v>
      </c>
      <c r="JK6">
        <v>0</v>
      </c>
      <c r="JL6">
        <v>0</v>
      </c>
      <c r="JM6">
        <v>0</v>
      </c>
      <c r="JO6">
        <v>0.11800000000000001</v>
      </c>
      <c r="JP6">
        <v>95.489000000000004</v>
      </c>
      <c r="JQ6">
        <v>24.433</v>
      </c>
      <c r="JR6">
        <v>957</v>
      </c>
      <c r="JS6">
        <v>901416</v>
      </c>
      <c r="JT6">
        <v>264884</v>
      </c>
      <c r="JU6">
        <v>0</v>
      </c>
      <c r="JW6">
        <v>0</v>
      </c>
      <c r="JX6">
        <v>0</v>
      </c>
      <c r="JY6">
        <v>0</v>
      </c>
      <c r="JZ6">
        <v>0</v>
      </c>
      <c r="KD6">
        <v>0</v>
      </c>
      <c r="KE6">
        <v>7375</v>
      </c>
      <c r="KG6">
        <v>0</v>
      </c>
      <c r="KH6">
        <v>0</v>
      </c>
      <c r="KI6">
        <v>0</v>
      </c>
      <c r="KJ6">
        <v>18</v>
      </c>
      <c r="KK6">
        <v>44</v>
      </c>
      <c r="KL6">
        <v>11187</v>
      </c>
      <c r="KM6">
        <v>27346</v>
      </c>
      <c r="KN6">
        <v>0</v>
      </c>
      <c r="KO6">
        <v>0</v>
      </c>
      <c r="KP6">
        <v>0</v>
      </c>
      <c r="KQ6">
        <v>0</v>
      </c>
      <c r="KS6">
        <v>0</v>
      </c>
      <c r="KT6">
        <v>0</v>
      </c>
      <c r="KU6">
        <v>0</v>
      </c>
      <c r="KW6">
        <v>0</v>
      </c>
      <c r="KX6">
        <v>0</v>
      </c>
      <c r="KY6">
        <v>0</v>
      </c>
      <c r="KZ6">
        <v>13546330</v>
      </c>
      <c r="LA6">
        <v>0</v>
      </c>
      <c r="LB6">
        <v>0</v>
      </c>
      <c r="LD6">
        <v>0</v>
      </c>
      <c r="LE6">
        <v>0</v>
      </c>
      <c r="LF6">
        <v>0</v>
      </c>
      <c r="LG6">
        <v>91680</v>
      </c>
      <c r="LH6">
        <v>0</v>
      </c>
      <c r="LI6">
        <v>13546330</v>
      </c>
      <c r="LJ6">
        <v>1120.0340000000001</v>
      </c>
      <c r="LK6">
        <v>9</v>
      </c>
      <c r="LL6">
        <v>301860</v>
      </c>
      <c r="LM6">
        <v>23633</v>
      </c>
      <c r="LN6">
        <v>0</v>
      </c>
      <c r="LO6">
        <v>0</v>
      </c>
      <c r="LP6">
        <v>0</v>
      </c>
      <c r="LQ6">
        <v>0</v>
      </c>
      <c r="LR6">
        <v>0</v>
      </c>
      <c r="LS6">
        <v>0</v>
      </c>
      <c r="LT6">
        <v>0</v>
      </c>
      <c r="LU6">
        <v>0</v>
      </c>
      <c r="LV6">
        <v>0</v>
      </c>
      <c r="LW6">
        <v>0</v>
      </c>
      <c r="LX6">
        <v>0</v>
      </c>
      <c r="LY6">
        <v>0</v>
      </c>
      <c r="LZ6">
        <v>1525</v>
      </c>
      <c r="MA6">
        <v>91680</v>
      </c>
      <c r="MB6">
        <v>0</v>
      </c>
      <c r="MC6">
        <v>61120</v>
      </c>
      <c r="MD6">
        <v>30560</v>
      </c>
      <c r="ME6">
        <v>0</v>
      </c>
      <c r="MF6">
        <v>0</v>
      </c>
      <c r="MG6">
        <v>13954176</v>
      </c>
      <c r="MH6">
        <v>0</v>
      </c>
      <c r="MI6">
        <v>0</v>
      </c>
      <c r="MJ6">
        <v>0</v>
      </c>
      <c r="MK6">
        <v>0</v>
      </c>
      <c r="ML6">
        <v>0</v>
      </c>
      <c r="MM6">
        <v>1228196.149</v>
      </c>
      <c r="MN6">
        <v>0</v>
      </c>
      <c r="MO6">
        <v>81365.085000000006</v>
      </c>
      <c r="MP6">
        <v>0</v>
      </c>
      <c r="MQ6">
        <v>0</v>
      </c>
      <c r="MS6">
        <v>763323922</v>
      </c>
      <c r="MT6">
        <v>257639917</v>
      </c>
      <c r="MU6">
        <v>0</v>
      </c>
      <c r="MV6">
        <v>0</v>
      </c>
      <c r="MW6">
        <v>0</v>
      </c>
      <c r="MX6">
        <v>505684005</v>
      </c>
      <c r="MY6">
        <v>0</v>
      </c>
      <c r="MZ6">
        <v>236000</v>
      </c>
      <c r="NA6">
        <v>26</v>
      </c>
      <c r="NB6">
        <v>7</v>
      </c>
      <c r="ND6">
        <v>1124.126</v>
      </c>
      <c r="NE6">
        <v>50586</v>
      </c>
      <c r="NF6">
        <v>6</v>
      </c>
      <c r="NG6">
        <v>6000</v>
      </c>
      <c r="NH6">
        <v>161650</v>
      </c>
      <c r="NI6">
        <v>0</v>
      </c>
      <c r="NJ6">
        <v>0</v>
      </c>
      <c r="NK6">
        <v>203946</v>
      </c>
      <c r="NL6">
        <v>0</v>
      </c>
      <c r="NN6">
        <v>0</v>
      </c>
      <c r="NO6">
        <v>0</v>
      </c>
      <c r="NP6">
        <v>1528</v>
      </c>
      <c r="NT6">
        <v>0</v>
      </c>
      <c r="NU6">
        <v>0</v>
      </c>
      <c r="NV6">
        <v>0</v>
      </c>
      <c r="NW6">
        <v>0</v>
      </c>
      <c r="NX6">
        <v>0</v>
      </c>
      <c r="NY6">
        <v>0</v>
      </c>
      <c r="NZ6">
        <v>0</v>
      </c>
      <c r="OA6">
        <v>0</v>
      </c>
      <c r="OB6">
        <v>0</v>
      </c>
      <c r="OC6">
        <v>0</v>
      </c>
      <c r="OD6">
        <v>0</v>
      </c>
      <c r="OE6">
        <v>28000</v>
      </c>
      <c r="OF6">
        <v>208000</v>
      </c>
      <c r="OG6">
        <v>4000</v>
      </c>
      <c r="OH6">
        <v>8000</v>
      </c>
      <c r="OO6">
        <v>0</v>
      </c>
      <c r="OP6">
        <v>0</v>
      </c>
      <c r="OQ6">
        <v>0</v>
      </c>
      <c r="OR6">
        <v>0</v>
      </c>
      <c r="OS6">
        <v>0</v>
      </c>
      <c r="OT6">
        <v>0</v>
      </c>
      <c r="OU6">
        <v>0</v>
      </c>
      <c r="OV6">
        <v>5887557</v>
      </c>
      <c r="OX6">
        <v>0.25270000000000004</v>
      </c>
      <c r="OY6">
        <v>406500.10000000003</v>
      </c>
      <c r="OZ6">
        <v>1105378</v>
      </c>
      <c r="PA6">
        <v>407846</v>
      </c>
      <c r="PB6">
        <v>6925</v>
      </c>
      <c r="PC6">
        <v>0</v>
      </c>
      <c r="PD6">
        <v>35000000</v>
      </c>
      <c r="PE6">
        <v>33517000</v>
      </c>
      <c r="PF6">
        <v>1483000</v>
      </c>
      <c r="PG6">
        <v>306</v>
      </c>
      <c r="PH6">
        <v>0</v>
      </c>
      <c r="PI6">
        <v>0</v>
      </c>
      <c r="PJ6">
        <v>0</v>
      </c>
      <c r="PK6">
        <v>0</v>
      </c>
      <c r="PL6">
        <v>0</v>
      </c>
      <c r="PM6">
        <v>0</v>
      </c>
      <c r="PN6">
        <v>0</v>
      </c>
      <c r="PO6">
        <v>0</v>
      </c>
    </row>
    <row r="7" spans="1:431" customFormat="1" x14ac:dyDescent="0.3">
      <c r="A7">
        <v>46778</v>
      </c>
      <c r="B7" s="4">
        <v>14803</v>
      </c>
      <c r="C7">
        <v>9</v>
      </c>
      <c r="D7">
        <v>2026</v>
      </c>
      <c r="E7">
        <v>6215</v>
      </c>
      <c r="F7">
        <v>0</v>
      </c>
      <c r="G7">
        <v>463.55700000000002</v>
      </c>
      <c r="H7">
        <v>415.57500000000005</v>
      </c>
      <c r="I7">
        <v>415.57500000000005</v>
      </c>
      <c r="J7">
        <v>463.55700000000002</v>
      </c>
      <c r="K7">
        <v>0</v>
      </c>
      <c r="L7">
        <v>6215</v>
      </c>
      <c r="M7">
        <v>0</v>
      </c>
      <c r="N7">
        <v>0</v>
      </c>
      <c r="P7">
        <v>445.60500000000002</v>
      </c>
      <c r="Q7">
        <v>0</v>
      </c>
      <c r="R7">
        <v>209965</v>
      </c>
      <c r="S7">
        <v>471.19</v>
      </c>
      <c r="U7">
        <v>152753</v>
      </c>
      <c r="V7">
        <v>14.956000000000001</v>
      </c>
      <c r="W7">
        <v>9295</v>
      </c>
      <c r="X7">
        <v>9295</v>
      </c>
      <c r="Z7">
        <v>0</v>
      </c>
      <c r="AC7">
        <v>0</v>
      </c>
      <c r="AD7" t="s">
        <v>427</v>
      </c>
      <c r="AE7">
        <v>0</v>
      </c>
      <c r="AH7">
        <v>0</v>
      </c>
      <c r="AI7">
        <v>0</v>
      </c>
      <c r="AJ7">
        <v>6215</v>
      </c>
      <c r="AK7" t="s">
        <v>949</v>
      </c>
      <c r="AL7" t="s">
        <v>431</v>
      </c>
      <c r="AM7">
        <v>0</v>
      </c>
      <c r="AN7">
        <v>0</v>
      </c>
      <c r="AO7">
        <v>0</v>
      </c>
      <c r="AP7">
        <v>0</v>
      </c>
      <c r="AQ7">
        <v>0</v>
      </c>
      <c r="AS7">
        <v>0</v>
      </c>
      <c r="AT7">
        <v>0</v>
      </c>
      <c r="AU7">
        <v>0</v>
      </c>
      <c r="AV7">
        <v>-39715</v>
      </c>
      <c r="AW7">
        <v>5789385</v>
      </c>
      <c r="AX7">
        <v>5618081</v>
      </c>
      <c r="AY7">
        <v>3815460</v>
      </c>
      <c r="AZ7">
        <v>209965</v>
      </c>
      <c r="BA7">
        <v>34.5</v>
      </c>
      <c r="BB7">
        <v>8657</v>
      </c>
      <c r="BC7">
        <v>8602</v>
      </c>
      <c r="BD7">
        <v>20</v>
      </c>
      <c r="BE7">
        <v>55</v>
      </c>
      <c r="BF7">
        <v>4567254</v>
      </c>
      <c r="BG7">
        <v>0</v>
      </c>
      <c r="BJ7">
        <v>12</v>
      </c>
      <c r="BK7">
        <v>0</v>
      </c>
      <c r="BL7">
        <v>0</v>
      </c>
      <c r="BM7">
        <v>0</v>
      </c>
      <c r="BN7">
        <v>0</v>
      </c>
      <c r="BO7">
        <v>0</v>
      </c>
      <c r="BP7">
        <v>0</v>
      </c>
      <c r="BQ7">
        <v>855</v>
      </c>
      <c r="BS7">
        <v>0</v>
      </c>
      <c r="BT7">
        <v>0</v>
      </c>
      <c r="BU7">
        <v>0</v>
      </c>
      <c r="BV7">
        <v>0</v>
      </c>
      <c r="BW7">
        <v>0</v>
      </c>
      <c r="BY7">
        <v>0</v>
      </c>
      <c r="CA7">
        <v>69.86</v>
      </c>
      <c r="CB7">
        <v>69860</v>
      </c>
      <c r="CC7">
        <v>0</v>
      </c>
      <c r="CD7">
        <v>0</v>
      </c>
      <c r="CE7">
        <v>0</v>
      </c>
      <c r="CF7">
        <v>0</v>
      </c>
      <c r="CG7">
        <v>0</v>
      </c>
      <c r="CH7">
        <v>204600</v>
      </c>
      <c r="CI7">
        <v>0</v>
      </c>
      <c r="CJ7">
        <v>4</v>
      </c>
      <c r="CK7">
        <v>0</v>
      </c>
      <c r="CL7">
        <v>0</v>
      </c>
      <c r="CN7">
        <v>0</v>
      </c>
      <c r="CO7">
        <v>1</v>
      </c>
      <c r="CP7">
        <v>0</v>
      </c>
      <c r="CQ7">
        <v>1</v>
      </c>
      <c r="CR7">
        <v>435.38200000000001</v>
      </c>
      <c r="CS7">
        <v>0</v>
      </c>
      <c r="CT7">
        <v>0</v>
      </c>
      <c r="CU7">
        <v>0</v>
      </c>
      <c r="CV7">
        <v>0</v>
      </c>
      <c r="CW7">
        <v>0</v>
      </c>
      <c r="CX7">
        <v>0</v>
      </c>
      <c r="CY7">
        <v>0</v>
      </c>
      <c r="CZ7">
        <v>0</v>
      </c>
      <c r="DB7">
        <v>2582799</v>
      </c>
      <c r="DC7">
        <v>0</v>
      </c>
      <c r="DD7">
        <v>0</v>
      </c>
      <c r="DE7">
        <v>504969</v>
      </c>
      <c r="DF7">
        <v>504969</v>
      </c>
      <c r="DG7">
        <v>81.25</v>
      </c>
      <c r="DH7">
        <v>0</v>
      </c>
      <c r="DI7">
        <v>0</v>
      </c>
      <c r="DK7">
        <v>3386</v>
      </c>
      <c r="DL7">
        <v>0</v>
      </c>
      <c r="DM7">
        <v>616470</v>
      </c>
      <c r="DN7">
        <v>1501</v>
      </c>
      <c r="DO7">
        <v>0</v>
      </c>
      <c r="DP7">
        <v>0</v>
      </c>
      <c r="DQ7">
        <v>0</v>
      </c>
      <c r="DR7">
        <v>0</v>
      </c>
      <c r="DS7">
        <v>0</v>
      </c>
      <c r="DT7">
        <v>0</v>
      </c>
      <c r="DU7">
        <v>0</v>
      </c>
      <c r="DV7">
        <v>0</v>
      </c>
      <c r="DW7">
        <v>0</v>
      </c>
      <c r="DX7">
        <v>0</v>
      </c>
      <c r="DY7">
        <v>0</v>
      </c>
      <c r="DZ7">
        <v>0</v>
      </c>
      <c r="EA7">
        <v>0</v>
      </c>
      <c r="EB7">
        <v>0</v>
      </c>
      <c r="EC7">
        <v>9.7620000000000005</v>
      </c>
      <c r="ED7">
        <v>69771</v>
      </c>
      <c r="EE7">
        <v>0</v>
      </c>
      <c r="EF7">
        <v>0</v>
      </c>
      <c r="EG7">
        <v>0</v>
      </c>
      <c r="EH7">
        <v>548200</v>
      </c>
      <c r="EI7">
        <v>0</v>
      </c>
      <c r="EJ7">
        <v>0</v>
      </c>
      <c r="EK7">
        <v>27.407</v>
      </c>
      <c r="EL7">
        <v>0</v>
      </c>
      <c r="EM7">
        <v>0</v>
      </c>
      <c r="EN7">
        <v>1.1970000000000001</v>
      </c>
      <c r="EO7">
        <v>0</v>
      </c>
      <c r="EP7">
        <v>0</v>
      </c>
      <c r="EQ7">
        <v>28.604000000000003</v>
      </c>
      <c r="ER7">
        <v>0</v>
      </c>
      <c r="ES7">
        <v>88.206000000000003</v>
      </c>
      <c r="ET7">
        <v>0</v>
      </c>
      <c r="EV7">
        <v>0</v>
      </c>
      <c r="EW7">
        <v>0</v>
      </c>
      <c r="EX7">
        <v>0</v>
      </c>
      <c r="EZ7">
        <v>4859901</v>
      </c>
      <c r="FA7">
        <v>0</v>
      </c>
      <c r="FB7">
        <v>5068309</v>
      </c>
      <c r="FC7">
        <v>0</v>
      </c>
      <c r="FD7">
        <v>0</v>
      </c>
      <c r="FE7">
        <v>643520</v>
      </c>
      <c r="FF7">
        <v>114660</v>
      </c>
      <c r="FG7">
        <v>6.7610000000000003E-2</v>
      </c>
      <c r="FH7">
        <v>3.1380999999999999E-2</v>
      </c>
      <c r="FI7">
        <v>0</v>
      </c>
      <c r="FJ7">
        <v>0</v>
      </c>
      <c r="FK7">
        <v>734.87600000000009</v>
      </c>
      <c r="FL7">
        <v>6031090</v>
      </c>
      <c r="FM7">
        <v>0</v>
      </c>
      <c r="FN7">
        <v>0</v>
      </c>
      <c r="FO7">
        <v>61545</v>
      </c>
      <c r="FP7">
        <v>3774</v>
      </c>
      <c r="FQ7">
        <v>65319</v>
      </c>
      <c r="FR7">
        <v>61545</v>
      </c>
      <c r="FS7">
        <v>0</v>
      </c>
      <c r="FT7">
        <v>0</v>
      </c>
      <c r="FU7">
        <v>0</v>
      </c>
      <c r="FV7">
        <v>0</v>
      </c>
      <c r="FW7">
        <v>0</v>
      </c>
      <c r="FX7">
        <v>0</v>
      </c>
      <c r="FY7">
        <v>0</v>
      </c>
      <c r="GB7">
        <v>187031</v>
      </c>
      <c r="GC7">
        <v>187031</v>
      </c>
      <c r="GD7">
        <v>19.378</v>
      </c>
      <c r="GF7">
        <v>0</v>
      </c>
      <c r="GG7">
        <v>0</v>
      </c>
      <c r="GH7">
        <v>0</v>
      </c>
      <c r="GI7">
        <v>0</v>
      </c>
      <c r="GK7">
        <v>0</v>
      </c>
      <c r="GL7">
        <v>0</v>
      </c>
      <c r="GM7">
        <v>0</v>
      </c>
      <c r="GN7">
        <v>0</v>
      </c>
      <c r="GO7">
        <v>0</v>
      </c>
      <c r="GQ7">
        <v>0</v>
      </c>
      <c r="GR7">
        <v>0</v>
      </c>
      <c r="GS7">
        <v>0</v>
      </c>
      <c r="GT7">
        <v>0</v>
      </c>
      <c r="HB7">
        <v>0</v>
      </c>
      <c r="HC7">
        <v>0</v>
      </c>
      <c r="HD7">
        <v>172860</v>
      </c>
      <c r="HE7">
        <v>0</v>
      </c>
      <c r="HF7">
        <v>482067</v>
      </c>
      <c r="HG7">
        <v>9323</v>
      </c>
      <c r="HH7">
        <v>165142</v>
      </c>
      <c r="HI7">
        <v>0</v>
      </c>
      <c r="HJ7">
        <v>109807</v>
      </c>
      <c r="HK7">
        <v>2044</v>
      </c>
      <c r="HL7">
        <v>1058</v>
      </c>
      <c r="HM7">
        <v>0</v>
      </c>
      <c r="HN7">
        <v>0</v>
      </c>
      <c r="HO7">
        <v>0</v>
      </c>
      <c r="HP7">
        <v>0</v>
      </c>
      <c r="HQ7">
        <v>0</v>
      </c>
      <c r="HR7">
        <v>0</v>
      </c>
      <c r="HS7">
        <v>4858344</v>
      </c>
      <c r="HT7">
        <v>114660</v>
      </c>
      <c r="HW7">
        <v>0</v>
      </c>
      <c r="HX7">
        <v>58</v>
      </c>
      <c r="HY7">
        <v>63</v>
      </c>
      <c r="HZ7">
        <v>79</v>
      </c>
      <c r="IA7">
        <v>71</v>
      </c>
      <c r="IB7">
        <v>54</v>
      </c>
      <c r="IC7">
        <v>325</v>
      </c>
      <c r="ID7">
        <v>0</v>
      </c>
      <c r="IE7">
        <v>0</v>
      </c>
      <c r="IF7">
        <v>0</v>
      </c>
      <c r="IG7">
        <v>15</v>
      </c>
      <c r="IH7">
        <v>126.76900000000001</v>
      </c>
      <c r="II7">
        <v>0</v>
      </c>
      <c r="IJ7">
        <v>14.956000000000001</v>
      </c>
      <c r="IK7">
        <v>0</v>
      </c>
      <c r="IL7">
        <v>0</v>
      </c>
      <c r="IM7">
        <v>0</v>
      </c>
      <c r="IN7">
        <v>0</v>
      </c>
      <c r="IO7">
        <v>0</v>
      </c>
      <c r="IP7">
        <v>0</v>
      </c>
      <c r="IQ7">
        <v>14.956000000000001</v>
      </c>
      <c r="IR7">
        <v>9295</v>
      </c>
      <c r="IS7">
        <v>0</v>
      </c>
      <c r="IT7">
        <v>0</v>
      </c>
      <c r="IU7">
        <v>0</v>
      </c>
      <c r="IV7">
        <v>0</v>
      </c>
      <c r="IW7">
        <v>6215</v>
      </c>
      <c r="IX7">
        <v>0</v>
      </c>
      <c r="IY7">
        <v>0</v>
      </c>
      <c r="IZ7">
        <v>0</v>
      </c>
      <c r="JA7">
        <v>0</v>
      </c>
      <c r="JB7">
        <v>0</v>
      </c>
      <c r="JC7">
        <v>0</v>
      </c>
      <c r="JD7">
        <v>0</v>
      </c>
      <c r="JE7">
        <v>0</v>
      </c>
      <c r="JF7">
        <v>0</v>
      </c>
      <c r="JG7">
        <v>0</v>
      </c>
      <c r="JH7">
        <v>0</v>
      </c>
      <c r="JJ7">
        <v>0</v>
      </c>
      <c r="JK7">
        <v>0</v>
      </c>
      <c r="JL7">
        <v>0</v>
      </c>
      <c r="JM7">
        <v>0</v>
      </c>
      <c r="JO7">
        <v>0</v>
      </c>
      <c r="JP7">
        <v>16.45</v>
      </c>
      <c r="JQ7">
        <v>2.9279999999999999</v>
      </c>
      <c r="JR7">
        <v>0</v>
      </c>
      <c r="JS7">
        <v>155288</v>
      </c>
      <c r="JT7">
        <v>31743</v>
      </c>
      <c r="JU7">
        <v>8701</v>
      </c>
      <c r="JW7">
        <v>0</v>
      </c>
      <c r="JX7">
        <v>0</v>
      </c>
      <c r="JY7">
        <v>0</v>
      </c>
      <c r="JZ7">
        <v>0</v>
      </c>
      <c r="KD7">
        <v>8701</v>
      </c>
      <c r="KE7">
        <v>7375</v>
      </c>
      <c r="KG7">
        <v>0</v>
      </c>
      <c r="KH7">
        <v>0</v>
      </c>
      <c r="KI7">
        <v>0</v>
      </c>
      <c r="KJ7">
        <v>10</v>
      </c>
      <c r="KK7">
        <v>5</v>
      </c>
      <c r="KL7">
        <v>6215</v>
      </c>
      <c r="KM7">
        <v>3108</v>
      </c>
      <c r="KN7">
        <v>0</v>
      </c>
      <c r="KO7">
        <v>0</v>
      </c>
      <c r="KP7">
        <v>0</v>
      </c>
      <c r="KQ7">
        <v>0</v>
      </c>
      <c r="KS7">
        <v>0</v>
      </c>
      <c r="KT7">
        <v>0</v>
      </c>
      <c r="KU7">
        <v>0</v>
      </c>
      <c r="KW7">
        <v>0</v>
      </c>
      <c r="KX7">
        <v>0</v>
      </c>
      <c r="KY7">
        <v>0</v>
      </c>
      <c r="KZ7">
        <v>5648264</v>
      </c>
      <c r="LA7">
        <v>0</v>
      </c>
      <c r="LB7">
        <v>0</v>
      </c>
      <c r="LD7">
        <v>0</v>
      </c>
      <c r="LE7">
        <v>0</v>
      </c>
      <c r="LF7">
        <v>0</v>
      </c>
      <c r="LG7">
        <v>31740</v>
      </c>
      <c r="LH7">
        <v>0</v>
      </c>
      <c r="LI7">
        <v>5648264</v>
      </c>
      <c r="LJ7">
        <v>435.38200000000001</v>
      </c>
      <c r="LK7">
        <v>3</v>
      </c>
      <c r="LL7">
        <v>100620</v>
      </c>
      <c r="LM7">
        <v>9187</v>
      </c>
      <c r="LN7">
        <v>0</v>
      </c>
      <c r="LO7">
        <v>0</v>
      </c>
      <c r="LP7">
        <v>0</v>
      </c>
      <c r="LQ7">
        <v>0</v>
      </c>
      <c r="LR7">
        <v>0</v>
      </c>
      <c r="LS7">
        <v>0</v>
      </c>
      <c r="LT7">
        <v>0</v>
      </c>
      <c r="LU7">
        <v>0</v>
      </c>
      <c r="LV7">
        <v>0</v>
      </c>
      <c r="LW7">
        <v>0</v>
      </c>
      <c r="LX7">
        <v>0</v>
      </c>
      <c r="LY7">
        <v>0</v>
      </c>
      <c r="LZ7">
        <v>522</v>
      </c>
      <c r="MA7">
        <v>31740</v>
      </c>
      <c r="MB7">
        <v>0</v>
      </c>
      <c r="MC7">
        <v>21160</v>
      </c>
      <c r="MD7">
        <v>10580</v>
      </c>
      <c r="ME7">
        <v>0</v>
      </c>
      <c r="MF7">
        <v>0</v>
      </c>
      <c r="MG7">
        <v>5821125</v>
      </c>
      <c r="MH7">
        <v>0</v>
      </c>
      <c r="MI7">
        <v>0</v>
      </c>
      <c r="MJ7">
        <v>0</v>
      </c>
      <c r="MK7">
        <v>0</v>
      </c>
      <c r="ML7">
        <v>0</v>
      </c>
      <c r="MM7">
        <v>1228196.149</v>
      </c>
      <c r="MN7">
        <v>20.56</v>
      </c>
      <c r="MO7">
        <v>81365.085000000006</v>
      </c>
      <c r="MP7">
        <v>173.28300000000002</v>
      </c>
      <c r="MQ7">
        <v>300.05200000000002</v>
      </c>
      <c r="MS7">
        <v>763323922</v>
      </c>
      <c r="MT7">
        <v>257639917</v>
      </c>
      <c r="MU7">
        <v>26592</v>
      </c>
      <c r="MV7">
        <v>78787</v>
      </c>
      <c r="MW7">
        <v>10770</v>
      </c>
      <c r="MX7">
        <v>505684005</v>
      </c>
      <c r="MY7">
        <v>127780</v>
      </c>
      <c r="MZ7">
        <v>164000</v>
      </c>
      <c r="NA7">
        <v>17</v>
      </c>
      <c r="NB7">
        <v>7</v>
      </c>
      <c r="ND7">
        <v>493.14</v>
      </c>
      <c r="NE7">
        <v>22191</v>
      </c>
      <c r="NF7">
        <v>13</v>
      </c>
      <c r="NG7">
        <v>13000</v>
      </c>
      <c r="NH7">
        <v>55332</v>
      </c>
      <c r="NI7">
        <v>0</v>
      </c>
      <c r="NJ7">
        <v>0</v>
      </c>
      <c r="NK7">
        <v>52903</v>
      </c>
      <c r="NL7">
        <v>0</v>
      </c>
      <c r="NN7">
        <v>0</v>
      </c>
      <c r="NO7">
        <v>0</v>
      </c>
      <c r="NP7">
        <v>529</v>
      </c>
      <c r="NT7">
        <v>0</v>
      </c>
      <c r="NU7">
        <v>0</v>
      </c>
      <c r="NV7">
        <v>0</v>
      </c>
      <c r="NW7">
        <v>0</v>
      </c>
      <c r="NX7">
        <v>0</v>
      </c>
      <c r="NY7">
        <v>0</v>
      </c>
      <c r="NZ7">
        <v>0</v>
      </c>
      <c r="OA7">
        <v>0</v>
      </c>
      <c r="OB7">
        <v>0</v>
      </c>
      <c r="OC7">
        <v>0</v>
      </c>
      <c r="OD7">
        <v>0</v>
      </c>
      <c r="OE7">
        <v>4000</v>
      </c>
      <c r="OF7">
        <v>64000</v>
      </c>
      <c r="OG7">
        <v>4000</v>
      </c>
      <c r="OH7">
        <v>8000</v>
      </c>
      <c r="OO7">
        <v>0</v>
      </c>
      <c r="OP7">
        <v>0</v>
      </c>
      <c r="OQ7">
        <v>0</v>
      </c>
      <c r="OR7">
        <v>0</v>
      </c>
      <c r="OS7">
        <v>0</v>
      </c>
      <c r="OT7">
        <v>0</v>
      </c>
      <c r="OU7">
        <v>0</v>
      </c>
      <c r="OV7">
        <v>783134</v>
      </c>
      <c r="OX7">
        <v>0.25270000000000004</v>
      </c>
      <c r="OY7">
        <v>406500.10000000003</v>
      </c>
      <c r="OZ7">
        <v>157210</v>
      </c>
      <c r="PA7">
        <v>58005</v>
      </c>
      <c r="PB7">
        <v>6925</v>
      </c>
      <c r="PC7">
        <v>0</v>
      </c>
      <c r="PD7">
        <v>35000000</v>
      </c>
      <c r="PE7">
        <v>33517000</v>
      </c>
      <c r="PF7">
        <v>1483000</v>
      </c>
      <c r="PG7">
        <v>306</v>
      </c>
      <c r="PH7">
        <v>0</v>
      </c>
      <c r="PI7">
        <v>0</v>
      </c>
      <c r="PJ7">
        <v>0</v>
      </c>
      <c r="PK7">
        <v>0</v>
      </c>
      <c r="PL7">
        <v>0</v>
      </c>
      <c r="PM7">
        <v>0</v>
      </c>
      <c r="PN7">
        <v>0</v>
      </c>
      <c r="PO7">
        <v>0</v>
      </c>
    </row>
    <row r="8" spans="1:431" customFormat="1" x14ac:dyDescent="0.3">
      <c r="A8">
        <v>46778</v>
      </c>
      <c r="B8" s="4">
        <v>14804</v>
      </c>
      <c r="C8">
        <v>9</v>
      </c>
      <c r="D8">
        <v>2026</v>
      </c>
      <c r="E8">
        <v>6215</v>
      </c>
      <c r="F8">
        <v>0</v>
      </c>
      <c r="G8">
        <v>1823.1210000000001</v>
      </c>
      <c r="H8">
        <v>1608.08</v>
      </c>
      <c r="I8">
        <v>1608.08</v>
      </c>
      <c r="J8">
        <v>1823.1210000000001</v>
      </c>
      <c r="K8">
        <v>0</v>
      </c>
      <c r="L8">
        <v>6215</v>
      </c>
      <c r="M8">
        <v>0</v>
      </c>
      <c r="N8">
        <v>0</v>
      </c>
      <c r="P8">
        <v>1877.9380000000001</v>
      </c>
      <c r="Q8">
        <v>0</v>
      </c>
      <c r="R8">
        <v>884866</v>
      </c>
      <c r="S8">
        <v>471.19</v>
      </c>
      <c r="U8">
        <v>643749</v>
      </c>
      <c r="V8">
        <v>180.31900000000002</v>
      </c>
      <c r="W8">
        <v>112068</v>
      </c>
      <c r="X8">
        <v>112068</v>
      </c>
      <c r="Z8">
        <v>0</v>
      </c>
      <c r="AC8">
        <v>0</v>
      </c>
      <c r="AD8" t="s">
        <v>427</v>
      </c>
      <c r="AE8">
        <v>0</v>
      </c>
      <c r="AH8">
        <v>0</v>
      </c>
      <c r="AI8">
        <v>0</v>
      </c>
      <c r="AJ8">
        <v>6215</v>
      </c>
      <c r="AK8" t="s">
        <v>949</v>
      </c>
      <c r="AL8" t="s">
        <v>432</v>
      </c>
      <c r="AM8">
        <v>0</v>
      </c>
      <c r="AN8">
        <v>0</v>
      </c>
      <c r="AO8">
        <v>0</v>
      </c>
      <c r="AP8">
        <v>0</v>
      </c>
      <c r="AQ8">
        <v>0</v>
      </c>
      <c r="AS8">
        <v>0</v>
      </c>
      <c r="AT8">
        <v>0</v>
      </c>
      <c r="AU8">
        <v>0</v>
      </c>
      <c r="AV8">
        <v>-241</v>
      </c>
      <c r="AW8">
        <v>19649510</v>
      </c>
      <c r="AX8">
        <v>18975273</v>
      </c>
      <c r="AY8">
        <v>13157090</v>
      </c>
      <c r="AZ8">
        <v>884866</v>
      </c>
      <c r="BA8">
        <v>36.332999999999998</v>
      </c>
      <c r="BB8">
        <v>0</v>
      </c>
      <c r="BC8">
        <v>0</v>
      </c>
      <c r="BD8">
        <v>0</v>
      </c>
      <c r="BE8">
        <v>0</v>
      </c>
      <c r="BF8">
        <v>15964500</v>
      </c>
      <c r="BG8">
        <v>0</v>
      </c>
      <c r="BJ8">
        <v>12</v>
      </c>
      <c r="BK8">
        <v>0</v>
      </c>
      <c r="BL8">
        <v>0</v>
      </c>
      <c r="BM8">
        <v>0</v>
      </c>
      <c r="BN8">
        <v>0</v>
      </c>
      <c r="BO8">
        <v>0</v>
      </c>
      <c r="BP8">
        <v>0</v>
      </c>
      <c r="BQ8">
        <v>632</v>
      </c>
      <c r="BS8">
        <v>0</v>
      </c>
      <c r="BT8">
        <v>0</v>
      </c>
      <c r="BU8">
        <v>0</v>
      </c>
      <c r="BV8">
        <v>0</v>
      </c>
      <c r="BW8">
        <v>0</v>
      </c>
      <c r="BY8">
        <v>0</v>
      </c>
      <c r="CA8">
        <v>0</v>
      </c>
      <c r="CB8">
        <v>0</v>
      </c>
      <c r="CC8">
        <v>0</v>
      </c>
      <c r="CD8">
        <v>0</v>
      </c>
      <c r="CE8">
        <v>0</v>
      </c>
      <c r="CF8">
        <v>0</v>
      </c>
      <c r="CG8">
        <v>0</v>
      </c>
      <c r="CH8">
        <v>796062</v>
      </c>
      <c r="CI8">
        <v>0</v>
      </c>
      <c r="CJ8">
        <v>4</v>
      </c>
      <c r="CK8">
        <v>0</v>
      </c>
      <c r="CL8">
        <v>0</v>
      </c>
      <c r="CN8">
        <v>0</v>
      </c>
      <c r="CO8">
        <v>1</v>
      </c>
      <c r="CP8">
        <v>0</v>
      </c>
      <c r="CQ8">
        <v>10.083</v>
      </c>
      <c r="CR8">
        <v>1874.422</v>
      </c>
      <c r="CS8">
        <v>0</v>
      </c>
      <c r="CT8">
        <v>0</v>
      </c>
      <c r="CU8">
        <v>0</v>
      </c>
      <c r="CV8">
        <v>0</v>
      </c>
      <c r="CW8">
        <v>0</v>
      </c>
      <c r="CX8">
        <v>0</v>
      </c>
      <c r="CY8">
        <v>0</v>
      </c>
      <c r="CZ8">
        <v>0</v>
      </c>
      <c r="DB8">
        <v>9994217</v>
      </c>
      <c r="DC8">
        <v>0</v>
      </c>
      <c r="DD8">
        <v>0</v>
      </c>
      <c r="DE8">
        <v>416094</v>
      </c>
      <c r="DF8">
        <v>416094</v>
      </c>
      <c r="DG8">
        <v>66.95</v>
      </c>
      <c r="DH8">
        <v>0</v>
      </c>
      <c r="DI8">
        <v>0</v>
      </c>
      <c r="DK8">
        <v>0</v>
      </c>
      <c r="DL8">
        <v>0</v>
      </c>
      <c r="DM8">
        <v>2301791</v>
      </c>
      <c r="DN8">
        <v>5604</v>
      </c>
      <c r="DO8">
        <v>0</v>
      </c>
      <c r="DP8">
        <v>0</v>
      </c>
      <c r="DQ8">
        <v>0</v>
      </c>
      <c r="DR8">
        <v>0</v>
      </c>
      <c r="DS8">
        <v>0</v>
      </c>
      <c r="DT8">
        <v>0</v>
      </c>
      <c r="DU8">
        <v>0</v>
      </c>
      <c r="DV8">
        <v>0</v>
      </c>
      <c r="DW8">
        <v>0</v>
      </c>
      <c r="DX8">
        <v>0</v>
      </c>
      <c r="DY8">
        <v>0</v>
      </c>
      <c r="DZ8">
        <v>0</v>
      </c>
      <c r="EA8">
        <v>0.13800000000000001</v>
      </c>
      <c r="EB8">
        <v>0</v>
      </c>
      <c r="EC8">
        <v>16.835000000000001</v>
      </c>
      <c r="ED8">
        <v>120324</v>
      </c>
      <c r="EE8">
        <v>0</v>
      </c>
      <c r="EF8">
        <v>0</v>
      </c>
      <c r="EG8">
        <v>0</v>
      </c>
      <c r="EH8">
        <v>2187071</v>
      </c>
      <c r="EI8">
        <v>0</v>
      </c>
      <c r="EJ8">
        <v>0</v>
      </c>
      <c r="EK8">
        <v>108.01600000000001</v>
      </c>
      <c r="EL8">
        <v>0</v>
      </c>
      <c r="EM8">
        <v>3.988</v>
      </c>
      <c r="EN8">
        <v>3.04</v>
      </c>
      <c r="EO8">
        <v>0</v>
      </c>
      <c r="EP8">
        <v>0</v>
      </c>
      <c r="EQ8">
        <v>115.182</v>
      </c>
      <c r="ER8">
        <v>0</v>
      </c>
      <c r="ES8">
        <v>351.90200000000004</v>
      </c>
      <c r="ET8">
        <v>0</v>
      </c>
      <c r="EV8">
        <v>0</v>
      </c>
      <c r="EW8">
        <v>0</v>
      </c>
      <c r="EX8">
        <v>0</v>
      </c>
      <c r="EZ8">
        <v>16325111</v>
      </c>
      <c r="FA8">
        <v>0</v>
      </c>
      <c r="FB8">
        <v>17204373</v>
      </c>
      <c r="FC8">
        <v>0</v>
      </c>
      <c r="FD8">
        <v>0</v>
      </c>
      <c r="FE8">
        <v>2249376</v>
      </c>
      <c r="FF8">
        <v>400786</v>
      </c>
      <c r="FG8">
        <v>6.7610000000000003E-2</v>
      </c>
      <c r="FH8">
        <v>3.1380999999999999E-2</v>
      </c>
      <c r="FI8">
        <v>0</v>
      </c>
      <c r="FJ8">
        <v>0</v>
      </c>
      <c r="FK8">
        <v>2568.7049999999999</v>
      </c>
      <c r="FL8">
        <v>20650596</v>
      </c>
      <c r="FM8">
        <v>0</v>
      </c>
      <c r="FN8">
        <v>0</v>
      </c>
      <c r="FO8">
        <v>0</v>
      </c>
      <c r="FP8">
        <v>0</v>
      </c>
      <c r="FQ8">
        <v>0</v>
      </c>
      <c r="FR8">
        <v>0</v>
      </c>
      <c r="FS8">
        <v>0</v>
      </c>
      <c r="FT8">
        <v>0</v>
      </c>
      <c r="FU8">
        <v>0</v>
      </c>
      <c r="FV8">
        <v>0</v>
      </c>
      <c r="FW8">
        <v>0</v>
      </c>
      <c r="FX8">
        <v>0</v>
      </c>
      <c r="FY8">
        <v>0</v>
      </c>
      <c r="GB8">
        <v>968403</v>
      </c>
      <c r="GC8">
        <v>968403</v>
      </c>
      <c r="GD8">
        <v>99.859000000000009</v>
      </c>
      <c r="GF8">
        <v>0</v>
      </c>
      <c r="GG8">
        <v>0</v>
      </c>
      <c r="GH8">
        <v>0</v>
      </c>
      <c r="GI8">
        <v>0</v>
      </c>
      <c r="GK8">
        <v>0</v>
      </c>
      <c r="GL8">
        <v>0</v>
      </c>
      <c r="GM8">
        <v>0</v>
      </c>
      <c r="GN8">
        <v>0</v>
      </c>
      <c r="GO8">
        <v>0</v>
      </c>
      <c r="GQ8">
        <v>0</v>
      </c>
      <c r="GR8">
        <v>0</v>
      </c>
      <c r="GS8">
        <v>0</v>
      </c>
      <c r="GT8">
        <v>0</v>
      </c>
      <c r="HB8">
        <v>0</v>
      </c>
      <c r="HC8">
        <v>0</v>
      </c>
      <c r="HD8">
        <v>679842</v>
      </c>
      <c r="HE8">
        <v>0</v>
      </c>
      <c r="HF8">
        <v>1865373</v>
      </c>
      <c r="HG8">
        <v>154754</v>
      </c>
      <c r="HH8">
        <v>71196</v>
      </c>
      <c r="HI8">
        <v>0</v>
      </c>
      <c r="HJ8">
        <v>173710</v>
      </c>
      <c r="HK8">
        <v>6531</v>
      </c>
      <c r="HL8">
        <v>4352</v>
      </c>
      <c r="HM8">
        <v>75000</v>
      </c>
      <c r="HN8">
        <v>0</v>
      </c>
      <c r="HO8">
        <v>0</v>
      </c>
      <c r="HP8">
        <v>11798</v>
      </c>
      <c r="HQ8">
        <v>0</v>
      </c>
      <c r="HR8">
        <v>0</v>
      </c>
      <c r="HS8">
        <v>16319507</v>
      </c>
      <c r="HT8">
        <v>400786</v>
      </c>
      <c r="HW8">
        <v>0</v>
      </c>
      <c r="HX8">
        <v>159</v>
      </c>
      <c r="HY8">
        <v>69</v>
      </c>
      <c r="HZ8">
        <v>22</v>
      </c>
      <c r="IA8">
        <v>27</v>
      </c>
      <c r="IB8">
        <v>8</v>
      </c>
      <c r="IC8">
        <v>285</v>
      </c>
      <c r="ID8">
        <v>0</v>
      </c>
      <c r="IE8">
        <v>0</v>
      </c>
      <c r="IF8">
        <v>0</v>
      </c>
      <c r="IG8">
        <v>249</v>
      </c>
      <c r="IH8">
        <v>179.99</v>
      </c>
      <c r="II8">
        <v>42.902000000000001</v>
      </c>
      <c r="IJ8">
        <v>180.31900000000002</v>
      </c>
      <c r="IK8">
        <v>0</v>
      </c>
      <c r="IL8">
        <v>3</v>
      </c>
      <c r="IM8">
        <v>20</v>
      </c>
      <c r="IN8">
        <v>0</v>
      </c>
      <c r="IO8">
        <v>23</v>
      </c>
      <c r="IP8">
        <v>42.902000000000001</v>
      </c>
      <c r="IQ8">
        <v>180.31900000000002</v>
      </c>
      <c r="IR8">
        <v>112068</v>
      </c>
      <c r="IS8">
        <v>0</v>
      </c>
      <c r="IT8">
        <v>15000</v>
      </c>
      <c r="IU8">
        <v>60000</v>
      </c>
      <c r="IV8">
        <v>0</v>
      </c>
      <c r="IW8">
        <v>6215</v>
      </c>
      <c r="IX8">
        <v>0</v>
      </c>
      <c r="IY8">
        <v>0</v>
      </c>
      <c r="IZ8">
        <v>11798</v>
      </c>
      <c r="JA8">
        <v>0</v>
      </c>
      <c r="JB8">
        <v>0</v>
      </c>
      <c r="JC8">
        <v>0</v>
      </c>
      <c r="JD8">
        <v>0</v>
      </c>
      <c r="JE8">
        <v>0</v>
      </c>
      <c r="JF8">
        <v>0</v>
      </c>
      <c r="JG8">
        <v>0</v>
      </c>
      <c r="JH8">
        <v>0</v>
      </c>
      <c r="JJ8">
        <v>0</v>
      </c>
      <c r="JK8">
        <v>0</v>
      </c>
      <c r="JL8">
        <v>0</v>
      </c>
      <c r="JM8">
        <v>0</v>
      </c>
      <c r="JO8">
        <v>4.2000000000000003E-2</v>
      </c>
      <c r="JP8">
        <v>81.412000000000006</v>
      </c>
      <c r="JQ8">
        <v>18.405000000000001</v>
      </c>
      <c r="JR8">
        <v>341</v>
      </c>
      <c r="JS8">
        <v>768529</v>
      </c>
      <c r="JT8">
        <v>199533</v>
      </c>
      <c r="JU8">
        <v>0</v>
      </c>
      <c r="JW8">
        <v>0</v>
      </c>
      <c r="JX8">
        <v>0</v>
      </c>
      <c r="JY8">
        <v>0</v>
      </c>
      <c r="JZ8">
        <v>0</v>
      </c>
      <c r="KD8">
        <v>0</v>
      </c>
      <c r="KE8">
        <v>7375</v>
      </c>
      <c r="KG8">
        <v>0</v>
      </c>
      <c r="KH8">
        <v>0</v>
      </c>
      <c r="KI8">
        <v>0</v>
      </c>
      <c r="KJ8">
        <v>249</v>
      </c>
      <c r="KK8">
        <v>0</v>
      </c>
      <c r="KL8">
        <v>154754</v>
      </c>
      <c r="KM8">
        <v>0</v>
      </c>
      <c r="KN8">
        <v>0</v>
      </c>
      <c r="KO8">
        <v>0</v>
      </c>
      <c r="KP8">
        <v>0</v>
      </c>
      <c r="KQ8">
        <v>0</v>
      </c>
      <c r="KS8">
        <v>0</v>
      </c>
      <c r="KT8">
        <v>0</v>
      </c>
      <c r="KU8">
        <v>0</v>
      </c>
      <c r="KW8">
        <v>0</v>
      </c>
      <c r="KX8">
        <v>0</v>
      </c>
      <c r="KY8">
        <v>0</v>
      </c>
      <c r="KZ8">
        <v>19085889</v>
      </c>
      <c r="LA8">
        <v>0</v>
      </c>
      <c r="LB8">
        <v>0</v>
      </c>
      <c r="LD8">
        <v>0</v>
      </c>
      <c r="LE8">
        <v>0</v>
      </c>
      <c r="LF8">
        <v>0</v>
      </c>
      <c r="LG8">
        <v>116220</v>
      </c>
      <c r="LH8">
        <v>0</v>
      </c>
      <c r="LI8">
        <v>19085889</v>
      </c>
      <c r="LJ8">
        <v>1874.422</v>
      </c>
      <c r="LK8">
        <v>4</v>
      </c>
      <c r="LL8">
        <v>134160</v>
      </c>
      <c r="LM8">
        <v>39550</v>
      </c>
      <c r="LN8">
        <v>0</v>
      </c>
      <c r="LO8">
        <v>0</v>
      </c>
      <c r="LP8">
        <v>0</v>
      </c>
      <c r="LQ8">
        <v>0</v>
      </c>
      <c r="LR8">
        <v>0</v>
      </c>
      <c r="LS8">
        <v>0</v>
      </c>
      <c r="LT8">
        <v>0</v>
      </c>
      <c r="LU8">
        <v>0</v>
      </c>
      <c r="LV8">
        <v>0</v>
      </c>
      <c r="LW8">
        <v>0</v>
      </c>
      <c r="LX8">
        <v>0</v>
      </c>
      <c r="LY8">
        <v>0</v>
      </c>
      <c r="LZ8">
        <v>1936</v>
      </c>
      <c r="MA8">
        <v>116220</v>
      </c>
      <c r="MB8">
        <v>0</v>
      </c>
      <c r="MC8">
        <v>77480</v>
      </c>
      <c r="MD8">
        <v>38740</v>
      </c>
      <c r="ME8">
        <v>0</v>
      </c>
      <c r="MF8">
        <v>0</v>
      </c>
      <c r="MG8">
        <v>19765730</v>
      </c>
      <c r="MH8">
        <v>0</v>
      </c>
      <c r="MI8">
        <v>0</v>
      </c>
      <c r="MJ8">
        <v>0</v>
      </c>
      <c r="MK8">
        <v>0</v>
      </c>
      <c r="ML8">
        <v>0</v>
      </c>
      <c r="MM8">
        <v>1228196.149</v>
      </c>
      <c r="MN8">
        <v>0</v>
      </c>
      <c r="MO8">
        <v>81365.085000000006</v>
      </c>
      <c r="MP8">
        <v>538.04300000000001</v>
      </c>
      <c r="MQ8">
        <v>718.03300000000002</v>
      </c>
      <c r="MS8">
        <v>763323922</v>
      </c>
      <c r="MT8">
        <v>257639917</v>
      </c>
      <c r="MU8">
        <v>37757</v>
      </c>
      <c r="MV8">
        <v>111864</v>
      </c>
      <c r="MW8">
        <v>33439</v>
      </c>
      <c r="MX8">
        <v>505684005</v>
      </c>
      <c r="MY8">
        <v>0</v>
      </c>
      <c r="MZ8">
        <v>676000</v>
      </c>
      <c r="NA8">
        <v>75</v>
      </c>
      <c r="NB8">
        <v>19</v>
      </c>
      <c r="ND8">
        <v>1908.22</v>
      </c>
      <c r="NE8">
        <v>85870</v>
      </c>
      <c r="NF8">
        <v>82</v>
      </c>
      <c r="NG8">
        <v>82000</v>
      </c>
      <c r="NH8">
        <v>205216</v>
      </c>
      <c r="NI8">
        <v>0</v>
      </c>
      <c r="NJ8">
        <v>0</v>
      </c>
      <c r="NK8">
        <v>154084</v>
      </c>
      <c r="NL8">
        <v>0</v>
      </c>
      <c r="NN8">
        <v>0</v>
      </c>
      <c r="NO8">
        <v>0</v>
      </c>
      <c r="NP8">
        <v>1937</v>
      </c>
      <c r="NT8">
        <v>0</v>
      </c>
      <c r="NU8">
        <v>0</v>
      </c>
      <c r="NV8">
        <v>0</v>
      </c>
      <c r="NW8">
        <v>0</v>
      </c>
      <c r="NX8">
        <v>0</v>
      </c>
      <c r="NY8">
        <v>0</v>
      </c>
      <c r="NZ8">
        <v>0</v>
      </c>
      <c r="OA8">
        <v>0</v>
      </c>
      <c r="OB8">
        <v>0</v>
      </c>
      <c r="OC8">
        <v>0</v>
      </c>
      <c r="OD8">
        <v>0</v>
      </c>
      <c r="OE8">
        <v>52000</v>
      </c>
      <c r="OF8">
        <v>296000</v>
      </c>
      <c r="OG8">
        <v>4000</v>
      </c>
      <c r="OH8">
        <v>8000</v>
      </c>
      <c r="OO8">
        <v>0</v>
      </c>
      <c r="OP8">
        <v>0</v>
      </c>
      <c r="OQ8">
        <v>0</v>
      </c>
      <c r="OR8">
        <v>0</v>
      </c>
      <c r="OS8">
        <v>0</v>
      </c>
      <c r="OT8">
        <v>0</v>
      </c>
      <c r="OU8">
        <v>0</v>
      </c>
      <c r="OV8">
        <v>8475526</v>
      </c>
      <c r="OX8">
        <v>0.25270000000000004</v>
      </c>
      <c r="OY8">
        <v>406500.10000000003</v>
      </c>
      <c r="OZ8">
        <v>1403386</v>
      </c>
      <c r="PA8">
        <v>517800</v>
      </c>
      <c r="PB8">
        <v>6925</v>
      </c>
      <c r="PC8">
        <v>0</v>
      </c>
      <c r="PD8">
        <v>35000000</v>
      </c>
      <c r="PE8">
        <v>33517000</v>
      </c>
      <c r="PF8">
        <v>1483000</v>
      </c>
      <c r="PG8">
        <v>306</v>
      </c>
      <c r="PH8">
        <v>0</v>
      </c>
      <c r="PI8">
        <v>0</v>
      </c>
      <c r="PJ8">
        <v>0</v>
      </c>
      <c r="PK8">
        <v>0</v>
      </c>
      <c r="PL8">
        <v>0</v>
      </c>
      <c r="PM8">
        <v>0</v>
      </c>
      <c r="PN8">
        <v>0</v>
      </c>
      <c r="PO8">
        <v>0</v>
      </c>
    </row>
    <row r="9" spans="1:431" customFormat="1" x14ac:dyDescent="0.3">
      <c r="A9">
        <v>46778</v>
      </c>
      <c r="B9" s="4">
        <v>15801</v>
      </c>
      <c r="C9">
        <v>9</v>
      </c>
      <c r="D9">
        <v>2026</v>
      </c>
      <c r="E9">
        <v>6215</v>
      </c>
      <c r="F9">
        <v>0</v>
      </c>
      <c r="G9">
        <v>155.55100000000002</v>
      </c>
      <c r="H9">
        <v>126.00700000000001</v>
      </c>
      <c r="I9">
        <v>126.00700000000001</v>
      </c>
      <c r="J9">
        <v>155.55100000000002</v>
      </c>
      <c r="K9">
        <v>0</v>
      </c>
      <c r="L9">
        <v>6215</v>
      </c>
      <c r="M9">
        <v>0</v>
      </c>
      <c r="N9">
        <v>0</v>
      </c>
      <c r="P9">
        <v>146.93300000000002</v>
      </c>
      <c r="Q9">
        <v>0</v>
      </c>
      <c r="R9">
        <v>69233</v>
      </c>
      <c r="S9">
        <v>471.19</v>
      </c>
      <c r="U9">
        <v>50368</v>
      </c>
      <c r="V9">
        <v>1.867</v>
      </c>
      <c r="W9">
        <v>1160</v>
      </c>
      <c r="X9">
        <v>1160</v>
      </c>
      <c r="Z9">
        <v>0</v>
      </c>
      <c r="AC9">
        <v>0</v>
      </c>
      <c r="AD9" t="s">
        <v>427</v>
      </c>
      <c r="AE9">
        <v>0</v>
      </c>
      <c r="AH9">
        <v>0</v>
      </c>
      <c r="AI9">
        <v>0</v>
      </c>
      <c r="AJ9">
        <v>6215</v>
      </c>
      <c r="AK9" t="s">
        <v>949</v>
      </c>
      <c r="AL9" t="s">
        <v>433</v>
      </c>
      <c r="AM9">
        <v>0</v>
      </c>
      <c r="AN9">
        <v>0</v>
      </c>
      <c r="AO9">
        <v>0</v>
      </c>
      <c r="AP9">
        <v>0</v>
      </c>
      <c r="AQ9">
        <v>0</v>
      </c>
      <c r="AS9">
        <v>0</v>
      </c>
      <c r="AT9">
        <v>0</v>
      </c>
      <c r="AU9">
        <v>0</v>
      </c>
      <c r="AV9">
        <v>-1881</v>
      </c>
      <c r="AW9">
        <v>2117309</v>
      </c>
      <c r="AX9">
        <v>2059869</v>
      </c>
      <c r="AY9">
        <v>1354436</v>
      </c>
      <c r="AZ9">
        <v>69233</v>
      </c>
      <c r="BA9">
        <v>20.833000000000002</v>
      </c>
      <c r="BB9">
        <v>0</v>
      </c>
      <c r="BC9">
        <v>0</v>
      </c>
      <c r="BD9">
        <v>0</v>
      </c>
      <c r="BE9">
        <v>0</v>
      </c>
      <c r="BF9">
        <v>1644231</v>
      </c>
      <c r="BG9">
        <v>0</v>
      </c>
      <c r="BJ9">
        <v>12</v>
      </c>
      <c r="BK9">
        <v>0</v>
      </c>
      <c r="BL9">
        <v>0</v>
      </c>
      <c r="BM9">
        <v>0</v>
      </c>
      <c r="BN9">
        <v>0</v>
      </c>
      <c r="BO9">
        <v>0</v>
      </c>
      <c r="BP9">
        <v>0</v>
      </c>
      <c r="BQ9">
        <v>909</v>
      </c>
      <c r="BS9">
        <v>0</v>
      </c>
      <c r="BT9">
        <v>0</v>
      </c>
      <c r="BU9">
        <v>0</v>
      </c>
      <c r="BV9">
        <v>0</v>
      </c>
      <c r="BW9">
        <v>0</v>
      </c>
      <c r="BY9">
        <v>0</v>
      </c>
      <c r="CA9">
        <v>0</v>
      </c>
      <c r="CB9">
        <v>0</v>
      </c>
      <c r="CC9">
        <v>0</v>
      </c>
      <c r="CD9">
        <v>0</v>
      </c>
      <c r="CE9">
        <v>0</v>
      </c>
      <c r="CF9">
        <v>0</v>
      </c>
      <c r="CG9">
        <v>0</v>
      </c>
      <c r="CH9">
        <v>68025</v>
      </c>
      <c r="CI9">
        <v>0</v>
      </c>
      <c r="CJ9">
        <v>4</v>
      </c>
      <c r="CK9">
        <v>0</v>
      </c>
      <c r="CL9">
        <v>0</v>
      </c>
      <c r="CN9">
        <v>0</v>
      </c>
      <c r="CO9">
        <v>1</v>
      </c>
      <c r="CP9">
        <v>0.46</v>
      </c>
      <c r="CQ9">
        <v>1</v>
      </c>
      <c r="CR9">
        <v>147.197</v>
      </c>
      <c r="CS9">
        <v>0</v>
      </c>
      <c r="CT9">
        <v>0</v>
      </c>
      <c r="CU9">
        <v>0</v>
      </c>
      <c r="CV9">
        <v>0</v>
      </c>
      <c r="CW9">
        <v>0</v>
      </c>
      <c r="CX9">
        <v>0</v>
      </c>
      <c r="CY9">
        <v>0</v>
      </c>
      <c r="CZ9">
        <v>0</v>
      </c>
      <c r="DB9">
        <v>783134</v>
      </c>
      <c r="DC9">
        <v>0</v>
      </c>
      <c r="DD9">
        <v>0</v>
      </c>
      <c r="DE9">
        <v>220866</v>
      </c>
      <c r="DF9">
        <v>227756</v>
      </c>
      <c r="DG9">
        <v>35.538000000000004</v>
      </c>
      <c r="DH9">
        <v>0</v>
      </c>
      <c r="DI9">
        <v>6890</v>
      </c>
      <c r="DK9">
        <v>4214</v>
      </c>
      <c r="DL9">
        <v>0</v>
      </c>
      <c r="DM9">
        <v>232031</v>
      </c>
      <c r="DN9">
        <v>565</v>
      </c>
      <c r="DO9">
        <v>0</v>
      </c>
      <c r="DP9">
        <v>0</v>
      </c>
      <c r="DQ9">
        <v>0</v>
      </c>
      <c r="DR9">
        <v>0</v>
      </c>
      <c r="DS9">
        <v>0</v>
      </c>
      <c r="DT9">
        <v>0</v>
      </c>
      <c r="DU9">
        <v>0</v>
      </c>
      <c r="DV9">
        <v>0</v>
      </c>
      <c r="DW9">
        <v>0</v>
      </c>
      <c r="DX9">
        <v>0</v>
      </c>
      <c r="DY9">
        <v>0</v>
      </c>
      <c r="DZ9">
        <v>0</v>
      </c>
      <c r="EA9">
        <v>0</v>
      </c>
      <c r="EB9">
        <v>0</v>
      </c>
      <c r="EC9">
        <v>24.726000000000003</v>
      </c>
      <c r="ED9">
        <v>176723</v>
      </c>
      <c r="EE9">
        <v>0</v>
      </c>
      <c r="EF9">
        <v>0</v>
      </c>
      <c r="EG9">
        <v>0</v>
      </c>
      <c r="EH9">
        <v>55873</v>
      </c>
      <c r="EI9">
        <v>0</v>
      </c>
      <c r="EJ9">
        <v>0</v>
      </c>
      <c r="EK9">
        <v>2.9650000000000003</v>
      </c>
      <c r="EL9">
        <v>0</v>
      </c>
      <c r="EM9">
        <v>0</v>
      </c>
      <c r="EN9">
        <v>1.9E-2</v>
      </c>
      <c r="EO9">
        <v>0</v>
      </c>
      <c r="EP9">
        <v>0</v>
      </c>
      <c r="EQ9">
        <v>2.984</v>
      </c>
      <c r="ER9">
        <v>0</v>
      </c>
      <c r="ES9">
        <v>8.99</v>
      </c>
      <c r="ET9">
        <v>0</v>
      </c>
      <c r="EV9">
        <v>0</v>
      </c>
      <c r="EW9">
        <v>0</v>
      </c>
      <c r="EX9">
        <v>0</v>
      </c>
      <c r="EZ9">
        <v>1786922</v>
      </c>
      <c r="FA9">
        <v>0</v>
      </c>
      <c r="FB9">
        <v>1855590</v>
      </c>
      <c r="FC9">
        <v>0</v>
      </c>
      <c r="FD9">
        <v>0</v>
      </c>
      <c r="FE9">
        <v>231669</v>
      </c>
      <c r="FF9">
        <v>41278</v>
      </c>
      <c r="FG9">
        <v>6.7610000000000003E-2</v>
      </c>
      <c r="FH9">
        <v>3.1380999999999999E-2</v>
      </c>
      <c r="FI9">
        <v>0</v>
      </c>
      <c r="FJ9">
        <v>0</v>
      </c>
      <c r="FK9">
        <v>264.55799999999999</v>
      </c>
      <c r="FL9">
        <v>2196562</v>
      </c>
      <c r="FM9">
        <v>0</v>
      </c>
      <c r="FN9">
        <v>0</v>
      </c>
      <c r="FO9">
        <v>0</v>
      </c>
      <c r="FP9">
        <v>0</v>
      </c>
      <c r="FQ9">
        <v>0</v>
      </c>
      <c r="FR9">
        <v>0</v>
      </c>
      <c r="FS9">
        <v>0</v>
      </c>
      <c r="FT9">
        <v>0</v>
      </c>
      <c r="FU9">
        <v>0</v>
      </c>
      <c r="FV9">
        <v>0</v>
      </c>
      <c r="FW9">
        <v>0</v>
      </c>
      <c r="FX9">
        <v>0</v>
      </c>
      <c r="FY9">
        <v>0</v>
      </c>
      <c r="GB9">
        <v>253417</v>
      </c>
      <c r="GC9">
        <v>253417</v>
      </c>
      <c r="GD9">
        <v>26.560000000000002</v>
      </c>
      <c r="GF9">
        <v>0</v>
      </c>
      <c r="GG9">
        <v>0</v>
      </c>
      <c r="GH9">
        <v>0</v>
      </c>
      <c r="GI9">
        <v>0</v>
      </c>
      <c r="GK9">
        <v>0</v>
      </c>
      <c r="GL9">
        <v>0</v>
      </c>
      <c r="GM9">
        <v>0</v>
      </c>
      <c r="GN9">
        <v>0</v>
      </c>
      <c r="GO9">
        <v>0</v>
      </c>
      <c r="GQ9">
        <v>0</v>
      </c>
      <c r="GR9">
        <v>0</v>
      </c>
      <c r="GS9">
        <v>0</v>
      </c>
      <c r="GT9">
        <v>0</v>
      </c>
      <c r="HB9">
        <v>0</v>
      </c>
      <c r="HC9">
        <v>0</v>
      </c>
      <c r="HD9">
        <v>58005</v>
      </c>
      <c r="HE9">
        <v>0</v>
      </c>
      <c r="HF9">
        <v>146168</v>
      </c>
      <c r="HG9">
        <v>0</v>
      </c>
      <c r="HH9">
        <v>0</v>
      </c>
      <c r="HI9">
        <v>0</v>
      </c>
      <c r="HJ9">
        <v>70186</v>
      </c>
      <c r="HK9">
        <v>1369</v>
      </c>
      <c r="HL9">
        <v>1840</v>
      </c>
      <c r="HM9">
        <v>0</v>
      </c>
      <c r="HN9">
        <v>0</v>
      </c>
      <c r="HO9">
        <v>0</v>
      </c>
      <c r="HP9">
        <v>45099</v>
      </c>
      <c r="HQ9">
        <v>0</v>
      </c>
      <c r="HR9">
        <v>0</v>
      </c>
      <c r="HS9">
        <v>1786357</v>
      </c>
      <c r="HT9">
        <v>41278</v>
      </c>
      <c r="HW9">
        <v>0</v>
      </c>
      <c r="HX9">
        <v>10</v>
      </c>
      <c r="HY9">
        <v>16</v>
      </c>
      <c r="HZ9">
        <v>22</v>
      </c>
      <c r="IA9">
        <v>39</v>
      </c>
      <c r="IB9">
        <v>50</v>
      </c>
      <c r="IC9">
        <v>137</v>
      </c>
      <c r="ID9">
        <v>0</v>
      </c>
      <c r="IE9">
        <v>0</v>
      </c>
      <c r="IF9">
        <v>0</v>
      </c>
      <c r="IG9">
        <v>0</v>
      </c>
      <c r="IH9">
        <v>0</v>
      </c>
      <c r="II9">
        <v>163.995</v>
      </c>
      <c r="IJ9">
        <v>1.867</v>
      </c>
      <c r="IK9">
        <v>0</v>
      </c>
      <c r="IL9">
        <v>0</v>
      </c>
      <c r="IM9">
        <v>0</v>
      </c>
      <c r="IN9">
        <v>0</v>
      </c>
      <c r="IO9">
        <v>0</v>
      </c>
      <c r="IP9">
        <v>163.995</v>
      </c>
      <c r="IQ9">
        <v>1.867</v>
      </c>
      <c r="IR9">
        <v>1160</v>
      </c>
      <c r="IS9">
        <v>0</v>
      </c>
      <c r="IT9">
        <v>0</v>
      </c>
      <c r="IU9">
        <v>0</v>
      </c>
      <c r="IV9">
        <v>0</v>
      </c>
      <c r="IW9">
        <v>6215</v>
      </c>
      <c r="IX9">
        <v>0</v>
      </c>
      <c r="IY9">
        <v>0</v>
      </c>
      <c r="IZ9">
        <v>45099</v>
      </c>
      <c r="JA9">
        <v>0</v>
      </c>
      <c r="JB9">
        <v>0</v>
      </c>
      <c r="JC9">
        <v>0</v>
      </c>
      <c r="JD9">
        <v>0</v>
      </c>
      <c r="JE9">
        <v>0</v>
      </c>
      <c r="JF9">
        <v>0</v>
      </c>
      <c r="JG9">
        <v>0</v>
      </c>
      <c r="JH9">
        <v>0</v>
      </c>
      <c r="JJ9">
        <v>0</v>
      </c>
      <c r="JK9">
        <v>0</v>
      </c>
      <c r="JL9">
        <v>0</v>
      </c>
      <c r="JM9">
        <v>0</v>
      </c>
      <c r="JO9">
        <v>5.1630000000000003</v>
      </c>
      <c r="JP9">
        <v>14.586</v>
      </c>
      <c r="JQ9">
        <v>6.8109999999999999</v>
      </c>
      <c r="JR9">
        <v>41885</v>
      </c>
      <c r="JS9">
        <v>137692</v>
      </c>
      <c r="JT9">
        <v>73840</v>
      </c>
      <c r="JU9">
        <v>0</v>
      </c>
      <c r="JW9">
        <v>0</v>
      </c>
      <c r="JX9">
        <v>0</v>
      </c>
      <c r="JY9">
        <v>0</v>
      </c>
      <c r="JZ9">
        <v>0</v>
      </c>
      <c r="KD9">
        <v>0</v>
      </c>
      <c r="KE9">
        <v>7375</v>
      </c>
      <c r="KG9">
        <v>0</v>
      </c>
      <c r="KH9">
        <v>0</v>
      </c>
      <c r="KI9">
        <v>0</v>
      </c>
      <c r="KJ9">
        <v>0</v>
      </c>
      <c r="KK9">
        <v>0</v>
      </c>
      <c r="KL9">
        <v>0</v>
      </c>
      <c r="KM9">
        <v>0</v>
      </c>
      <c r="KN9">
        <v>0</v>
      </c>
      <c r="KO9">
        <v>0</v>
      </c>
      <c r="KP9">
        <v>0</v>
      </c>
      <c r="KQ9">
        <v>0</v>
      </c>
      <c r="KS9">
        <v>0</v>
      </c>
      <c r="KT9">
        <v>0</v>
      </c>
      <c r="KU9">
        <v>0</v>
      </c>
      <c r="KW9">
        <v>0</v>
      </c>
      <c r="KX9">
        <v>0</v>
      </c>
      <c r="KY9">
        <v>0</v>
      </c>
      <c r="KZ9">
        <v>2069324</v>
      </c>
      <c r="LA9">
        <v>0</v>
      </c>
      <c r="LB9">
        <v>0</v>
      </c>
      <c r="LD9">
        <v>0</v>
      </c>
      <c r="LE9">
        <v>0</v>
      </c>
      <c r="LF9">
        <v>0</v>
      </c>
      <c r="LG9">
        <v>10020</v>
      </c>
      <c r="LH9">
        <v>0</v>
      </c>
      <c r="LI9">
        <v>2069324</v>
      </c>
      <c r="LJ9">
        <v>147.197</v>
      </c>
      <c r="LK9">
        <v>2</v>
      </c>
      <c r="LL9">
        <v>67080</v>
      </c>
      <c r="LM9">
        <v>3106</v>
      </c>
      <c r="LN9">
        <v>0</v>
      </c>
      <c r="LO9">
        <v>0</v>
      </c>
      <c r="LP9">
        <v>0</v>
      </c>
      <c r="LQ9">
        <v>0</v>
      </c>
      <c r="LR9">
        <v>0</v>
      </c>
      <c r="LS9">
        <v>0</v>
      </c>
      <c r="LT9">
        <v>0</v>
      </c>
      <c r="LU9">
        <v>0</v>
      </c>
      <c r="LV9">
        <v>0</v>
      </c>
      <c r="LW9">
        <v>0</v>
      </c>
      <c r="LX9">
        <v>0</v>
      </c>
      <c r="LY9">
        <v>0</v>
      </c>
      <c r="LZ9">
        <v>167</v>
      </c>
      <c r="MA9">
        <v>10020</v>
      </c>
      <c r="MB9">
        <v>0</v>
      </c>
      <c r="MC9">
        <v>6680</v>
      </c>
      <c r="MD9">
        <v>3340</v>
      </c>
      <c r="ME9">
        <v>0</v>
      </c>
      <c r="MF9">
        <v>0</v>
      </c>
      <c r="MG9">
        <v>2127329</v>
      </c>
      <c r="MH9">
        <v>0</v>
      </c>
      <c r="MI9">
        <v>0</v>
      </c>
      <c r="MJ9">
        <v>0</v>
      </c>
      <c r="MK9">
        <v>0</v>
      </c>
      <c r="ML9">
        <v>0</v>
      </c>
      <c r="MM9">
        <v>1228196.149</v>
      </c>
      <c r="MN9">
        <v>0</v>
      </c>
      <c r="MO9">
        <v>81365.085000000006</v>
      </c>
      <c r="MP9">
        <v>0</v>
      </c>
      <c r="MQ9">
        <v>0</v>
      </c>
      <c r="MS9">
        <v>763323922</v>
      </c>
      <c r="MT9">
        <v>257639917</v>
      </c>
      <c r="MU9">
        <v>0</v>
      </c>
      <c r="MV9">
        <v>0</v>
      </c>
      <c r="MW9">
        <v>0</v>
      </c>
      <c r="MX9">
        <v>505684005</v>
      </c>
      <c r="MY9">
        <v>0</v>
      </c>
      <c r="MZ9">
        <v>68000</v>
      </c>
      <c r="NA9">
        <v>8</v>
      </c>
      <c r="NB9">
        <v>1</v>
      </c>
      <c r="ND9">
        <v>149.52600000000001</v>
      </c>
      <c r="NE9">
        <v>6729</v>
      </c>
      <c r="NF9">
        <v>1</v>
      </c>
      <c r="NG9">
        <v>1000</v>
      </c>
      <c r="NH9">
        <v>17702</v>
      </c>
      <c r="NI9">
        <v>0</v>
      </c>
      <c r="NJ9">
        <v>0</v>
      </c>
      <c r="NK9">
        <v>57398</v>
      </c>
      <c r="NL9">
        <v>0</v>
      </c>
      <c r="NN9">
        <v>0</v>
      </c>
      <c r="NO9">
        <v>0</v>
      </c>
      <c r="NP9">
        <v>167</v>
      </c>
      <c r="NT9">
        <v>0</v>
      </c>
      <c r="NU9">
        <v>0</v>
      </c>
      <c r="NV9">
        <v>0</v>
      </c>
      <c r="NW9">
        <v>0</v>
      </c>
      <c r="NX9">
        <v>0</v>
      </c>
      <c r="NY9">
        <v>0</v>
      </c>
      <c r="NZ9">
        <v>0</v>
      </c>
      <c r="OA9">
        <v>0</v>
      </c>
      <c r="OB9">
        <v>0</v>
      </c>
      <c r="OC9">
        <v>0</v>
      </c>
      <c r="OD9">
        <v>0</v>
      </c>
      <c r="OE9">
        <v>104000</v>
      </c>
      <c r="OF9">
        <v>632000</v>
      </c>
      <c r="OG9">
        <v>4000</v>
      </c>
      <c r="OH9">
        <v>8000</v>
      </c>
      <c r="OO9">
        <v>64.055000000000007</v>
      </c>
      <c r="OP9">
        <v>6.3620000000000001</v>
      </c>
      <c r="OQ9">
        <v>70.417000000000002</v>
      </c>
      <c r="OR9">
        <v>59715</v>
      </c>
      <c r="OS9">
        <v>1977</v>
      </c>
      <c r="OT9">
        <v>61692</v>
      </c>
      <c r="OU9">
        <v>6195</v>
      </c>
      <c r="OV9">
        <v>10569384</v>
      </c>
      <c r="OX9">
        <v>0.25270000000000004</v>
      </c>
      <c r="OY9">
        <v>406500.10000000003</v>
      </c>
      <c r="OZ9">
        <v>0</v>
      </c>
      <c r="PA9">
        <v>0</v>
      </c>
      <c r="PB9">
        <v>6925</v>
      </c>
      <c r="PC9">
        <v>0</v>
      </c>
      <c r="PD9">
        <v>35000000</v>
      </c>
      <c r="PE9">
        <v>33517000</v>
      </c>
      <c r="PF9">
        <v>1483000</v>
      </c>
      <c r="PG9">
        <v>306</v>
      </c>
      <c r="PH9">
        <v>0</v>
      </c>
      <c r="PI9">
        <v>0</v>
      </c>
      <c r="PJ9">
        <v>0</v>
      </c>
      <c r="PK9">
        <v>0</v>
      </c>
      <c r="PL9">
        <v>7396</v>
      </c>
      <c r="PM9">
        <v>0</v>
      </c>
      <c r="PN9">
        <v>0</v>
      </c>
      <c r="PO9">
        <v>0</v>
      </c>
    </row>
    <row r="10" spans="1:431" customFormat="1" x14ac:dyDescent="0.3">
      <c r="A10">
        <v>46778</v>
      </c>
      <c r="B10" s="4">
        <v>15802</v>
      </c>
      <c r="C10">
        <v>9</v>
      </c>
      <c r="D10">
        <v>2026</v>
      </c>
      <c r="E10">
        <v>6215</v>
      </c>
      <c r="F10">
        <v>0</v>
      </c>
      <c r="G10">
        <v>564.096</v>
      </c>
      <c r="H10">
        <v>531.14600000000007</v>
      </c>
      <c r="I10">
        <v>531.14600000000007</v>
      </c>
      <c r="J10">
        <v>564.096</v>
      </c>
      <c r="K10">
        <v>0</v>
      </c>
      <c r="L10">
        <v>6215</v>
      </c>
      <c r="M10">
        <v>0</v>
      </c>
      <c r="N10">
        <v>0</v>
      </c>
      <c r="P10">
        <v>666.00700000000006</v>
      </c>
      <c r="Q10">
        <v>0</v>
      </c>
      <c r="R10">
        <v>313816</v>
      </c>
      <c r="S10">
        <v>471.19</v>
      </c>
      <c r="U10">
        <v>228307</v>
      </c>
      <c r="V10">
        <v>28.513000000000002</v>
      </c>
      <c r="W10">
        <v>40464</v>
      </c>
      <c r="X10">
        <v>40464</v>
      </c>
      <c r="Z10">
        <v>0</v>
      </c>
      <c r="AC10">
        <v>0</v>
      </c>
      <c r="AD10" t="s">
        <v>427</v>
      </c>
      <c r="AE10">
        <v>0</v>
      </c>
      <c r="AH10">
        <v>0</v>
      </c>
      <c r="AI10">
        <v>0</v>
      </c>
      <c r="AJ10">
        <v>6215</v>
      </c>
      <c r="AK10" t="s">
        <v>949</v>
      </c>
      <c r="AL10" t="s">
        <v>434</v>
      </c>
      <c r="AM10">
        <v>0</v>
      </c>
      <c r="AN10">
        <v>0</v>
      </c>
      <c r="AO10">
        <v>0</v>
      </c>
      <c r="AP10">
        <v>0</v>
      </c>
      <c r="AQ10">
        <v>0</v>
      </c>
      <c r="AS10">
        <v>0</v>
      </c>
      <c r="AT10">
        <v>0</v>
      </c>
      <c r="AU10">
        <v>0</v>
      </c>
      <c r="AV10">
        <v>-3198</v>
      </c>
      <c r="AW10">
        <v>7694617</v>
      </c>
      <c r="AX10">
        <v>7485694</v>
      </c>
      <c r="AY10">
        <v>5233769</v>
      </c>
      <c r="AZ10">
        <v>313816</v>
      </c>
      <c r="BA10">
        <v>46.833000000000006</v>
      </c>
      <c r="BB10">
        <v>0</v>
      </c>
      <c r="BC10">
        <v>0</v>
      </c>
      <c r="BD10">
        <v>0</v>
      </c>
      <c r="BE10">
        <v>0</v>
      </c>
      <c r="BF10">
        <v>6305256</v>
      </c>
      <c r="BG10">
        <v>0</v>
      </c>
      <c r="BJ10">
        <v>12</v>
      </c>
      <c r="BK10">
        <v>0</v>
      </c>
      <c r="BL10">
        <v>0</v>
      </c>
      <c r="BM10">
        <v>0</v>
      </c>
      <c r="BN10">
        <v>0</v>
      </c>
      <c r="BO10">
        <v>0</v>
      </c>
      <c r="BP10">
        <v>0</v>
      </c>
      <c r="BQ10">
        <v>833</v>
      </c>
      <c r="BS10">
        <v>0</v>
      </c>
      <c r="BT10">
        <v>0</v>
      </c>
      <c r="BU10">
        <v>0</v>
      </c>
      <c r="BV10">
        <v>0</v>
      </c>
      <c r="BW10">
        <v>0</v>
      </c>
      <c r="BY10">
        <v>0</v>
      </c>
      <c r="CA10">
        <v>0</v>
      </c>
      <c r="CB10">
        <v>0</v>
      </c>
      <c r="CC10">
        <v>0</v>
      </c>
      <c r="CD10">
        <v>0</v>
      </c>
      <c r="CE10">
        <v>0</v>
      </c>
      <c r="CF10">
        <v>0</v>
      </c>
      <c r="CG10">
        <v>0</v>
      </c>
      <c r="CH10">
        <v>254991</v>
      </c>
      <c r="CI10">
        <v>0</v>
      </c>
      <c r="CJ10">
        <v>4</v>
      </c>
      <c r="CK10">
        <v>0</v>
      </c>
      <c r="CL10">
        <v>0</v>
      </c>
      <c r="CN10">
        <v>0</v>
      </c>
      <c r="CO10">
        <v>1</v>
      </c>
      <c r="CP10">
        <v>0.14800000000000002</v>
      </c>
      <c r="CQ10">
        <v>0</v>
      </c>
      <c r="CR10">
        <v>678.904</v>
      </c>
      <c r="CS10">
        <v>0</v>
      </c>
      <c r="CT10">
        <v>0</v>
      </c>
      <c r="CU10">
        <v>0</v>
      </c>
      <c r="CV10">
        <v>0</v>
      </c>
      <c r="CW10">
        <v>0</v>
      </c>
      <c r="CX10">
        <v>0</v>
      </c>
      <c r="CY10">
        <v>0</v>
      </c>
      <c r="CZ10">
        <v>0</v>
      </c>
      <c r="DB10">
        <v>3301072</v>
      </c>
      <c r="DC10">
        <v>0</v>
      </c>
      <c r="DD10">
        <v>0</v>
      </c>
      <c r="DE10">
        <v>1200117</v>
      </c>
      <c r="DF10">
        <v>1202334</v>
      </c>
      <c r="DG10">
        <v>193.1</v>
      </c>
      <c r="DH10">
        <v>0</v>
      </c>
      <c r="DI10">
        <v>2217</v>
      </c>
      <c r="DK10">
        <v>3056</v>
      </c>
      <c r="DL10">
        <v>0</v>
      </c>
      <c r="DM10">
        <v>586906</v>
      </c>
      <c r="DN10">
        <v>1429</v>
      </c>
      <c r="DO10">
        <v>0</v>
      </c>
      <c r="DP10">
        <v>0</v>
      </c>
      <c r="DQ10">
        <v>0</v>
      </c>
      <c r="DR10">
        <v>0</v>
      </c>
      <c r="DS10">
        <v>0</v>
      </c>
      <c r="DT10">
        <v>0</v>
      </c>
      <c r="DU10">
        <v>0</v>
      </c>
      <c r="DV10">
        <v>0</v>
      </c>
      <c r="DW10">
        <v>0</v>
      </c>
      <c r="DX10">
        <v>0</v>
      </c>
      <c r="DY10">
        <v>0</v>
      </c>
      <c r="DZ10">
        <v>0</v>
      </c>
      <c r="EA10">
        <v>0</v>
      </c>
      <c r="EB10">
        <v>0</v>
      </c>
      <c r="EC10">
        <v>13.245000000000001</v>
      </c>
      <c r="ED10">
        <v>94665</v>
      </c>
      <c r="EE10">
        <v>0</v>
      </c>
      <c r="EF10">
        <v>0</v>
      </c>
      <c r="EG10">
        <v>0</v>
      </c>
      <c r="EH10">
        <v>493670</v>
      </c>
      <c r="EI10">
        <v>0</v>
      </c>
      <c r="EJ10">
        <v>0</v>
      </c>
      <c r="EK10">
        <v>24.814</v>
      </c>
      <c r="EL10">
        <v>0</v>
      </c>
      <c r="EM10">
        <v>0</v>
      </c>
      <c r="EN10">
        <v>0.998</v>
      </c>
      <c r="EO10">
        <v>0</v>
      </c>
      <c r="EP10">
        <v>0</v>
      </c>
      <c r="EQ10">
        <v>25.812000000000001</v>
      </c>
      <c r="ER10">
        <v>0</v>
      </c>
      <c r="ES10">
        <v>79.432000000000002</v>
      </c>
      <c r="ET10">
        <v>0</v>
      </c>
      <c r="EV10">
        <v>0</v>
      </c>
      <c r="EW10">
        <v>0</v>
      </c>
      <c r="EX10">
        <v>0</v>
      </c>
      <c r="EZ10">
        <v>6439001</v>
      </c>
      <c r="FA10">
        <v>0</v>
      </c>
      <c r="FB10">
        <v>6751388</v>
      </c>
      <c r="FC10">
        <v>0</v>
      </c>
      <c r="FD10">
        <v>0</v>
      </c>
      <c r="FE10">
        <v>888401</v>
      </c>
      <c r="FF10">
        <v>158292</v>
      </c>
      <c r="FG10">
        <v>6.7610000000000003E-2</v>
      </c>
      <c r="FH10">
        <v>3.1380999999999999E-2</v>
      </c>
      <c r="FI10">
        <v>0</v>
      </c>
      <c r="FJ10">
        <v>0</v>
      </c>
      <c r="FK10">
        <v>1014.522</v>
      </c>
      <c r="FL10">
        <v>8053073</v>
      </c>
      <c r="FM10">
        <v>0</v>
      </c>
      <c r="FN10">
        <v>0</v>
      </c>
      <c r="FO10">
        <v>79778</v>
      </c>
      <c r="FP10">
        <v>0</v>
      </c>
      <c r="FQ10">
        <v>79778</v>
      </c>
      <c r="FR10">
        <v>79778</v>
      </c>
      <c r="FS10">
        <v>0</v>
      </c>
      <c r="FT10">
        <v>0</v>
      </c>
      <c r="FU10">
        <v>0</v>
      </c>
      <c r="FV10">
        <v>0</v>
      </c>
      <c r="FW10">
        <v>0</v>
      </c>
      <c r="FX10">
        <v>0</v>
      </c>
      <c r="FY10">
        <v>0</v>
      </c>
      <c r="GB10">
        <v>67383</v>
      </c>
      <c r="GC10">
        <v>67383</v>
      </c>
      <c r="GD10">
        <v>7.1379999999999999</v>
      </c>
      <c r="GF10">
        <v>0</v>
      </c>
      <c r="GG10">
        <v>0</v>
      </c>
      <c r="GH10">
        <v>0</v>
      </c>
      <c r="GI10">
        <v>0</v>
      </c>
      <c r="GK10">
        <v>0</v>
      </c>
      <c r="GL10">
        <v>0</v>
      </c>
      <c r="GM10">
        <v>0</v>
      </c>
      <c r="GN10">
        <v>0</v>
      </c>
      <c r="GO10">
        <v>0</v>
      </c>
      <c r="GQ10">
        <v>0</v>
      </c>
      <c r="GR10">
        <v>0</v>
      </c>
      <c r="GS10">
        <v>0</v>
      </c>
      <c r="GT10">
        <v>0</v>
      </c>
      <c r="HB10">
        <v>0</v>
      </c>
      <c r="HC10">
        <v>0</v>
      </c>
      <c r="HD10">
        <v>210351</v>
      </c>
      <c r="HE10">
        <v>0</v>
      </c>
      <c r="HF10">
        <v>616129</v>
      </c>
      <c r="HG10">
        <v>9323</v>
      </c>
      <c r="HH10">
        <v>452341</v>
      </c>
      <c r="HI10">
        <v>0</v>
      </c>
      <c r="HJ10">
        <v>81052</v>
      </c>
      <c r="HK10">
        <v>805</v>
      </c>
      <c r="HL10">
        <v>699</v>
      </c>
      <c r="HM10">
        <v>0</v>
      </c>
      <c r="HN10">
        <v>27875</v>
      </c>
      <c r="HO10">
        <v>0</v>
      </c>
      <c r="HP10">
        <v>0</v>
      </c>
      <c r="HQ10">
        <v>0</v>
      </c>
      <c r="HR10">
        <v>0</v>
      </c>
      <c r="HS10">
        <v>6437572</v>
      </c>
      <c r="HT10">
        <v>158292</v>
      </c>
      <c r="HW10">
        <v>0</v>
      </c>
      <c r="HX10">
        <v>58</v>
      </c>
      <c r="HY10">
        <v>104</v>
      </c>
      <c r="HZ10">
        <v>96</v>
      </c>
      <c r="IA10">
        <v>184</v>
      </c>
      <c r="IB10">
        <v>302</v>
      </c>
      <c r="IC10">
        <v>744</v>
      </c>
      <c r="ID10">
        <v>0</v>
      </c>
      <c r="IE10">
        <v>14.790000000000001</v>
      </c>
      <c r="IF10">
        <v>1.2010000000000001</v>
      </c>
      <c r="IG10">
        <v>15</v>
      </c>
      <c r="IH10">
        <v>241.07400000000001</v>
      </c>
      <c r="II10">
        <v>0</v>
      </c>
      <c r="IJ10">
        <v>44.504000000000005</v>
      </c>
      <c r="IK10">
        <v>0</v>
      </c>
      <c r="IL10">
        <v>0</v>
      </c>
      <c r="IM10">
        <v>0</v>
      </c>
      <c r="IN10">
        <v>0</v>
      </c>
      <c r="IO10">
        <v>0</v>
      </c>
      <c r="IP10">
        <v>0</v>
      </c>
      <c r="IQ10">
        <v>28.513000000000002</v>
      </c>
      <c r="IR10">
        <v>17721</v>
      </c>
      <c r="IS10">
        <v>0</v>
      </c>
      <c r="IT10">
        <v>0</v>
      </c>
      <c r="IU10">
        <v>0</v>
      </c>
      <c r="IV10">
        <v>0</v>
      </c>
      <c r="IW10">
        <v>6215</v>
      </c>
      <c r="IX10">
        <v>13788</v>
      </c>
      <c r="IY10">
        <v>373</v>
      </c>
      <c r="IZ10">
        <v>0</v>
      </c>
      <c r="JA10">
        <v>0</v>
      </c>
      <c r="JB10">
        <v>1</v>
      </c>
      <c r="JC10">
        <v>25875</v>
      </c>
      <c r="JD10">
        <v>0</v>
      </c>
      <c r="JE10">
        <v>0</v>
      </c>
      <c r="JF10">
        <v>0</v>
      </c>
      <c r="JG10">
        <v>0</v>
      </c>
      <c r="JH10">
        <v>2000</v>
      </c>
      <c r="JJ10">
        <v>0</v>
      </c>
      <c r="JK10">
        <v>0</v>
      </c>
      <c r="JL10">
        <v>0</v>
      </c>
      <c r="JM10">
        <v>0</v>
      </c>
      <c r="JO10">
        <v>0</v>
      </c>
      <c r="JP10">
        <v>7.1379999999999999</v>
      </c>
      <c r="JQ10">
        <v>0</v>
      </c>
      <c r="JR10">
        <v>0</v>
      </c>
      <c r="JS10">
        <v>67383</v>
      </c>
      <c r="JT10">
        <v>0</v>
      </c>
      <c r="JU10">
        <v>0</v>
      </c>
      <c r="JW10">
        <v>0</v>
      </c>
      <c r="JX10">
        <v>0</v>
      </c>
      <c r="JY10">
        <v>0</v>
      </c>
      <c r="JZ10">
        <v>0</v>
      </c>
      <c r="KD10">
        <v>0</v>
      </c>
      <c r="KE10">
        <v>7375</v>
      </c>
      <c r="KG10">
        <v>0</v>
      </c>
      <c r="KH10">
        <v>0</v>
      </c>
      <c r="KI10">
        <v>0</v>
      </c>
      <c r="KJ10">
        <v>12</v>
      </c>
      <c r="KK10">
        <v>3</v>
      </c>
      <c r="KL10">
        <v>7458</v>
      </c>
      <c r="KM10">
        <v>1865</v>
      </c>
      <c r="KN10">
        <v>0</v>
      </c>
      <c r="KO10">
        <v>0</v>
      </c>
      <c r="KP10">
        <v>0</v>
      </c>
      <c r="KQ10">
        <v>0</v>
      </c>
      <c r="KS10">
        <v>0</v>
      </c>
      <c r="KT10">
        <v>0</v>
      </c>
      <c r="KU10">
        <v>0</v>
      </c>
      <c r="KW10">
        <v>0</v>
      </c>
      <c r="KX10">
        <v>0</v>
      </c>
      <c r="KY10">
        <v>0</v>
      </c>
      <c r="KZ10">
        <v>7528905</v>
      </c>
      <c r="LA10">
        <v>0</v>
      </c>
      <c r="LB10">
        <v>0</v>
      </c>
      <c r="LD10">
        <v>0</v>
      </c>
      <c r="LE10">
        <v>0</v>
      </c>
      <c r="LF10">
        <v>0</v>
      </c>
      <c r="LG10">
        <v>44640</v>
      </c>
      <c r="LH10">
        <v>0</v>
      </c>
      <c r="LI10">
        <v>7528905</v>
      </c>
      <c r="LJ10">
        <v>662.15700000000004</v>
      </c>
      <c r="LK10">
        <v>2</v>
      </c>
      <c r="LL10">
        <v>67080</v>
      </c>
      <c r="LM10">
        <v>13972</v>
      </c>
      <c r="LN10">
        <v>0</v>
      </c>
      <c r="LO10">
        <v>0</v>
      </c>
      <c r="LP10">
        <v>0</v>
      </c>
      <c r="LQ10">
        <v>0</v>
      </c>
      <c r="LR10">
        <v>0</v>
      </c>
      <c r="LS10">
        <v>0</v>
      </c>
      <c r="LT10">
        <v>0</v>
      </c>
      <c r="LU10">
        <v>0</v>
      </c>
      <c r="LV10">
        <v>0</v>
      </c>
      <c r="LW10">
        <v>0</v>
      </c>
      <c r="LX10">
        <v>0</v>
      </c>
      <c r="LY10">
        <v>0</v>
      </c>
      <c r="LZ10">
        <v>744</v>
      </c>
      <c r="MA10">
        <v>44640</v>
      </c>
      <c r="MB10">
        <v>0</v>
      </c>
      <c r="MC10">
        <v>29760</v>
      </c>
      <c r="MD10">
        <v>14880</v>
      </c>
      <c r="ME10">
        <v>0</v>
      </c>
      <c r="MF10">
        <v>0</v>
      </c>
      <c r="MG10">
        <v>7739257</v>
      </c>
      <c r="MH10">
        <v>0</v>
      </c>
      <c r="MI10">
        <v>0</v>
      </c>
      <c r="MJ10">
        <v>0</v>
      </c>
      <c r="MK10">
        <v>0</v>
      </c>
      <c r="ML10">
        <v>0</v>
      </c>
      <c r="MM10">
        <v>1228196.149</v>
      </c>
      <c r="MN10">
        <v>62.782000000000004</v>
      </c>
      <c r="MO10">
        <v>81365.085000000006</v>
      </c>
      <c r="MP10">
        <v>186.346</v>
      </c>
      <c r="MQ10">
        <v>427.42</v>
      </c>
      <c r="MS10">
        <v>763323922</v>
      </c>
      <c r="MT10">
        <v>257639917</v>
      </c>
      <c r="MU10">
        <v>50570</v>
      </c>
      <c r="MV10">
        <v>149827</v>
      </c>
      <c r="MW10">
        <v>11581</v>
      </c>
      <c r="MX10">
        <v>505684005</v>
      </c>
      <c r="MY10">
        <v>390190</v>
      </c>
      <c r="MZ10">
        <v>152000</v>
      </c>
      <c r="NA10">
        <v>15</v>
      </c>
      <c r="NB10">
        <v>8</v>
      </c>
      <c r="ND10">
        <v>630.28200000000004</v>
      </c>
      <c r="NE10">
        <v>28363</v>
      </c>
      <c r="NF10">
        <v>26</v>
      </c>
      <c r="NG10">
        <v>26000</v>
      </c>
      <c r="NH10">
        <v>78864</v>
      </c>
      <c r="NI10">
        <v>0</v>
      </c>
      <c r="NJ10">
        <v>0</v>
      </c>
      <c r="NK10">
        <v>160782</v>
      </c>
      <c r="NL10">
        <v>0</v>
      </c>
      <c r="NN10">
        <v>0</v>
      </c>
      <c r="NO10">
        <v>0</v>
      </c>
      <c r="NP10">
        <v>744</v>
      </c>
      <c r="NT10">
        <v>0</v>
      </c>
      <c r="NU10">
        <v>0</v>
      </c>
      <c r="NV10">
        <v>0</v>
      </c>
      <c r="NW10">
        <v>0</v>
      </c>
      <c r="NX10">
        <v>0</v>
      </c>
      <c r="NY10">
        <v>0</v>
      </c>
      <c r="NZ10">
        <v>0</v>
      </c>
      <c r="OA10">
        <v>0</v>
      </c>
      <c r="OB10">
        <v>0</v>
      </c>
      <c r="OC10">
        <v>0</v>
      </c>
      <c r="OD10">
        <v>0</v>
      </c>
      <c r="OE10">
        <v>0</v>
      </c>
      <c r="OF10">
        <v>0</v>
      </c>
      <c r="OG10">
        <v>4000</v>
      </c>
      <c r="OH10">
        <v>8000</v>
      </c>
      <c r="OO10">
        <v>123.977</v>
      </c>
      <c r="OP10">
        <v>2.8780000000000001</v>
      </c>
      <c r="OQ10">
        <v>126.855</v>
      </c>
      <c r="OR10">
        <v>115578</v>
      </c>
      <c r="OS10">
        <v>894</v>
      </c>
      <c r="OT10">
        <v>116472</v>
      </c>
      <c r="OU10">
        <v>11696</v>
      </c>
      <c r="OV10">
        <v>9445874</v>
      </c>
      <c r="OX10">
        <v>0.25270000000000004</v>
      </c>
      <c r="OY10">
        <v>406500.10000000003</v>
      </c>
      <c r="OZ10">
        <v>1718843</v>
      </c>
      <c r="PA10">
        <v>634193</v>
      </c>
      <c r="PB10">
        <v>6925</v>
      </c>
      <c r="PC10">
        <v>0</v>
      </c>
      <c r="PD10">
        <v>35000000</v>
      </c>
      <c r="PE10">
        <v>33517000</v>
      </c>
      <c r="PF10">
        <v>1483000</v>
      </c>
      <c r="PG10">
        <v>306</v>
      </c>
      <c r="PH10">
        <v>0</v>
      </c>
      <c r="PI10">
        <v>0</v>
      </c>
      <c r="PJ10">
        <v>0</v>
      </c>
      <c r="PK10">
        <v>0</v>
      </c>
      <c r="PL10">
        <v>0</v>
      </c>
      <c r="PM10">
        <v>0</v>
      </c>
      <c r="PN10">
        <v>0</v>
      </c>
      <c r="PO10">
        <v>0</v>
      </c>
    </row>
    <row r="11" spans="1:431" customFormat="1" x14ac:dyDescent="0.3">
      <c r="A11">
        <v>46778</v>
      </c>
      <c r="B11" s="4">
        <v>15805</v>
      </c>
      <c r="C11">
        <v>9</v>
      </c>
      <c r="D11">
        <v>2026</v>
      </c>
      <c r="E11">
        <v>6215</v>
      </c>
      <c r="F11">
        <v>0</v>
      </c>
      <c r="G11">
        <v>304.57499999999999</v>
      </c>
      <c r="H11">
        <v>297.61400000000003</v>
      </c>
      <c r="I11">
        <v>297.61400000000003</v>
      </c>
      <c r="J11">
        <v>304.57499999999999</v>
      </c>
      <c r="K11">
        <v>0</v>
      </c>
      <c r="L11">
        <v>6215</v>
      </c>
      <c r="M11">
        <v>0</v>
      </c>
      <c r="N11">
        <v>0</v>
      </c>
      <c r="P11">
        <v>280.30700000000002</v>
      </c>
      <c r="Q11">
        <v>0</v>
      </c>
      <c r="R11">
        <v>132078</v>
      </c>
      <c r="S11">
        <v>471.19</v>
      </c>
      <c r="U11">
        <v>96087</v>
      </c>
      <c r="V11">
        <v>31.152000000000001</v>
      </c>
      <c r="W11">
        <v>19361</v>
      </c>
      <c r="X11">
        <v>19361</v>
      </c>
      <c r="Z11">
        <v>0</v>
      </c>
      <c r="AC11">
        <v>0</v>
      </c>
      <c r="AD11" t="s">
        <v>427</v>
      </c>
      <c r="AE11">
        <v>0</v>
      </c>
      <c r="AH11">
        <v>0</v>
      </c>
      <c r="AI11">
        <v>0</v>
      </c>
      <c r="AJ11">
        <v>6215</v>
      </c>
      <c r="AK11" t="s">
        <v>949</v>
      </c>
      <c r="AL11" t="s">
        <v>435</v>
      </c>
      <c r="AM11">
        <v>0</v>
      </c>
      <c r="AN11">
        <v>0</v>
      </c>
      <c r="AO11">
        <v>0</v>
      </c>
      <c r="AP11">
        <v>0</v>
      </c>
      <c r="AQ11">
        <v>0</v>
      </c>
      <c r="AS11">
        <v>0</v>
      </c>
      <c r="AT11">
        <v>0</v>
      </c>
      <c r="AU11">
        <v>0</v>
      </c>
      <c r="AV11">
        <v>-584</v>
      </c>
      <c r="AW11">
        <v>3543087</v>
      </c>
      <c r="AX11">
        <v>3429962</v>
      </c>
      <c r="AY11">
        <v>2303466</v>
      </c>
      <c r="AZ11">
        <v>132078</v>
      </c>
      <c r="BA11">
        <v>0</v>
      </c>
      <c r="BB11">
        <v>0</v>
      </c>
      <c r="BC11">
        <v>0</v>
      </c>
      <c r="BD11">
        <v>0</v>
      </c>
      <c r="BE11">
        <v>0</v>
      </c>
      <c r="BF11">
        <v>2903615</v>
      </c>
      <c r="BG11">
        <v>0</v>
      </c>
      <c r="BJ11">
        <v>12</v>
      </c>
      <c r="BK11">
        <v>0</v>
      </c>
      <c r="BL11">
        <v>0</v>
      </c>
      <c r="BM11">
        <v>0</v>
      </c>
      <c r="BN11">
        <v>0</v>
      </c>
      <c r="BO11">
        <v>0</v>
      </c>
      <c r="BP11">
        <v>0</v>
      </c>
      <c r="BQ11">
        <v>877</v>
      </c>
      <c r="BS11">
        <v>0</v>
      </c>
      <c r="BT11">
        <v>0</v>
      </c>
      <c r="BU11">
        <v>0</v>
      </c>
      <c r="BV11">
        <v>0</v>
      </c>
      <c r="BW11">
        <v>0</v>
      </c>
      <c r="BY11">
        <v>0</v>
      </c>
      <c r="CA11">
        <v>0</v>
      </c>
      <c r="CB11">
        <v>0</v>
      </c>
      <c r="CC11">
        <v>0</v>
      </c>
      <c r="CD11">
        <v>0</v>
      </c>
      <c r="CE11">
        <v>0</v>
      </c>
      <c r="CF11">
        <v>0</v>
      </c>
      <c r="CG11">
        <v>0</v>
      </c>
      <c r="CH11">
        <v>133676</v>
      </c>
      <c r="CI11">
        <v>0</v>
      </c>
      <c r="CJ11">
        <v>4</v>
      </c>
      <c r="CK11">
        <v>0</v>
      </c>
      <c r="CL11">
        <v>0</v>
      </c>
      <c r="CN11">
        <v>0</v>
      </c>
      <c r="CO11">
        <v>1</v>
      </c>
      <c r="CP11">
        <v>0</v>
      </c>
      <c r="CQ11">
        <v>0</v>
      </c>
      <c r="CR11">
        <v>277.66500000000002</v>
      </c>
      <c r="CS11">
        <v>0</v>
      </c>
      <c r="CT11">
        <v>0</v>
      </c>
      <c r="CU11">
        <v>0</v>
      </c>
      <c r="CV11">
        <v>0</v>
      </c>
      <c r="CW11">
        <v>0</v>
      </c>
      <c r="CX11">
        <v>0</v>
      </c>
      <c r="CY11">
        <v>0</v>
      </c>
      <c r="CZ11">
        <v>0</v>
      </c>
      <c r="DB11">
        <v>1849671</v>
      </c>
      <c r="DC11">
        <v>0</v>
      </c>
      <c r="DD11">
        <v>0</v>
      </c>
      <c r="DE11">
        <v>326521</v>
      </c>
      <c r="DF11">
        <v>326521</v>
      </c>
      <c r="DG11">
        <v>52.538000000000004</v>
      </c>
      <c r="DH11">
        <v>0</v>
      </c>
      <c r="DI11">
        <v>0</v>
      </c>
      <c r="DK11">
        <v>3723</v>
      </c>
      <c r="DL11">
        <v>0</v>
      </c>
      <c r="DM11">
        <v>185413</v>
      </c>
      <c r="DN11">
        <v>451</v>
      </c>
      <c r="DO11">
        <v>0</v>
      </c>
      <c r="DP11">
        <v>0</v>
      </c>
      <c r="DQ11">
        <v>0</v>
      </c>
      <c r="DR11">
        <v>0</v>
      </c>
      <c r="DS11">
        <v>0</v>
      </c>
      <c r="DT11">
        <v>0</v>
      </c>
      <c r="DU11">
        <v>0</v>
      </c>
      <c r="DV11">
        <v>0</v>
      </c>
      <c r="DW11">
        <v>0</v>
      </c>
      <c r="DX11">
        <v>0</v>
      </c>
      <c r="DY11">
        <v>0</v>
      </c>
      <c r="DZ11">
        <v>0</v>
      </c>
      <c r="EA11">
        <v>0</v>
      </c>
      <c r="EB11">
        <v>0</v>
      </c>
      <c r="EC11">
        <v>7.6440000000000001</v>
      </c>
      <c r="ED11">
        <v>54634</v>
      </c>
      <c r="EE11">
        <v>0</v>
      </c>
      <c r="EF11">
        <v>0</v>
      </c>
      <c r="EG11">
        <v>0</v>
      </c>
      <c r="EH11">
        <v>131230</v>
      </c>
      <c r="EI11">
        <v>0</v>
      </c>
      <c r="EJ11">
        <v>0</v>
      </c>
      <c r="EK11">
        <v>6.8450000000000006</v>
      </c>
      <c r="EL11">
        <v>0</v>
      </c>
      <c r="EM11">
        <v>0</v>
      </c>
      <c r="EN11">
        <v>0.11600000000000001</v>
      </c>
      <c r="EO11">
        <v>0</v>
      </c>
      <c r="EP11">
        <v>0</v>
      </c>
      <c r="EQ11">
        <v>6.9610000000000003</v>
      </c>
      <c r="ER11">
        <v>0</v>
      </c>
      <c r="ES11">
        <v>21.115000000000002</v>
      </c>
      <c r="ET11">
        <v>0</v>
      </c>
      <c r="EV11">
        <v>0</v>
      </c>
      <c r="EW11">
        <v>0</v>
      </c>
      <c r="EX11">
        <v>0</v>
      </c>
      <c r="EZ11">
        <v>2947951</v>
      </c>
      <c r="FA11">
        <v>0</v>
      </c>
      <c r="FB11">
        <v>3079578</v>
      </c>
      <c r="FC11">
        <v>0</v>
      </c>
      <c r="FD11">
        <v>0</v>
      </c>
      <c r="FE11">
        <v>409116</v>
      </c>
      <c r="FF11">
        <v>72895</v>
      </c>
      <c r="FG11">
        <v>6.7610000000000003E-2</v>
      </c>
      <c r="FH11">
        <v>3.1380999999999999E-2</v>
      </c>
      <c r="FI11">
        <v>0</v>
      </c>
      <c r="FJ11">
        <v>0</v>
      </c>
      <c r="FK11">
        <v>467.19500000000005</v>
      </c>
      <c r="FL11">
        <v>3695265</v>
      </c>
      <c r="FM11">
        <v>0</v>
      </c>
      <c r="FN11">
        <v>0</v>
      </c>
      <c r="FO11">
        <v>0</v>
      </c>
      <c r="FP11">
        <v>0</v>
      </c>
      <c r="FQ11">
        <v>0</v>
      </c>
      <c r="FR11">
        <v>0</v>
      </c>
      <c r="FS11">
        <v>0</v>
      </c>
      <c r="FT11">
        <v>0</v>
      </c>
      <c r="FU11">
        <v>0</v>
      </c>
      <c r="FV11">
        <v>0</v>
      </c>
      <c r="FW11">
        <v>0</v>
      </c>
      <c r="FX11">
        <v>0</v>
      </c>
      <c r="FY11">
        <v>0</v>
      </c>
      <c r="GB11">
        <v>0</v>
      </c>
      <c r="GC11">
        <v>0</v>
      </c>
      <c r="GD11">
        <v>0</v>
      </c>
      <c r="GF11">
        <v>0</v>
      </c>
      <c r="GG11">
        <v>0</v>
      </c>
      <c r="GH11">
        <v>0</v>
      </c>
      <c r="GI11">
        <v>0</v>
      </c>
      <c r="GK11">
        <v>0</v>
      </c>
      <c r="GL11">
        <v>0</v>
      </c>
      <c r="GM11">
        <v>0</v>
      </c>
      <c r="GN11">
        <v>0</v>
      </c>
      <c r="GO11">
        <v>0</v>
      </c>
      <c r="GQ11">
        <v>0</v>
      </c>
      <c r="GR11">
        <v>0</v>
      </c>
      <c r="GS11">
        <v>0</v>
      </c>
      <c r="GT11">
        <v>0</v>
      </c>
      <c r="HB11">
        <v>0</v>
      </c>
      <c r="HC11">
        <v>0</v>
      </c>
      <c r="HD11">
        <v>113576</v>
      </c>
      <c r="HE11">
        <v>0</v>
      </c>
      <c r="HF11">
        <v>345232</v>
      </c>
      <c r="HG11">
        <v>7458</v>
      </c>
      <c r="HH11">
        <v>41508</v>
      </c>
      <c r="HI11">
        <v>0</v>
      </c>
      <c r="HJ11">
        <v>106479</v>
      </c>
      <c r="HK11">
        <v>2239</v>
      </c>
      <c r="HL11">
        <v>506</v>
      </c>
      <c r="HM11">
        <v>128000</v>
      </c>
      <c r="HN11">
        <v>0</v>
      </c>
      <c r="HO11">
        <v>0</v>
      </c>
      <c r="HP11">
        <v>0</v>
      </c>
      <c r="HQ11">
        <v>0</v>
      </c>
      <c r="HR11">
        <v>0</v>
      </c>
      <c r="HS11">
        <v>2947500</v>
      </c>
      <c r="HT11">
        <v>72895</v>
      </c>
      <c r="HW11">
        <v>0</v>
      </c>
      <c r="HX11">
        <v>4</v>
      </c>
      <c r="HY11">
        <v>35</v>
      </c>
      <c r="HZ11">
        <v>45</v>
      </c>
      <c r="IA11">
        <v>74</v>
      </c>
      <c r="IB11">
        <v>46</v>
      </c>
      <c r="IC11">
        <v>204</v>
      </c>
      <c r="ID11">
        <v>0</v>
      </c>
      <c r="IE11">
        <v>0</v>
      </c>
      <c r="IF11">
        <v>0</v>
      </c>
      <c r="IG11">
        <v>12</v>
      </c>
      <c r="IH11">
        <v>14.007000000000001</v>
      </c>
      <c r="II11">
        <v>0</v>
      </c>
      <c r="IJ11">
        <v>31.152000000000001</v>
      </c>
      <c r="IK11">
        <v>0</v>
      </c>
      <c r="IL11">
        <v>19</v>
      </c>
      <c r="IM11">
        <v>11</v>
      </c>
      <c r="IN11">
        <v>0</v>
      </c>
      <c r="IO11">
        <v>30</v>
      </c>
      <c r="IP11">
        <v>0</v>
      </c>
      <c r="IQ11">
        <v>31.152000000000001</v>
      </c>
      <c r="IR11">
        <v>19361</v>
      </c>
      <c r="IS11">
        <v>0</v>
      </c>
      <c r="IT11">
        <v>95000</v>
      </c>
      <c r="IU11">
        <v>33000</v>
      </c>
      <c r="IV11">
        <v>0</v>
      </c>
      <c r="IW11">
        <v>6215</v>
      </c>
      <c r="IX11">
        <v>0</v>
      </c>
      <c r="IY11">
        <v>0</v>
      </c>
      <c r="IZ11">
        <v>0</v>
      </c>
      <c r="JA11">
        <v>0</v>
      </c>
      <c r="JB11">
        <v>0</v>
      </c>
      <c r="JC11">
        <v>0</v>
      </c>
      <c r="JD11">
        <v>0</v>
      </c>
      <c r="JE11">
        <v>0</v>
      </c>
      <c r="JF11">
        <v>0</v>
      </c>
      <c r="JG11">
        <v>0</v>
      </c>
      <c r="JH11">
        <v>0</v>
      </c>
      <c r="JJ11">
        <v>0</v>
      </c>
      <c r="JK11">
        <v>0</v>
      </c>
      <c r="JL11">
        <v>0</v>
      </c>
      <c r="JM11">
        <v>0</v>
      </c>
      <c r="JO11">
        <v>0</v>
      </c>
      <c r="JP11">
        <v>0</v>
      </c>
      <c r="JQ11">
        <v>0</v>
      </c>
      <c r="JR11">
        <v>0</v>
      </c>
      <c r="JS11">
        <v>0</v>
      </c>
      <c r="JT11">
        <v>0</v>
      </c>
      <c r="JU11">
        <v>0</v>
      </c>
      <c r="JW11">
        <v>0</v>
      </c>
      <c r="JX11">
        <v>0</v>
      </c>
      <c r="JY11">
        <v>0</v>
      </c>
      <c r="JZ11">
        <v>0</v>
      </c>
      <c r="KD11">
        <v>0</v>
      </c>
      <c r="KE11">
        <v>7375</v>
      </c>
      <c r="KG11">
        <v>0</v>
      </c>
      <c r="KH11">
        <v>0</v>
      </c>
      <c r="KI11">
        <v>0</v>
      </c>
      <c r="KJ11">
        <v>2</v>
      </c>
      <c r="KK11">
        <v>10</v>
      </c>
      <c r="KL11">
        <v>1243</v>
      </c>
      <c r="KM11">
        <v>6215</v>
      </c>
      <c r="KN11">
        <v>0</v>
      </c>
      <c r="KO11">
        <v>0</v>
      </c>
      <c r="KP11">
        <v>0</v>
      </c>
      <c r="KQ11">
        <v>0</v>
      </c>
      <c r="KS11">
        <v>0</v>
      </c>
      <c r="KT11">
        <v>0</v>
      </c>
      <c r="KU11">
        <v>0</v>
      </c>
      <c r="KW11">
        <v>0</v>
      </c>
      <c r="KX11">
        <v>0</v>
      </c>
      <c r="KY11">
        <v>0</v>
      </c>
      <c r="KZ11">
        <v>3449611</v>
      </c>
      <c r="LA11">
        <v>0</v>
      </c>
      <c r="LB11">
        <v>0</v>
      </c>
      <c r="LD11">
        <v>0</v>
      </c>
      <c r="LE11">
        <v>0</v>
      </c>
      <c r="LF11">
        <v>0</v>
      </c>
      <c r="LG11">
        <v>20100</v>
      </c>
      <c r="LH11">
        <v>0</v>
      </c>
      <c r="LI11">
        <v>3449611</v>
      </c>
      <c r="LJ11">
        <v>277.66500000000002</v>
      </c>
      <c r="LK11">
        <v>3</v>
      </c>
      <c r="LL11">
        <v>100620</v>
      </c>
      <c r="LM11">
        <v>5859</v>
      </c>
      <c r="LN11">
        <v>0</v>
      </c>
      <c r="LO11">
        <v>0</v>
      </c>
      <c r="LP11">
        <v>0</v>
      </c>
      <c r="LQ11">
        <v>0</v>
      </c>
      <c r="LR11">
        <v>0</v>
      </c>
      <c r="LS11">
        <v>0</v>
      </c>
      <c r="LT11">
        <v>0</v>
      </c>
      <c r="LU11">
        <v>0</v>
      </c>
      <c r="LV11">
        <v>0</v>
      </c>
      <c r="LW11">
        <v>0</v>
      </c>
      <c r="LX11">
        <v>0</v>
      </c>
      <c r="LY11">
        <v>0</v>
      </c>
      <c r="LZ11">
        <v>333</v>
      </c>
      <c r="MA11">
        <v>20100</v>
      </c>
      <c r="MB11">
        <v>0</v>
      </c>
      <c r="MC11">
        <v>13400</v>
      </c>
      <c r="MD11">
        <v>6700</v>
      </c>
      <c r="ME11">
        <v>0</v>
      </c>
      <c r="MF11">
        <v>0</v>
      </c>
      <c r="MG11">
        <v>3563187</v>
      </c>
      <c r="MH11">
        <v>0</v>
      </c>
      <c r="MI11">
        <v>0</v>
      </c>
      <c r="MJ11">
        <v>0</v>
      </c>
      <c r="MK11">
        <v>0</v>
      </c>
      <c r="ML11">
        <v>0</v>
      </c>
      <c r="MM11">
        <v>1228196.149</v>
      </c>
      <c r="MN11">
        <v>6.2060000000000004</v>
      </c>
      <c r="MO11">
        <v>81365.085000000006</v>
      </c>
      <c r="MP11">
        <v>0</v>
      </c>
      <c r="MQ11">
        <v>14.007000000000001</v>
      </c>
      <c r="MS11">
        <v>763323922</v>
      </c>
      <c r="MT11">
        <v>257639917</v>
      </c>
      <c r="MU11">
        <v>2938</v>
      </c>
      <c r="MV11">
        <v>8705</v>
      </c>
      <c r="MW11">
        <v>0</v>
      </c>
      <c r="MX11">
        <v>505684005</v>
      </c>
      <c r="MY11">
        <v>38570</v>
      </c>
      <c r="MZ11">
        <v>0</v>
      </c>
      <c r="NA11">
        <v>0</v>
      </c>
      <c r="NB11">
        <v>0</v>
      </c>
      <c r="ND11">
        <v>353.16200000000003</v>
      </c>
      <c r="NE11">
        <v>15892</v>
      </c>
      <c r="NF11">
        <v>16</v>
      </c>
      <c r="NG11">
        <v>16000</v>
      </c>
      <c r="NH11">
        <v>35298</v>
      </c>
      <c r="NI11">
        <v>0</v>
      </c>
      <c r="NJ11">
        <v>0</v>
      </c>
      <c r="NK11">
        <v>63399</v>
      </c>
      <c r="NL11">
        <v>0</v>
      </c>
      <c r="NN11">
        <v>0</v>
      </c>
      <c r="NO11">
        <v>0</v>
      </c>
      <c r="NP11">
        <v>335</v>
      </c>
      <c r="NT11">
        <v>0</v>
      </c>
      <c r="NU11">
        <v>0</v>
      </c>
      <c r="NV11">
        <v>0</v>
      </c>
      <c r="NW11">
        <v>0</v>
      </c>
      <c r="NX11">
        <v>0</v>
      </c>
      <c r="NY11">
        <v>0</v>
      </c>
      <c r="NZ11">
        <v>0</v>
      </c>
      <c r="OA11">
        <v>0</v>
      </c>
      <c r="OB11">
        <v>0</v>
      </c>
      <c r="OC11">
        <v>0</v>
      </c>
      <c r="OD11">
        <v>0</v>
      </c>
      <c r="OE11">
        <v>150000</v>
      </c>
      <c r="OF11">
        <v>1485000</v>
      </c>
      <c r="OG11">
        <v>2500</v>
      </c>
      <c r="OH11">
        <v>5000</v>
      </c>
      <c r="OO11">
        <v>0</v>
      </c>
      <c r="OP11">
        <v>0</v>
      </c>
      <c r="OQ11">
        <v>0</v>
      </c>
      <c r="OR11">
        <v>0</v>
      </c>
      <c r="OS11">
        <v>0</v>
      </c>
      <c r="OT11">
        <v>0</v>
      </c>
      <c r="OU11">
        <v>0</v>
      </c>
      <c r="OV11">
        <v>29434737</v>
      </c>
      <c r="OX11">
        <v>0.25270000000000004</v>
      </c>
      <c r="OY11">
        <v>406500.10000000003</v>
      </c>
      <c r="OZ11">
        <v>8002453</v>
      </c>
      <c r="PA11">
        <v>2952626</v>
      </c>
      <c r="PB11">
        <v>6925</v>
      </c>
      <c r="PC11">
        <v>0</v>
      </c>
      <c r="PD11">
        <v>35000000</v>
      </c>
      <c r="PE11">
        <v>33517000</v>
      </c>
      <c r="PF11">
        <v>1483000</v>
      </c>
      <c r="PG11">
        <v>306</v>
      </c>
      <c r="PH11">
        <v>0</v>
      </c>
      <c r="PI11">
        <v>0</v>
      </c>
      <c r="PJ11">
        <v>0</v>
      </c>
      <c r="PK11">
        <v>0</v>
      </c>
      <c r="PL11">
        <v>516475</v>
      </c>
      <c r="PM11">
        <v>0</v>
      </c>
      <c r="PN11">
        <v>0</v>
      </c>
      <c r="PO11">
        <v>0</v>
      </c>
    </row>
    <row r="12" spans="1:431" customFormat="1" x14ac:dyDescent="0.3">
      <c r="A12">
        <v>46778</v>
      </c>
      <c r="B12" s="4">
        <v>15806</v>
      </c>
      <c r="C12">
        <v>9</v>
      </c>
      <c r="D12">
        <v>2026</v>
      </c>
      <c r="E12">
        <v>6215</v>
      </c>
      <c r="F12">
        <v>0</v>
      </c>
      <c r="G12">
        <v>1555.6610000000001</v>
      </c>
      <c r="H12">
        <v>1503.4560000000001</v>
      </c>
      <c r="I12">
        <v>1503.4560000000001</v>
      </c>
      <c r="J12">
        <v>1555.6610000000001</v>
      </c>
      <c r="K12">
        <v>0</v>
      </c>
      <c r="L12">
        <v>6215</v>
      </c>
      <c r="M12">
        <v>0</v>
      </c>
      <c r="N12">
        <v>0</v>
      </c>
      <c r="P12">
        <v>1801.3</v>
      </c>
      <c r="Q12">
        <v>0</v>
      </c>
      <c r="R12">
        <v>848755</v>
      </c>
      <c r="S12">
        <v>471.19</v>
      </c>
      <c r="U12">
        <v>617479</v>
      </c>
      <c r="V12">
        <v>141.67700000000002</v>
      </c>
      <c r="W12">
        <v>88052</v>
      </c>
      <c r="X12">
        <v>88052</v>
      </c>
      <c r="Z12">
        <v>0</v>
      </c>
      <c r="AC12">
        <v>0</v>
      </c>
      <c r="AD12" t="s">
        <v>427</v>
      </c>
      <c r="AE12">
        <v>0</v>
      </c>
      <c r="AH12">
        <v>0</v>
      </c>
      <c r="AI12">
        <v>0</v>
      </c>
      <c r="AJ12">
        <v>6215</v>
      </c>
      <c r="AK12" t="s">
        <v>949</v>
      </c>
      <c r="AL12" t="s">
        <v>436</v>
      </c>
      <c r="AM12">
        <v>0</v>
      </c>
      <c r="AN12">
        <v>0</v>
      </c>
      <c r="AO12">
        <v>0</v>
      </c>
      <c r="AP12">
        <v>0</v>
      </c>
      <c r="AQ12">
        <v>0</v>
      </c>
      <c r="AS12">
        <v>0</v>
      </c>
      <c r="AT12">
        <v>0</v>
      </c>
      <c r="AU12">
        <v>0</v>
      </c>
      <c r="AV12">
        <v>-17641</v>
      </c>
      <c r="AW12">
        <v>17095115</v>
      </c>
      <c r="AX12">
        <v>16517945</v>
      </c>
      <c r="AY12">
        <v>13164032</v>
      </c>
      <c r="AZ12">
        <v>848755</v>
      </c>
      <c r="BA12">
        <v>46.5</v>
      </c>
      <c r="BB12">
        <v>20777</v>
      </c>
      <c r="BC12">
        <v>20645</v>
      </c>
      <c r="BD12">
        <v>48</v>
      </c>
      <c r="BE12">
        <v>132</v>
      </c>
      <c r="BF12">
        <v>14475509</v>
      </c>
      <c r="BG12">
        <v>0</v>
      </c>
      <c r="BJ12">
        <v>12</v>
      </c>
      <c r="BK12">
        <v>0</v>
      </c>
      <c r="BL12">
        <v>0</v>
      </c>
      <c r="BM12">
        <v>0</v>
      </c>
      <c r="BN12">
        <v>0</v>
      </c>
      <c r="BO12">
        <v>0</v>
      </c>
      <c r="BP12">
        <v>0</v>
      </c>
      <c r="BQ12">
        <v>652</v>
      </c>
      <c r="BS12">
        <v>0</v>
      </c>
      <c r="BT12">
        <v>0</v>
      </c>
      <c r="BU12">
        <v>0</v>
      </c>
      <c r="BV12">
        <v>0</v>
      </c>
      <c r="BW12">
        <v>0</v>
      </c>
      <c r="BY12">
        <v>0</v>
      </c>
      <c r="CA12">
        <v>0</v>
      </c>
      <c r="CB12">
        <v>0</v>
      </c>
      <c r="CC12">
        <v>0</v>
      </c>
      <c r="CD12">
        <v>0</v>
      </c>
      <c r="CE12">
        <v>0</v>
      </c>
      <c r="CF12">
        <v>0</v>
      </c>
      <c r="CG12">
        <v>0</v>
      </c>
      <c r="CH12">
        <v>691406</v>
      </c>
      <c r="CI12">
        <v>0</v>
      </c>
      <c r="CJ12">
        <v>5</v>
      </c>
      <c r="CK12">
        <v>0</v>
      </c>
      <c r="CL12">
        <v>0</v>
      </c>
      <c r="CN12">
        <v>0</v>
      </c>
      <c r="CO12">
        <v>1</v>
      </c>
      <c r="CP12">
        <v>0</v>
      </c>
      <c r="CQ12">
        <v>0.58300000000000007</v>
      </c>
      <c r="CR12">
        <v>1802.0220000000002</v>
      </c>
      <c r="CS12">
        <v>0</v>
      </c>
      <c r="CT12">
        <v>0</v>
      </c>
      <c r="CU12">
        <v>0</v>
      </c>
      <c r="CV12">
        <v>0</v>
      </c>
      <c r="CW12">
        <v>0</v>
      </c>
      <c r="CX12">
        <v>0</v>
      </c>
      <c r="CY12">
        <v>0</v>
      </c>
      <c r="CZ12">
        <v>0</v>
      </c>
      <c r="DB12">
        <v>9343979</v>
      </c>
      <c r="DC12">
        <v>0</v>
      </c>
      <c r="DD12">
        <v>0</v>
      </c>
      <c r="DE12">
        <v>1276250</v>
      </c>
      <c r="DF12">
        <v>1276250</v>
      </c>
      <c r="DG12">
        <v>205.35</v>
      </c>
      <c r="DH12">
        <v>0</v>
      </c>
      <c r="DI12">
        <v>0</v>
      </c>
      <c r="DK12">
        <v>276</v>
      </c>
      <c r="DL12">
        <v>0</v>
      </c>
      <c r="DM12">
        <v>1151476</v>
      </c>
      <c r="DN12">
        <v>2804</v>
      </c>
      <c r="DO12">
        <v>0</v>
      </c>
      <c r="DP12">
        <v>0</v>
      </c>
      <c r="DQ12">
        <v>0</v>
      </c>
      <c r="DR12">
        <v>0</v>
      </c>
      <c r="DS12">
        <v>0</v>
      </c>
      <c r="DT12">
        <v>0</v>
      </c>
      <c r="DU12">
        <v>0</v>
      </c>
      <c r="DV12">
        <v>0</v>
      </c>
      <c r="DW12">
        <v>0</v>
      </c>
      <c r="DX12">
        <v>0</v>
      </c>
      <c r="DY12">
        <v>0</v>
      </c>
      <c r="DZ12">
        <v>0</v>
      </c>
      <c r="EA12">
        <v>0</v>
      </c>
      <c r="EB12">
        <v>0</v>
      </c>
      <c r="EC12">
        <v>19.372</v>
      </c>
      <c r="ED12">
        <v>138457</v>
      </c>
      <c r="EE12">
        <v>0</v>
      </c>
      <c r="EF12">
        <v>0</v>
      </c>
      <c r="EG12">
        <v>0</v>
      </c>
      <c r="EH12">
        <v>1015823</v>
      </c>
      <c r="EI12">
        <v>0</v>
      </c>
      <c r="EJ12">
        <v>0</v>
      </c>
      <c r="EK12">
        <v>45.96</v>
      </c>
      <c r="EL12">
        <v>0</v>
      </c>
      <c r="EM12">
        <v>2.8290000000000002</v>
      </c>
      <c r="EN12">
        <v>3.4160000000000004</v>
      </c>
      <c r="EO12">
        <v>0</v>
      </c>
      <c r="EP12">
        <v>0</v>
      </c>
      <c r="EQ12">
        <v>52.205000000000005</v>
      </c>
      <c r="ER12">
        <v>0</v>
      </c>
      <c r="ES12">
        <v>163.447</v>
      </c>
      <c r="ET12">
        <v>0</v>
      </c>
      <c r="EV12">
        <v>0</v>
      </c>
      <c r="EW12">
        <v>0</v>
      </c>
      <c r="EX12">
        <v>0</v>
      </c>
      <c r="EZ12">
        <v>14114961</v>
      </c>
      <c r="FA12">
        <v>0</v>
      </c>
      <c r="FB12">
        <v>14960780</v>
      </c>
      <c r="FC12">
        <v>0</v>
      </c>
      <c r="FD12">
        <v>0</v>
      </c>
      <c r="FE12">
        <v>2039579</v>
      </c>
      <c r="FF12">
        <v>363405</v>
      </c>
      <c r="FG12">
        <v>6.7610000000000003E-2</v>
      </c>
      <c r="FH12">
        <v>3.1380999999999999E-2</v>
      </c>
      <c r="FI12">
        <v>0</v>
      </c>
      <c r="FJ12">
        <v>0</v>
      </c>
      <c r="FK12">
        <v>2329.125</v>
      </c>
      <c r="FL12">
        <v>18055170</v>
      </c>
      <c r="FM12">
        <v>0</v>
      </c>
      <c r="FN12">
        <v>0</v>
      </c>
      <c r="FO12">
        <v>21610</v>
      </c>
      <c r="FP12">
        <v>0</v>
      </c>
      <c r="FQ12">
        <v>21610</v>
      </c>
      <c r="FR12">
        <v>21610</v>
      </c>
      <c r="FS12">
        <v>0</v>
      </c>
      <c r="FT12">
        <v>0</v>
      </c>
      <c r="FU12">
        <v>0</v>
      </c>
      <c r="FV12">
        <v>0</v>
      </c>
      <c r="FW12">
        <v>0</v>
      </c>
      <c r="FX12">
        <v>0</v>
      </c>
      <c r="FY12">
        <v>0</v>
      </c>
      <c r="GB12">
        <v>0</v>
      </c>
      <c r="GC12">
        <v>0</v>
      </c>
      <c r="GD12">
        <v>0</v>
      </c>
      <c r="GF12">
        <v>0</v>
      </c>
      <c r="GG12">
        <v>0</v>
      </c>
      <c r="GH12">
        <v>0</v>
      </c>
      <c r="GI12">
        <v>0</v>
      </c>
      <c r="GK12">
        <v>0</v>
      </c>
      <c r="GL12">
        <v>0</v>
      </c>
      <c r="GM12">
        <v>0</v>
      </c>
      <c r="GN12">
        <v>0</v>
      </c>
      <c r="GO12">
        <v>0</v>
      </c>
      <c r="GQ12">
        <v>0</v>
      </c>
      <c r="GR12">
        <v>0</v>
      </c>
      <c r="GS12">
        <v>0</v>
      </c>
      <c r="GT12">
        <v>0</v>
      </c>
      <c r="HB12">
        <v>0</v>
      </c>
      <c r="HC12">
        <v>0</v>
      </c>
      <c r="HD12">
        <v>580106</v>
      </c>
      <c r="HE12">
        <v>0</v>
      </c>
      <c r="HF12">
        <v>1744009</v>
      </c>
      <c r="HG12">
        <v>125543</v>
      </c>
      <c r="HH12">
        <v>708790</v>
      </c>
      <c r="HI12">
        <v>0</v>
      </c>
      <c r="HJ12">
        <v>172221</v>
      </c>
      <c r="HK12">
        <v>833</v>
      </c>
      <c r="HL12">
        <v>736</v>
      </c>
      <c r="HM12">
        <v>0</v>
      </c>
      <c r="HN12">
        <v>13829</v>
      </c>
      <c r="HO12">
        <v>0</v>
      </c>
      <c r="HP12">
        <v>0</v>
      </c>
      <c r="HQ12">
        <v>0</v>
      </c>
      <c r="HR12">
        <v>0</v>
      </c>
      <c r="HS12">
        <v>14112025</v>
      </c>
      <c r="HT12">
        <v>363405</v>
      </c>
      <c r="HW12">
        <v>0</v>
      </c>
      <c r="HX12">
        <v>577</v>
      </c>
      <c r="HY12">
        <v>157</v>
      </c>
      <c r="HZ12">
        <v>94</v>
      </c>
      <c r="IA12">
        <v>31</v>
      </c>
      <c r="IB12">
        <v>24</v>
      </c>
      <c r="IC12">
        <v>883</v>
      </c>
      <c r="ID12">
        <v>0</v>
      </c>
      <c r="IE12">
        <v>0</v>
      </c>
      <c r="IF12">
        <v>0</v>
      </c>
      <c r="IG12">
        <v>202</v>
      </c>
      <c r="IH12">
        <v>455.96500000000003</v>
      </c>
      <c r="II12">
        <v>0</v>
      </c>
      <c r="IJ12">
        <v>141.67700000000002</v>
      </c>
      <c r="IK12">
        <v>0</v>
      </c>
      <c r="IL12">
        <v>0</v>
      </c>
      <c r="IM12">
        <v>0</v>
      </c>
      <c r="IN12">
        <v>0</v>
      </c>
      <c r="IO12">
        <v>0</v>
      </c>
      <c r="IP12">
        <v>0</v>
      </c>
      <c r="IQ12">
        <v>141.67700000000002</v>
      </c>
      <c r="IR12">
        <v>88052</v>
      </c>
      <c r="IS12">
        <v>0</v>
      </c>
      <c r="IT12">
        <v>0</v>
      </c>
      <c r="IU12">
        <v>0</v>
      </c>
      <c r="IV12">
        <v>0</v>
      </c>
      <c r="IW12">
        <v>6215</v>
      </c>
      <c r="IX12">
        <v>0</v>
      </c>
      <c r="IY12">
        <v>0</v>
      </c>
      <c r="IZ12">
        <v>0</v>
      </c>
      <c r="JA12">
        <v>0</v>
      </c>
      <c r="JB12">
        <v>1</v>
      </c>
      <c r="JC12">
        <v>13829</v>
      </c>
      <c r="JD12">
        <v>0</v>
      </c>
      <c r="JE12">
        <v>0</v>
      </c>
      <c r="JF12">
        <v>0</v>
      </c>
      <c r="JG12">
        <v>0</v>
      </c>
      <c r="JH12">
        <v>0</v>
      </c>
      <c r="JJ12">
        <v>0</v>
      </c>
      <c r="JK12">
        <v>0</v>
      </c>
      <c r="JL12">
        <v>0</v>
      </c>
      <c r="JM12">
        <v>0</v>
      </c>
      <c r="JO12">
        <v>0</v>
      </c>
      <c r="JP12">
        <v>0</v>
      </c>
      <c r="JQ12">
        <v>0</v>
      </c>
      <c r="JR12">
        <v>0</v>
      </c>
      <c r="JS12">
        <v>0</v>
      </c>
      <c r="JT12">
        <v>0</v>
      </c>
      <c r="JU12">
        <v>20882</v>
      </c>
      <c r="JW12">
        <v>0</v>
      </c>
      <c r="JX12">
        <v>0</v>
      </c>
      <c r="JY12">
        <v>0</v>
      </c>
      <c r="JZ12">
        <v>0</v>
      </c>
      <c r="KD12">
        <v>20882</v>
      </c>
      <c r="KE12">
        <v>7375</v>
      </c>
      <c r="KG12">
        <v>0</v>
      </c>
      <c r="KH12">
        <v>0</v>
      </c>
      <c r="KI12">
        <v>0</v>
      </c>
      <c r="KJ12">
        <v>33</v>
      </c>
      <c r="KK12">
        <v>169</v>
      </c>
      <c r="KL12">
        <v>20510</v>
      </c>
      <c r="KM12">
        <v>105034</v>
      </c>
      <c r="KN12">
        <v>0</v>
      </c>
      <c r="KO12">
        <v>0</v>
      </c>
      <c r="KP12">
        <v>0</v>
      </c>
      <c r="KQ12">
        <v>0</v>
      </c>
      <c r="KS12">
        <v>0</v>
      </c>
      <c r="KT12">
        <v>0</v>
      </c>
      <c r="KU12">
        <v>0</v>
      </c>
      <c r="KW12">
        <v>0</v>
      </c>
      <c r="KX12">
        <v>0</v>
      </c>
      <c r="KY12">
        <v>0</v>
      </c>
      <c r="KZ12">
        <v>16626309</v>
      </c>
      <c r="LA12">
        <v>0</v>
      </c>
      <c r="LB12">
        <v>0</v>
      </c>
      <c r="LD12">
        <v>0</v>
      </c>
      <c r="LE12">
        <v>0</v>
      </c>
      <c r="LF12">
        <v>0</v>
      </c>
      <c r="LG12">
        <v>111300</v>
      </c>
      <c r="LH12">
        <v>0</v>
      </c>
      <c r="LI12">
        <v>16626309</v>
      </c>
      <c r="LJ12">
        <v>1803.8440000000001</v>
      </c>
      <c r="LK12">
        <v>4</v>
      </c>
      <c r="LL12">
        <v>134160</v>
      </c>
      <c r="LM12">
        <v>38061</v>
      </c>
      <c r="LN12">
        <v>0</v>
      </c>
      <c r="LO12">
        <v>0</v>
      </c>
      <c r="LP12">
        <v>0</v>
      </c>
      <c r="LQ12">
        <v>0</v>
      </c>
      <c r="LR12">
        <v>0</v>
      </c>
      <c r="LS12">
        <v>0</v>
      </c>
      <c r="LT12">
        <v>0</v>
      </c>
      <c r="LU12">
        <v>0</v>
      </c>
      <c r="LV12">
        <v>0</v>
      </c>
      <c r="LW12">
        <v>0</v>
      </c>
      <c r="LX12">
        <v>0</v>
      </c>
      <c r="LY12">
        <v>0</v>
      </c>
      <c r="LZ12">
        <v>1854</v>
      </c>
      <c r="MA12">
        <v>111300</v>
      </c>
      <c r="MB12">
        <v>0</v>
      </c>
      <c r="MC12">
        <v>74200</v>
      </c>
      <c r="MD12">
        <v>37100</v>
      </c>
      <c r="ME12">
        <v>0</v>
      </c>
      <c r="MF12">
        <v>0</v>
      </c>
      <c r="MG12">
        <v>17206415</v>
      </c>
      <c r="MH12">
        <v>0</v>
      </c>
      <c r="MI12">
        <v>0</v>
      </c>
      <c r="MJ12">
        <v>0</v>
      </c>
      <c r="MK12">
        <v>0</v>
      </c>
      <c r="ML12">
        <v>0</v>
      </c>
      <c r="MM12">
        <v>1228196.149</v>
      </c>
      <c r="MN12">
        <v>90.698000000000008</v>
      </c>
      <c r="MO12">
        <v>81365.085000000006</v>
      </c>
      <c r="MP12">
        <v>795.72800000000007</v>
      </c>
      <c r="MQ12">
        <v>1251.693</v>
      </c>
      <c r="MS12">
        <v>763323922</v>
      </c>
      <c r="MT12">
        <v>257639917</v>
      </c>
      <c r="MU12">
        <v>95648</v>
      </c>
      <c r="MV12">
        <v>283382</v>
      </c>
      <c r="MW12">
        <v>49454</v>
      </c>
      <c r="MX12">
        <v>505684005</v>
      </c>
      <c r="MY12">
        <v>563688</v>
      </c>
      <c r="MZ12">
        <v>0</v>
      </c>
      <c r="NA12">
        <v>0</v>
      </c>
      <c r="NB12">
        <v>0</v>
      </c>
      <c r="ND12">
        <v>1784.0690000000002</v>
      </c>
      <c r="NE12">
        <v>80283</v>
      </c>
      <c r="NF12">
        <v>16</v>
      </c>
      <c r="NG12">
        <v>16000</v>
      </c>
      <c r="NH12">
        <v>196524</v>
      </c>
      <c r="NI12">
        <v>0</v>
      </c>
      <c r="NJ12">
        <v>0</v>
      </c>
      <c r="NK12">
        <v>309594</v>
      </c>
      <c r="NL12">
        <v>0</v>
      </c>
      <c r="NN12">
        <v>0</v>
      </c>
      <c r="NO12">
        <v>0</v>
      </c>
      <c r="NP12">
        <v>1855</v>
      </c>
      <c r="NT12">
        <v>0</v>
      </c>
      <c r="NU12">
        <v>0</v>
      </c>
      <c r="NV12">
        <v>0</v>
      </c>
      <c r="NW12">
        <v>0</v>
      </c>
      <c r="NX12">
        <v>0</v>
      </c>
      <c r="NY12">
        <v>0</v>
      </c>
      <c r="NZ12">
        <v>0</v>
      </c>
      <c r="OA12">
        <v>0</v>
      </c>
      <c r="OB12">
        <v>0</v>
      </c>
      <c r="OC12">
        <v>0</v>
      </c>
      <c r="OD12">
        <v>0</v>
      </c>
      <c r="OE12">
        <v>0</v>
      </c>
      <c r="OF12">
        <v>64000</v>
      </c>
      <c r="OG12">
        <v>4000</v>
      </c>
      <c r="OH12">
        <v>8000</v>
      </c>
      <c r="OO12">
        <v>0</v>
      </c>
      <c r="OP12">
        <v>0</v>
      </c>
      <c r="OQ12">
        <v>0</v>
      </c>
      <c r="OR12">
        <v>0</v>
      </c>
      <c r="OS12">
        <v>0</v>
      </c>
      <c r="OT12">
        <v>0</v>
      </c>
      <c r="OU12">
        <v>0</v>
      </c>
      <c r="OV12">
        <v>569213</v>
      </c>
      <c r="OX12">
        <v>0.25270000000000004</v>
      </c>
      <c r="OY12">
        <v>406500.10000000003</v>
      </c>
      <c r="OZ12">
        <v>119728</v>
      </c>
      <c r="PA12">
        <v>44176</v>
      </c>
      <c r="PB12">
        <v>6925</v>
      </c>
      <c r="PC12">
        <v>0</v>
      </c>
      <c r="PD12">
        <v>35000000</v>
      </c>
      <c r="PE12">
        <v>33517000</v>
      </c>
      <c r="PF12">
        <v>1483000</v>
      </c>
      <c r="PG12">
        <v>306</v>
      </c>
      <c r="PH12">
        <v>0</v>
      </c>
      <c r="PI12">
        <v>0</v>
      </c>
      <c r="PJ12">
        <v>0</v>
      </c>
      <c r="PK12">
        <v>0</v>
      </c>
      <c r="PL12">
        <v>3680</v>
      </c>
      <c r="PM12">
        <v>0</v>
      </c>
      <c r="PN12">
        <v>0</v>
      </c>
      <c r="PO12">
        <v>0</v>
      </c>
    </row>
    <row r="13" spans="1:431" customFormat="1" x14ac:dyDescent="0.3">
      <c r="A13">
        <v>46778</v>
      </c>
      <c r="B13" s="4">
        <v>15807</v>
      </c>
      <c r="C13">
        <v>9</v>
      </c>
      <c r="D13">
        <v>2026</v>
      </c>
      <c r="E13">
        <v>6215</v>
      </c>
      <c r="F13">
        <v>0</v>
      </c>
      <c r="G13">
        <v>704.68400000000008</v>
      </c>
      <c r="H13">
        <v>613.37400000000002</v>
      </c>
      <c r="I13">
        <v>613.37400000000002</v>
      </c>
      <c r="J13">
        <v>704.68400000000008</v>
      </c>
      <c r="K13">
        <v>0</v>
      </c>
      <c r="L13">
        <v>6215</v>
      </c>
      <c r="M13">
        <v>0</v>
      </c>
      <c r="N13">
        <v>0</v>
      </c>
      <c r="P13">
        <v>731.16300000000001</v>
      </c>
      <c r="Q13">
        <v>0</v>
      </c>
      <c r="R13">
        <v>344517</v>
      </c>
      <c r="S13">
        <v>471.19</v>
      </c>
      <c r="U13">
        <v>250638</v>
      </c>
      <c r="V13">
        <v>79.022000000000006</v>
      </c>
      <c r="W13">
        <v>49112</v>
      </c>
      <c r="X13">
        <v>49112</v>
      </c>
      <c r="Z13">
        <v>0</v>
      </c>
      <c r="AC13">
        <v>0</v>
      </c>
      <c r="AD13" t="s">
        <v>427</v>
      </c>
      <c r="AE13">
        <v>0</v>
      </c>
      <c r="AH13">
        <v>0</v>
      </c>
      <c r="AI13">
        <v>0</v>
      </c>
      <c r="AJ13">
        <v>6215</v>
      </c>
      <c r="AK13" t="s">
        <v>949</v>
      </c>
      <c r="AL13" t="s">
        <v>437</v>
      </c>
      <c r="AM13">
        <v>0</v>
      </c>
      <c r="AN13">
        <v>0</v>
      </c>
      <c r="AO13">
        <v>0</v>
      </c>
      <c r="AP13">
        <v>0</v>
      </c>
      <c r="AQ13">
        <v>0</v>
      </c>
      <c r="AS13">
        <v>0</v>
      </c>
      <c r="AT13">
        <v>0</v>
      </c>
      <c r="AU13">
        <v>0</v>
      </c>
      <c r="AV13">
        <v>-34856</v>
      </c>
      <c r="AW13">
        <v>9546919</v>
      </c>
      <c r="AX13">
        <v>9286832</v>
      </c>
      <c r="AY13">
        <v>6506698</v>
      </c>
      <c r="AZ13">
        <v>344517</v>
      </c>
      <c r="BA13">
        <v>36.082999999999998</v>
      </c>
      <c r="BB13">
        <v>15252</v>
      </c>
      <c r="BC13">
        <v>15155</v>
      </c>
      <c r="BD13">
        <v>35.234000000000002</v>
      </c>
      <c r="BE13">
        <v>97</v>
      </c>
      <c r="BF13">
        <v>7627925</v>
      </c>
      <c r="BG13">
        <v>0</v>
      </c>
      <c r="BJ13">
        <v>12</v>
      </c>
      <c r="BK13">
        <v>0</v>
      </c>
      <c r="BL13">
        <v>0</v>
      </c>
      <c r="BM13">
        <v>0</v>
      </c>
      <c r="BN13">
        <v>0</v>
      </c>
      <c r="BO13">
        <v>0</v>
      </c>
      <c r="BP13">
        <v>0</v>
      </c>
      <c r="BQ13">
        <v>818</v>
      </c>
      <c r="BS13">
        <v>0</v>
      </c>
      <c r="BT13">
        <v>0</v>
      </c>
      <c r="BU13">
        <v>0</v>
      </c>
      <c r="BV13">
        <v>0</v>
      </c>
      <c r="BW13">
        <v>0</v>
      </c>
      <c r="BY13">
        <v>0</v>
      </c>
      <c r="CA13">
        <v>0</v>
      </c>
      <c r="CB13">
        <v>0</v>
      </c>
      <c r="CC13">
        <v>0</v>
      </c>
      <c r="CD13">
        <v>0</v>
      </c>
      <c r="CE13">
        <v>0</v>
      </c>
      <c r="CF13">
        <v>0</v>
      </c>
      <c r="CG13">
        <v>0</v>
      </c>
      <c r="CH13">
        <v>313717</v>
      </c>
      <c r="CI13">
        <v>0</v>
      </c>
      <c r="CJ13">
        <v>4</v>
      </c>
      <c r="CK13">
        <v>0</v>
      </c>
      <c r="CL13">
        <v>0</v>
      </c>
      <c r="CN13">
        <v>0</v>
      </c>
      <c r="CO13">
        <v>1</v>
      </c>
      <c r="CP13">
        <v>0</v>
      </c>
      <c r="CQ13">
        <v>1</v>
      </c>
      <c r="CR13">
        <v>729.822</v>
      </c>
      <c r="CS13">
        <v>0</v>
      </c>
      <c r="CT13">
        <v>0</v>
      </c>
      <c r="CU13">
        <v>0</v>
      </c>
      <c r="CV13">
        <v>0</v>
      </c>
      <c r="CW13">
        <v>0</v>
      </c>
      <c r="CX13">
        <v>0</v>
      </c>
      <c r="CY13">
        <v>0</v>
      </c>
      <c r="CZ13">
        <v>0</v>
      </c>
      <c r="DB13">
        <v>3812119</v>
      </c>
      <c r="DC13">
        <v>0</v>
      </c>
      <c r="DD13">
        <v>0</v>
      </c>
      <c r="DE13">
        <v>983679</v>
      </c>
      <c r="DF13">
        <v>983679</v>
      </c>
      <c r="DG13">
        <v>158.27500000000001</v>
      </c>
      <c r="DH13">
        <v>0</v>
      </c>
      <c r="DI13">
        <v>0</v>
      </c>
      <c r="DK13">
        <v>2821</v>
      </c>
      <c r="DL13">
        <v>0</v>
      </c>
      <c r="DM13">
        <v>1064598</v>
      </c>
      <c r="DN13">
        <v>2592</v>
      </c>
      <c r="DO13">
        <v>0</v>
      </c>
      <c r="DP13">
        <v>0</v>
      </c>
      <c r="DQ13">
        <v>0</v>
      </c>
      <c r="DR13">
        <v>0</v>
      </c>
      <c r="DS13">
        <v>0</v>
      </c>
      <c r="DT13">
        <v>0</v>
      </c>
      <c r="DU13">
        <v>0</v>
      </c>
      <c r="DV13">
        <v>0</v>
      </c>
      <c r="DW13">
        <v>0</v>
      </c>
      <c r="DX13">
        <v>0</v>
      </c>
      <c r="DY13">
        <v>0</v>
      </c>
      <c r="DZ13">
        <v>0</v>
      </c>
      <c r="EA13">
        <v>0</v>
      </c>
      <c r="EB13">
        <v>0</v>
      </c>
      <c r="EC13">
        <v>42.82</v>
      </c>
      <c r="ED13">
        <v>306045</v>
      </c>
      <c r="EE13">
        <v>0</v>
      </c>
      <c r="EF13">
        <v>0</v>
      </c>
      <c r="EG13">
        <v>0</v>
      </c>
      <c r="EH13">
        <v>761145</v>
      </c>
      <c r="EI13">
        <v>0</v>
      </c>
      <c r="EJ13">
        <v>0</v>
      </c>
      <c r="EK13">
        <v>35.739000000000004</v>
      </c>
      <c r="EL13">
        <v>0</v>
      </c>
      <c r="EM13">
        <v>2.1140000000000003</v>
      </c>
      <c r="EN13">
        <v>1.782</v>
      </c>
      <c r="EO13">
        <v>0</v>
      </c>
      <c r="EP13">
        <v>0</v>
      </c>
      <c r="EQ13">
        <v>39.635000000000005</v>
      </c>
      <c r="ER13">
        <v>0</v>
      </c>
      <c r="ES13">
        <v>122.46900000000001</v>
      </c>
      <c r="ET13">
        <v>0</v>
      </c>
      <c r="EV13">
        <v>0</v>
      </c>
      <c r="EW13">
        <v>0</v>
      </c>
      <c r="EX13">
        <v>0</v>
      </c>
      <c r="EZ13">
        <v>8020570</v>
      </c>
      <c r="FA13">
        <v>0</v>
      </c>
      <c r="FB13">
        <v>8362397</v>
      </c>
      <c r="FC13">
        <v>0</v>
      </c>
      <c r="FD13">
        <v>0</v>
      </c>
      <c r="FE13">
        <v>1074764</v>
      </c>
      <c r="FF13">
        <v>191498</v>
      </c>
      <c r="FG13">
        <v>6.7610000000000003E-2</v>
      </c>
      <c r="FH13">
        <v>3.1380999999999999E-2</v>
      </c>
      <c r="FI13">
        <v>0</v>
      </c>
      <c r="FJ13">
        <v>0</v>
      </c>
      <c r="FK13">
        <v>1227.3410000000001</v>
      </c>
      <c r="FL13">
        <v>9942376</v>
      </c>
      <c r="FM13">
        <v>0</v>
      </c>
      <c r="FN13">
        <v>0</v>
      </c>
      <c r="FO13">
        <v>34867</v>
      </c>
      <c r="FP13">
        <v>0</v>
      </c>
      <c r="FQ13">
        <v>34867</v>
      </c>
      <c r="FR13">
        <v>34867</v>
      </c>
      <c r="FS13">
        <v>0</v>
      </c>
      <c r="FT13">
        <v>0</v>
      </c>
      <c r="FU13">
        <v>0</v>
      </c>
      <c r="FV13">
        <v>0</v>
      </c>
      <c r="FW13">
        <v>0</v>
      </c>
      <c r="FX13">
        <v>0</v>
      </c>
      <c r="FY13">
        <v>0</v>
      </c>
      <c r="GB13">
        <v>502179</v>
      </c>
      <c r="GC13">
        <v>502179</v>
      </c>
      <c r="GD13">
        <v>51.675000000000004</v>
      </c>
      <c r="GF13">
        <v>0</v>
      </c>
      <c r="GG13">
        <v>0</v>
      </c>
      <c r="GH13">
        <v>0</v>
      </c>
      <c r="GI13">
        <v>0</v>
      </c>
      <c r="GK13">
        <v>0</v>
      </c>
      <c r="GL13">
        <v>0</v>
      </c>
      <c r="GM13">
        <v>0</v>
      </c>
      <c r="GN13">
        <v>0</v>
      </c>
      <c r="GO13">
        <v>0</v>
      </c>
      <c r="GQ13">
        <v>0</v>
      </c>
      <c r="GR13">
        <v>0</v>
      </c>
      <c r="GS13">
        <v>0</v>
      </c>
      <c r="GT13">
        <v>0</v>
      </c>
      <c r="HB13">
        <v>0</v>
      </c>
      <c r="HC13">
        <v>0</v>
      </c>
      <c r="HD13">
        <v>262777</v>
      </c>
      <c r="HE13">
        <v>0</v>
      </c>
      <c r="HF13">
        <v>711514</v>
      </c>
      <c r="HG13">
        <v>19267</v>
      </c>
      <c r="HH13">
        <v>181994</v>
      </c>
      <c r="HI13">
        <v>0</v>
      </c>
      <c r="HJ13">
        <v>216639</v>
      </c>
      <c r="HK13">
        <v>2128</v>
      </c>
      <c r="HL13">
        <v>1794</v>
      </c>
      <c r="HM13">
        <v>3000</v>
      </c>
      <c r="HN13">
        <v>282619</v>
      </c>
      <c r="HO13">
        <v>0</v>
      </c>
      <c r="HP13">
        <v>0</v>
      </c>
      <c r="HQ13">
        <v>0</v>
      </c>
      <c r="HR13">
        <v>0</v>
      </c>
      <c r="HS13">
        <v>8017880</v>
      </c>
      <c r="HT13">
        <v>191498</v>
      </c>
      <c r="HW13">
        <v>0</v>
      </c>
      <c r="HX13">
        <v>37</v>
      </c>
      <c r="HY13">
        <v>82</v>
      </c>
      <c r="HZ13">
        <v>92</v>
      </c>
      <c r="IA13">
        <v>136</v>
      </c>
      <c r="IB13">
        <v>261</v>
      </c>
      <c r="IC13">
        <v>608</v>
      </c>
      <c r="ID13">
        <v>0</v>
      </c>
      <c r="IE13">
        <v>0</v>
      </c>
      <c r="IF13">
        <v>0</v>
      </c>
      <c r="IG13">
        <v>31</v>
      </c>
      <c r="IH13">
        <v>166.21200000000002</v>
      </c>
      <c r="II13">
        <v>0</v>
      </c>
      <c r="IJ13">
        <v>79.022000000000006</v>
      </c>
      <c r="IK13">
        <v>0</v>
      </c>
      <c r="IL13">
        <v>0</v>
      </c>
      <c r="IM13">
        <v>1</v>
      </c>
      <c r="IN13">
        <v>0</v>
      </c>
      <c r="IO13">
        <v>1</v>
      </c>
      <c r="IP13">
        <v>0</v>
      </c>
      <c r="IQ13">
        <v>79.022000000000006</v>
      </c>
      <c r="IR13">
        <v>49112</v>
      </c>
      <c r="IS13">
        <v>0</v>
      </c>
      <c r="IT13">
        <v>0</v>
      </c>
      <c r="IU13">
        <v>3000</v>
      </c>
      <c r="IV13">
        <v>0</v>
      </c>
      <c r="IW13">
        <v>6215</v>
      </c>
      <c r="IX13">
        <v>0</v>
      </c>
      <c r="IY13">
        <v>0</v>
      </c>
      <c r="IZ13">
        <v>0</v>
      </c>
      <c r="JA13">
        <v>0</v>
      </c>
      <c r="JB13">
        <v>5</v>
      </c>
      <c r="JC13">
        <v>122217</v>
      </c>
      <c r="JD13">
        <v>10</v>
      </c>
      <c r="JE13">
        <v>132388</v>
      </c>
      <c r="JF13">
        <v>4</v>
      </c>
      <c r="JG13">
        <v>26514</v>
      </c>
      <c r="JH13">
        <v>1500</v>
      </c>
      <c r="JJ13">
        <v>0</v>
      </c>
      <c r="JK13">
        <v>0</v>
      </c>
      <c r="JL13">
        <v>0</v>
      </c>
      <c r="JM13">
        <v>0</v>
      </c>
      <c r="JO13">
        <v>0</v>
      </c>
      <c r="JP13">
        <v>41.422000000000004</v>
      </c>
      <c r="JQ13">
        <v>10.253</v>
      </c>
      <c r="JR13">
        <v>0</v>
      </c>
      <c r="JS13">
        <v>391024</v>
      </c>
      <c r="JT13">
        <v>111155</v>
      </c>
      <c r="JU13">
        <v>15329</v>
      </c>
      <c r="JW13">
        <v>0</v>
      </c>
      <c r="JX13">
        <v>0</v>
      </c>
      <c r="JY13">
        <v>0</v>
      </c>
      <c r="JZ13">
        <v>0</v>
      </c>
      <c r="KD13">
        <v>20447</v>
      </c>
      <c r="KE13">
        <v>7375</v>
      </c>
      <c r="KG13">
        <v>0</v>
      </c>
      <c r="KH13">
        <v>0</v>
      </c>
      <c r="KI13">
        <v>0</v>
      </c>
      <c r="KJ13">
        <v>8</v>
      </c>
      <c r="KK13">
        <v>23</v>
      </c>
      <c r="KL13">
        <v>4972</v>
      </c>
      <c r="KM13">
        <v>14295</v>
      </c>
      <c r="KN13">
        <v>0</v>
      </c>
      <c r="KO13">
        <v>0</v>
      </c>
      <c r="KP13">
        <v>0</v>
      </c>
      <c r="KQ13">
        <v>0</v>
      </c>
      <c r="KS13">
        <v>0</v>
      </c>
      <c r="KT13">
        <v>0</v>
      </c>
      <c r="KU13">
        <v>0</v>
      </c>
      <c r="KW13">
        <v>0</v>
      </c>
      <c r="KX13">
        <v>0</v>
      </c>
      <c r="KY13">
        <v>0</v>
      </c>
      <c r="KZ13">
        <v>9335082</v>
      </c>
      <c r="LA13">
        <v>0</v>
      </c>
      <c r="LB13">
        <v>0</v>
      </c>
      <c r="LD13">
        <v>0</v>
      </c>
      <c r="LE13">
        <v>0</v>
      </c>
      <c r="LF13">
        <v>0</v>
      </c>
      <c r="LG13">
        <v>50940</v>
      </c>
      <c r="LH13">
        <v>0</v>
      </c>
      <c r="LI13">
        <v>9335082</v>
      </c>
      <c r="LJ13">
        <v>729.822</v>
      </c>
      <c r="LK13">
        <v>6</v>
      </c>
      <c r="LL13">
        <v>201240</v>
      </c>
      <c r="LM13">
        <v>15399</v>
      </c>
      <c r="LN13">
        <v>0</v>
      </c>
      <c r="LO13">
        <v>0</v>
      </c>
      <c r="LP13">
        <v>0</v>
      </c>
      <c r="LQ13">
        <v>0</v>
      </c>
      <c r="LR13">
        <v>0</v>
      </c>
      <c r="LS13">
        <v>0</v>
      </c>
      <c r="LT13">
        <v>0</v>
      </c>
      <c r="LU13">
        <v>0</v>
      </c>
      <c r="LV13">
        <v>0</v>
      </c>
      <c r="LW13">
        <v>0</v>
      </c>
      <c r="LX13">
        <v>0</v>
      </c>
      <c r="LY13">
        <v>0</v>
      </c>
      <c r="LZ13">
        <v>830</v>
      </c>
      <c r="MA13">
        <v>50940</v>
      </c>
      <c r="MB13">
        <v>0</v>
      </c>
      <c r="MC13">
        <v>33960</v>
      </c>
      <c r="MD13">
        <v>16980</v>
      </c>
      <c r="ME13">
        <v>0</v>
      </c>
      <c r="MF13">
        <v>0</v>
      </c>
      <c r="MG13">
        <v>9597859</v>
      </c>
      <c r="MH13">
        <v>0</v>
      </c>
      <c r="MI13">
        <v>0</v>
      </c>
      <c r="MJ13">
        <v>0</v>
      </c>
      <c r="MK13">
        <v>0</v>
      </c>
      <c r="ML13">
        <v>0</v>
      </c>
      <c r="MM13">
        <v>1228196.149</v>
      </c>
      <c r="MN13">
        <v>21.555</v>
      </c>
      <c r="MO13">
        <v>81365.085000000006</v>
      </c>
      <c r="MP13">
        <v>211.8</v>
      </c>
      <c r="MQ13">
        <v>378.012</v>
      </c>
      <c r="MS13">
        <v>763323922</v>
      </c>
      <c r="MT13">
        <v>257639917</v>
      </c>
      <c r="MU13">
        <v>34867</v>
      </c>
      <c r="MV13">
        <v>103301</v>
      </c>
      <c r="MW13">
        <v>13163</v>
      </c>
      <c r="MX13">
        <v>505684005</v>
      </c>
      <c r="MY13">
        <v>133964</v>
      </c>
      <c r="MZ13">
        <v>332000</v>
      </c>
      <c r="NA13">
        <v>39</v>
      </c>
      <c r="NB13">
        <v>5</v>
      </c>
      <c r="ND13">
        <v>727.85700000000008</v>
      </c>
      <c r="NE13">
        <v>32754</v>
      </c>
      <c r="NF13">
        <v>29</v>
      </c>
      <c r="NG13">
        <v>29000</v>
      </c>
      <c r="NH13">
        <v>87980</v>
      </c>
      <c r="NI13">
        <v>0</v>
      </c>
      <c r="NJ13">
        <v>0</v>
      </c>
      <c r="NK13">
        <v>45447</v>
      </c>
      <c r="NL13">
        <v>0</v>
      </c>
      <c r="NN13">
        <v>0</v>
      </c>
      <c r="NO13">
        <v>0</v>
      </c>
      <c r="NP13">
        <v>849</v>
      </c>
      <c r="NT13">
        <v>0</v>
      </c>
      <c r="NU13">
        <v>0</v>
      </c>
      <c r="NV13">
        <v>0</v>
      </c>
      <c r="NW13">
        <v>0</v>
      </c>
      <c r="NX13">
        <v>0</v>
      </c>
      <c r="NY13">
        <v>0</v>
      </c>
      <c r="NZ13">
        <v>0</v>
      </c>
      <c r="OA13">
        <v>0</v>
      </c>
      <c r="OB13">
        <v>0</v>
      </c>
      <c r="OC13">
        <v>0</v>
      </c>
      <c r="OD13">
        <v>0</v>
      </c>
      <c r="OE13">
        <v>0</v>
      </c>
      <c r="OF13">
        <v>24000</v>
      </c>
      <c r="OG13">
        <v>4000</v>
      </c>
      <c r="OH13">
        <v>8000</v>
      </c>
      <c r="OO13">
        <v>0</v>
      </c>
      <c r="OP13">
        <v>0</v>
      </c>
      <c r="OQ13">
        <v>0</v>
      </c>
      <c r="OR13">
        <v>0</v>
      </c>
      <c r="OS13">
        <v>0</v>
      </c>
      <c r="OT13">
        <v>0</v>
      </c>
      <c r="OU13">
        <v>0</v>
      </c>
      <c r="OV13">
        <v>363254</v>
      </c>
      <c r="OX13">
        <v>0.25270000000000004</v>
      </c>
      <c r="OY13">
        <v>406500.10000000003</v>
      </c>
      <c r="OZ13">
        <v>66519</v>
      </c>
      <c r="PA13">
        <v>24543</v>
      </c>
      <c r="PB13">
        <v>6925</v>
      </c>
      <c r="PC13">
        <v>0</v>
      </c>
      <c r="PD13">
        <v>35000000</v>
      </c>
      <c r="PE13">
        <v>33517000</v>
      </c>
      <c r="PF13">
        <v>1483000</v>
      </c>
      <c r="PG13">
        <v>306</v>
      </c>
      <c r="PH13">
        <v>0</v>
      </c>
      <c r="PI13">
        <v>0</v>
      </c>
      <c r="PJ13">
        <v>0</v>
      </c>
      <c r="PK13">
        <v>0</v>
      </c>
      <c r="PL13">
        <v>0</v>
      </c>
      <c r="PM13">
        <v>0</v>
      </c>
      <c r="PN13">
        <v>0</v>
      </c>
      <c r="PO13">
        <v>0</v>
      </c>
    </row>
    <row r="14" spans="1:431" customFormat="1" x14ac:dyDescent="0.3">
      <c r="A14">
        <v>46778</v>
      </c>
      <c r="B14" s="4">
        <v>15808</v>
      </c>
      <c r="C14">
        <v>9</v>
      </c>
      <c r="D14">
        <v>2026</v>
      </c>
      <c r="E14">
        <v>6215</v>
      </c>
      <c r="F14">
        <v>0</v>
      </c>
      <c r="G14">
        <v>1074.405</v>
      </c>
      <c r="H14">
        <v>832.26200000000006</v>
      </c>
      <c r="I14">
        <v>832.26200000000006</v>
      </c>
      <c r="J14">
        <v>1074.405</v>
      </c>
      <c r="K14">
        <v>0</v>
      </c>
      <c r="L14">
        <v>6215</v>
      </c>
      <c r="M14">
        <v>0</v>
      </c>
      <c r="N14">
        <v>0</v>
      </c>
      <c r="P14">
        <v>747.053</v>
      </c>
      <c r="Q14">
        <v>0</v>
      </c>
      <c r="R14">
        <v>352004</v>
      </c>
      <c r="S14">
        <v>471.19</v>
      </c>
      <c r="U14">
        <v>256086</v>
      </c>
      <c r="V14">
        <v>41.56</v>
      </c>
      <c r="W14">
        <v>25830</v>
      </c>
      <c r="X14">
        <v>25830</v>
      </c>
      <c r="Z14">
        <v>0</v>
      </c>
      <c r="AC14">
        <v>0</v>
      </c>
      <c r="AD14" t="s">
        <v>427</v>
      </c>
      <c r="AE14">
        <v>0</v>
      </c>
      <c r="AH14">
        <v>0</v>
      </c>
      <c r="AI14">
        <v>0</v>
      </c>
      <c r="AJ14">
        <v>6215</v>
      </c>
      <c r="AK14" t="s">
        <v>949</v>
      </c>
      <c r="AL14" t="s">
        <v>438</v>
      </c>
      <c r="AM14">
        <v>0</v>
      </c>
      <c r="AN14">
        <v>0</v>
      </c>
      <c r="AO14">
        <v>0</v>
      </c>
      <c r="AP14">
        <v>0</v>
      </c>
      <c r="AQ14">
        <v>0</v>
      </c>
      <c r="AS14">
        <v>0</v>
      </c>
      <c r="AT14">
        <v>0</v>
      </c>
      <c r="AU14">
        <v>0</v>
      </c>
      <c r="AV14">
        <v>-1130</v>
      </c>
      <c r="AW14">
        <v>14518334</v>
      </c>
      <c r="AX14">
        <v>14123753</v>
      </c>
      <c r="AY14">
        <v>10370658</v>
      </c>
      <c r="AZ14">
        <v>352004</v>
      </c>
      <c r="BA14">
        <v>0</v>
      </c>
      <c r="BB14">
        <v>0</v>
      </c>
      <c r="BC14">
        <v>0</v>
      </c>
      <c r="BD14">
        <v>0</v>
      </c>
      <c r="BE14">
        <v>0</v>
      </c>
      <c r="BF14">
        <v>11203472</v>
      </c>
      <c r="BG14">
        <v>0</v>
      </c>
      <c r="BJ14">
        <v>12</v>
      </c>
      <c r="BK14">
        <v>0</v>
      </c>
      <c r="BL14">
        <v>0</v>
      </c>
      <c r="BM14">
        <v>0</v>
      </c>
      <c r="BN14">
        <v>0</v>
      </c>
      <c r="BO14">
        <v>0</v>
      </c>
      <c r="BP14">
        <v>0</v>
      </c>
      <c r="BQ14">
        <v>777</v>
      </c>
      <c r="BS14">
        <v>0</v>
      </c>
      <c r="BT14">
        <v>0</v>
      </c>
      <c r="BU14">
        <v>0</v>
      </c>
      <c r="BV14">
        <v>0</v>
      </c>
      <c r="BW14">
        <v>0</v>
      </c>
      <c r="BY14">
        <v>0</v>
      </c>
      <c r="CA14">
        <v>416.22200000000004</v>
      </c>
      <c r="CB14">
        <v>416222</v>
      </c>
      <c r="CC14">
        <v>0</v>
      </c>
      <c r="CD14">
        <v>0</v>
      </c>
      <c r="CE14">
        <v>0</v>
      </c>
      <c r="CF14">
        <v>0</v>
      </c>
      <c r="CG14">
        <v>0</v>
      </c>
      <c r="CH14">
        <v>470126</v>
      </c>
      <c r="CI14">
        <v>0</v>
      </c>
      <c r="CJ14">
        <v>5</v>
      </c>
      <c r="CK14">
        <v>0</v>
      </c>
      <c r="CL14">
        <v>0</v>
      </c>
      <c r="CN14">
        <v>0</v>
      </c>
      <c r="CO14">
        <v>1</v>
      </c>
      <c r="CP14">
        <v>0.23300000000000001</v>
      </c>
      <c r="CQ14">
        <v>0</v>
      </c>
      <c r="CR14">
        <v>748.36800000000005</v>
      </c>
      <c r="CS14">
        <v>0</v>
      </c>
      <c r="CT14">
        <v>0</v>
      </c>
      <c r="CU14">
        <v>0</v>
      </c>
      <c r="CV14">
        <v>0</v>
      </c>
      <c r="CW14">
        <v>0</v>
      </c>
      <c r="CX14">
        <v>0</v>
      </c>
      <c r="CY14">
        <v>0</v>
      </c>
      <c r="CZ14">
        <v>0</v>
      </c>
      <c r="DB14">
        <v>5172508</v>
      </c>
      <c r="DC14">
        <v>0</v>
      </c>
      <c r="DD14">
        <v>0</v>
      </c>
      <c r="DE14">
        <v>837394</v>
      </c>
      <c r="DF14">
        <v>840884</v>
      </c>
      <c r="DG14">
        <v>134.738</v>
      </c>
      <c r="DH14">
        <v>0</v>
      </c>
      <c r="DI14">
        <v>3490</v>
      </c>
      <c r="DK14">
        <v>2195</v>
      </c>
      <c r="DL14">
        <v>0</v>
      </c>
      <c r="DM14">
        <v>2490903</v>
      </c>
      <c r="DN14">
        <v>6065</v>
      </c>
      <c r="DO14">
        <v>0</v>
      </c>
      <c r="DP14">
        <v>0</v>
      </c>
      <c r="DQ14">
        <v>0</v>
      </c>
      <c r="DR14">
        <v>0</v>
      </c>
      <c r="DS14">
        <v>0</v>
      </c>
      <c r="DT14">
        <v>0</v>
      </c>
      <c r="DU14">
        <v>0</v>
      </c>
      <c r="DV14">
        <v>0</v>
      </c>
      <c r="DW14">
        <v>0</v>
      </c>
      <c r="DX14">
        <v>0</v>
      </c>
      <c r="DY14">
        <v>0</v>
      </c>
      <c r="DZ14">
        <v>0</v>
      </c>
      <c r="EA14">
        <v>0.158</v>
      </c>
      <c r="EB14">
        <v>0</v>
      </c>
      <c r="EC14">
        <v>84.924999999999997</v>
      </c>
      <c r="ED14">
        <v>606980</v>
      </c>
      <c r="EE14">
        <v>0</v>
      </c>
      <c r="EF14">
        <v>0</v>
      </c>
      <c r="EG14">
        <v>0</v>
      </c>
      <c r="EH14">
        <v>887931</v>
      </c>
      <c r="EI14">
        <v>1002057</v>
      </c>
      <c r="EJ14">
        <v>40.308</v>
      </c>
      <c r="EK14">
        <v>40.858000000000004</v>
      </c>
      <c r="EL14">
        <v>0</v>
      </c>
      <c r="EM14">
        <v>0</v>
      </c>
      <c r="EN14">
        <v>3.9010000000000002</v>
      </c>
      <c r="EO14">
        <v>0</v>
      </c>
      <c r="EP14">
        <v>0</v>
      </c>
      <c r="EQ14">
        <v>85.225000000000009</v>
      </c>
      <c r="ER14">
        <v>0</v>
      </c>
      <c r="ES14">
        <v>142.869</v>
      </c>
      <c r="ET14">
        <v>0</v>
      </c>
      <c r="EV14">
        <v>0</v>
      </c>
      <c r="EW14">
        <v>0</v>
      </c>
      <c r="EX14">
        <v>0</v>
      </c>
      <c r="EZ14">
        <v>12263939</v>
      </c>
      <c r="FA14">
        <v>0</v>
      </c>
      <c r="FB14">
        <v>12609879</v>
      </c>
      <c r="FC14">
        <v>0</v>
      </c>
      <c r="FD14">
        <v>0</v>
      </c>
      <c r="FE14">
        <v>1578553</v>
      </c>
      <c r="FF14">
        <v>281261</v>
      </c>
      <c r="FG14">
        <v>6.7610000000000003E-2</v>
      </c>
      <c r="FH14">
        <v>3.1380999999999999E-2</v>
      </c>
      <c r="FI14">
        <v>0</v>
      </c>
      <c r="FJ14">
        <v>0</v>
      </c>
      <c r="FK14">
        <v>1802.65</v>
      </c>
      <c r="FL14">
        <v>14939818</v>
      </c>
      <c r="FM14">
        <v>0</v>
      </c>
      <c r="FN14">
        <v>0</v>
      </c>
      <c r="FO14">
        <v>0</v>
      </c>
      <c r="FP14">
        <v>0</v>
      </c>
      <c r="FQ14">
        <v>0</v>
      </c>
      <c r="FR14">
        <v>0</v>
      </c>
      <c r="FS14">
        <v>0</v>
      </c>
      <c r="FT14">
        <v>0</v>
      </c>
      <c r="FU14">
        <v>0</v>
      </c>
      <c r="FV14">
        <v>0</v>
      </c>
      <c r="FW14">
        <v>0</v>
      </c>
      <c r="FX14">
        <v>0</v>
      </c>
      <c r="FY14">
        <v>0</v>
      </c>
      <c r="GB14">
        <v>1537820</v>
      </c>
      <c r="GC14">
        <v>1537820</v>
      </c>
      <c r="GD14">
        <v>156.91800000000001</v>
      </c>
      <c r="GF14">
        <v>0</v>
      </c>
      <c r="GG14">
        <v>0</v>
      </c>
      <c r="GH14">
        <v>0</v>
      </c>
      <c r="GI14">
        <v>0</v>
      </c>
      <c r="GK14">
        <v>0</v>
      </c>
      <c r="GL14">
        <v>0</v>
      </c>
      <c r="GM14">
        <v>0</v>
      </c>
      <c r="GN14">
        <v>0</v>
      </c>
      <c r="GO14">
        <v>0</v>
      </c>
      <c r="GQ14">
        <v>0</v>
      </c>
      <c r="GR14">
        <v>0</v>
      </c>
      <c r="GS14">
        <v>0</v>
      </c>
      <c r="GT14">
        <v>0</v>
      </c>
      <c r="HB14">
        <v>0</v>
      </c>
      <c r="HC14">
        <v>0</v>
      </c>
      <c r="HD14">
        <v>400646</v>
      </c>
      <c r="HE14">
        <v>0</v>
      </c>
      <c r="HF14">
        <v>965424</v>
      </c>
      <c r="HG14">
        <v>98197</v>
      </c>
      <c r="HH14">
        <v>55841</v>
      </c>
      <c r="HI14">
        <v>0</v>
      </c>
      <c r="HJ14">
        <v>284143</v>
      </c>
      <c r="HK14">
        <v>3275</v>
      </c>
      <c r="HL14">
        <v>1987</v>
      </c>
      <c r="HM14">
        <v>10000</v>
      </c>
      <c r="HN14">
        <v>0</v>
      </c>
      <c r="HO14">
        <v>0</v>
      </c>
      <c r="HP14">
        <v>106648</v>
      </c>
      <c r="HQ14">
        <v>0</v>
      </c>
      <c r="HR14">
        <v>0</v>
      </c>
      <c r="HS14">
        <v>12257875</v>
      </c>
      <c r="HT14">
        <v>281261</v>
      </c>
      <c r="HW14">
        <v>0</v>
      </c>
      <c r="HX14">
        <v>109</v>
      </c>
      <c r="HY14">
        <v>66</v>
      </c>
      <c r="HZ14">
        <v>97</v>
      </c>
      <c r="IA14">
        <v>119</v>
      </c>
      <c r="IB14">
        <v>142</v>
      </c>
      <c r="IC14">
        <v>533</v>
      </c>
      <c r="ID14">
        <v>0</v>
      </c>
      <c r="IE14">
        <v>0</v>
      </c>
      <c r="IF14">
        <v>0</v>
      </c>
      <c r="IG14">
        <v>158</v>
      </c>
      <c r="IH14">
        <v>141.68299999999999</v>
      </c>
      <c r="II14">
        <v>387.81</v>
      </c>
      <c r="IJ14">
        <v>41.56</v>
      </c>
      <c r="IK14">
        <v>149.11500000000001</v>
      </c>
      <c r="IL14">
        <v>2</v>
      </c>
      <c r="IM14">
        <v>0</v>
      </c>
      <c r="IN14">
        <v>0</v>
      </c>
      <c r="IO14">
        <v>2</v>
      </c>
      <c r="IP14">
        <v>536.92500000000007</v>
      </c>
      <c r="IQ14">
        <v>41.56</v>
      </c>
      <c r="IR14">
        <v>25830</v>
      </c>
      <c r="IS14">
        <v>41007</v>
      </c>
      <c r="IT14">
        <v>10000</v>
      </c>
      <c r="IU14">
        <v>0</v>
      </c>
      <c r="IV14">
        <v>0</v>
      </c>
      <c r="IW14">
        <v>6215</v>
      </c>
      <c r="IX14">
        <v>0</v>
      </c>
      <c r="IY14">
        <v>0</v>
      </c>
      <c r="IZ14">
        <v>147654</v>
      </c>
      <c r="JA14">
        <v>0</v>
      </c>
      <c r="JB14">
        <v>0</v>
      </c>
      <c r="JC14">
        <v>0</v>
      </c>
      <c r="JD14">
        <v>0</v>
      </c>
      <c r="JE14">
        <v>0</v>
      </c>
      <c r="JF14">
        <v>0</v>
      </c>
      <c r="JG14">
        <v>0</v>
      </c>
      <c r="JH14">
        <v>0</v>
      </c>
      <c r="JJ14">
        <v>0</v>
      </c>
      <c r="JK14">
        <v>0</v>
      </c>
      <c r="JL14">
        <v>0</v>
      </c>
      <c r="JM14">
        <v>0</v>
      </c>
      <c r="JO14">
        <v>9.2160000000000011</v>
      </c>
      <c r="JP14">
        <v>98.64</v>
      </c>
      <c r="JQ14">
        <v>49.062000000000005</v>
      </c>
      <c r="JR14">
        <v>74765</v>
      </c>
      <c r="JS14">
        <v>931162</v>
      </c>
      <c r="JT14">
        <v>531893</v>
      </c>
      <c r="JU14">
        <v>0</v>
      </c>
      <c r="JW14">
        <v>0</v>
      </c>
      <c r="JX14">
        <v>0</v>
      </c>
      <c r="JY14">
        <v>0</v>
      </c>
      <c r="JZ14">
        <v>0</v>
      </c>
      <c r="KD14">
        <v>0</v>
      </c>
      <c r="KE14">
        <v>7375</v>
      </c>
      <c r="KG14">
        <v>0</v>
      </c>
      <c r="KH14">
        <v>0</v>
      </c>
      <c r="KI14">
        <v>0</v>
      </c>
      <c r="KJ14">
        <v>125</v>
      </c>
      <c r="KK14">
        <v>33</v>
      </c>
      <c r="KL14">
        <v>77688</v>
      </c>
      <c r="KM14">
        <v>20510</v>
      </c>
      <c r="KN14">
        <v>0</v>
      </c>
      <c r="KO14">
        <v>0</v>
      </c>
      <c r="KP14">
        <v>0</v>
      </c>
      <c r="KQ14">
        <v>0</v>
      </c>
      <c r="KS14">
        <v>0</v>
      </c>
      <c r="KT14">
        <v>0</v>
      </c>
      <c r="KU14">
        <v>0</v>
      </c>
      <c r="KW14">
        <v>0</v>
      </c>
      <c r="KX14">
        <v>0</v>
      </c>
      <c r="KY14">
        <v>0</v>
      </c>
      <c r="KZ14">
        <v>14187169</v>
      </c>
      <c r="LA14">
        <v>0</v>
      </c>
      <c r="LB14">
        <v>0</v>
      </c>
      <c r="LD14">
        <v>0</v>
      </c>
      <c r="LE14">
        <v>0</v>
      </c>
      <c r="LF14">
        <v>0</v>
      </c>
      <c r="LG14">
        <v>69480</v>
      </c>
      <c r="LH14">
        <v>0</v>
      </c>
      <c r="LI14">
        <v>14187169</v>
      </c>
      <c r="LJ14">
        <v>749.92200000000003</v>
      </c>
      <c r="LK14">
        <v>8</v>
      </c>
      <c r="LL14">
        <v>268320</v>
      </c>
      <c r="LM14">
        <v>15823</v>
      </c>
      <c r="LN14">
        <v>0</v>
      </c>
      <c r="LO14">
        <v>0</v>
      </c>
      <c r="LP14">
        <v>0</v>
      </c>
      <c r="LQ14">
        <v>0</v>
      </c>
      <c r="LR14">
        <v>0</v>
      </c>
      <c r="LS14">
        <v>0</v>
      </c>
      <c r="LT14">
        <v>0</v>
      </c>
      <c r="LU14">
        <v>0</v>
      </c>
      <c r="LV14">
        <v>0</v>
      </c>
      <c r="LW14">
        <v>0</v>
      </c>
      <c r="LX14">
        <v>0</v>
      </c>
      <c r="LY14">
        <v>0</v>
      </c>
      <c r="LZ14">
        <v>1158</v>
      </c>
      <c r="MA14">
        <v>69480</v>
      </c>
      <c r="MB14">
        <v>0</v>
      </c>
      <c r="MC14">
        <v>46320</v>
      </c>
      <c r="MD14">
        <v>23160</v>
      </c>
      <c r="ME14">
        <v>0</v>
      </c>
      <c r="MF14">
        <v>0</v>
      </c>
      <c r="MG14">
        <v>14587814</v>
      </c>
      <c r="MH14">
        <v>0</v>
      </c>
      <c r="MI14">
        <v>0</v>
      </c>
      <c r="MJ14">
        <v>0</v>
      </c>
      <c r="MK14">
        <v>0</v>
      </c>
      <c r="ML14">
        <v>0</v>
      </c>
      <c r="MM14">
        <v>1228196.149</v>
      </c>
      <c r="MN14">
        <v>2.081</v>
      </c>
      <c r="MO14">
        <v>81365.085000000006</v>
      </c>
      <c r="MP14">
        <v>212.18800000000002</v>
      </c>
      <c r="MQ14">
        <v>353.87100000000004</v>
      </c>
      <c r="MS14">
        <v>763323922</v>
      </c>
      <c r="MT14">
        <v>257639917</v>
      </c>
      <c r="MU14">
        <v>29721</v>
      </c>
      <c r="MV14">
        <v>88056</v>
      </c>
      <c r="MW14">
        <v>13187</v>
      </c>
      <c r="MX14">
        <v>505684005</v>
      </c>
      <c r="MY14">
        <v>12933</v>
      </c>
      <c r="MZ14">
        <v>376000</v>
      </c>
      <c r="NA14">
        <v>43</v>
      </c>
      <c r="NB14">
        <v>8</v>
      </c>
      <c r="ND14">
        <v>987.6</v>
      </c>
      <c r="NE14">
        <v>44442</v>
      </c>
      <c r="NF14">
        <v>16</v>
      </c>
      <c r="NG14">
        <v>16000</v>
      </c>
      <c r="NH14">
        <v>122748</v>
      </c>
      <c r="NI14">
        <v>0</v>
      </c>
      <c r="NJ14">
        <v>0</v>
      </c>
      <c r="NK14">
        <v>105334</v>
      </c>
      <c r="NL14">
        <v>0</v>
      </c>
      <c r="NN14">
        <v>0</v>
      </c>
      <c r="NO14">
        <v>0</v>
      </c>
      <c r="NP14">
        <v>1158</v>
      </c>
      <c r="NT14">
        <v>0</v>
      </c>
      <c r="NU14">
        <v>0</v>
      </c>
      <c r="NV14">
        <v>0</v>
      </c>
      <c r="NW14">
        <v>0</v>
      </c>
      <c r="NX14">
        <v>0</v>
      </c>
      <c r="NY14">
        <v>0</v>
      </c>
      <c r="NZ14">
        <v>0</v>
      </c>
      <c r="OA14">
        <v>0</v>
      </c>
      <c r="OB14">
        <v>0</v>
      </c>
      <c r="OC14">
        <v>0</v>
      </c>
      <c r="OD14">
        <v>0</v>
      </c>
      <c r="OE14">
        <v>0</v>
      </c>
      <c r="OF14">
        <v>0</v>
      </c>
      <c r="OG14">
        <v>4000</v>
      </c>
      <c r="OH14">
        <v>8000</v>
      </c>
      <c r="OO14">
        <v>0</v>
      </c>
      <c r="OP14">
        <v>0</v>
      </c>
      <c r="OQ14">
        <v>0</v>
      </c>
      <c r="OR14">
        <v>0</v>
      </c>
      <c r="OS14">
        <v>0</v>
      </c>
      <c r="OT14">
        <v>0</v>
      </c>
      <c r="OU14">
        <v>0</v>
      </c>
      <c r="OV14">
        <v>166854</v>
      </c>
      <c r="OX14">
        <v>0.25270000000000004</v>
      </c>
      <c r="OY14">
        <v>406500.10000000003</v>
      </c>
      <c r="OZ14">
        <v>39691</v>
      </c>
      <c r="PA14">
        <v>14645</v>
      </c>
      <c r="PB14">
        <v>6925</v>
      </c>
      <c r="PC14">
        <v>0</v>
      </c>
      <c r="PD14">
        <v>35000000</v>
      </c>
      <c r="PE14">
        <v>33517000</v>
      </c>
      <c r="PF14">
        <v>1483000</v>
      </c>
      <c r="PG14">
        <v>306</v>
      </c>
      <c r="PH14">
        <v>0</v>
      </c>
      <c r="PI14">
        <v>0</v>
      </c>
      <c r="PJ14">
        <v>0</v>
      </c>
      <c r="PK14">
        <v>0</v>
      </c>
      <c r="PL14">
        <v>0</v>
      </c>
      <c r="PM14">
        <v>0</v>
      </c>
      <c r="PN14">
        <v>0</v>
      </c>
      <c r="PO14">
        <v>0</v>
      </c>
    </row>
    <row r="15" spans="1:431" customFormat="1" x14ac:dyDescent="0.3">
      <c r="A15">
        <v>46778</v>
      </c>
      <c r="B15" s="4">
        <v>15814</v>
      </c>
      <c r="C15">
        <v>9</v>
      </c>
      <c r="D15">
        <v>2026</v>
      </c>
      <c r="E15">
        <v>6215</v>
      </c>
      <c r="F15">
        <v>0</v>
      </c>
      <c r="G15">
        <v>56.04</v>
      </c>
      <c r="H15">
        <v>53.199000000000005</v>
      </c>
      <c r="I15">
        <v>53.199000000000005</v>
      </c>
      <c r="J15">
        <v>56.04</v>
      </c>
      <c r="K15">
        <v>0</v>
      </c>
      <c r="L15">
        <v>6215</v>
      </c>
      <c r="M15">
        <v>0</v>
      </c>
      <c r="N15">
        <v>0</v>
      </c>
      <c r="P15">
        <v>62.618000000000002</v>
      </c>
      <c r="Q15">
        <v>0</v>
      </c>
      <c r="R15">
        <v>29505</v>
      </c>
      <c r="S15">
        <v>471.19</v>
      </c>
      <c r="U15">
        <v>21465</v>
      </c>
      <c r="V15">
        <v>4.9470000000000001</v>
      </c>
      <c r="W15">
        <v>3075</v>
      </c>
      <c r="X15">
        <v>3075</v>
      </c>
      <c r="Z15">
        <v>0</v>
      </c>
      <c r="AC15">
        <v>0</v>
      </c>
      <c r="AD15" t="s">
        <v>427</v>
      </c>
      <c r="AE15">
        <v>0</v>
      </c>
      <c r="AH15">
        <v>0</v>
      </c>
      <c r="AI15">
        <v>0</v>
      </c>
      <c r="AJ15">
        <v>6215</v>
      </c>
      <c r="AK15" t="s">
        <v>949</v>
      </c>
      <c r="AL15" t="s">
        <v>440</v>
      </c>
      <c r="AM15">
        <v>0</v>
      </c>
      <c r="AN15">
        <v>0</v>
      </c>
      <c r="AO15">
        <v>0</v>
      </c>
      <c r="AP15">
        <v>0</v>
      </c>
      <c r="AQ15">
        <v>0</v>
      </c>
      <c r="AS15">
        <v>0</v>
      </c>
      <c r="AT15">
        <v>0</v>
      </c>
      <c r="AU15">
        <v>0</v>
      </c>
      <c r="AV15">
        <v>-2049</v>
      </c>
      <c r="AW15">
        <v>972931</v>
      </c>
      <c r="AX15">
        <v>952275</v>
      </c>
      <c r="AY15">
        <v>671041</v>
      </c>
      <c r="AZ15">
        <v>29505</v>
      </c>
      <c r="BA15">
        <v>0</v>
      </c>
      <c r="BB15">
        <v>0</v>
      </c>
      <c r="BC15">
        <v>0</v>
      </c>
      <c r="BD15">
        <v>0</v>
      </c>
      <c r="BE15">
        <v>0</v>
      </c>
      <c r="BF15">
        <v>737769</v>
      </c>
      <c r="BG15">
        <v>0</v>
      </c>
      <c r="BJ15">
        <v>12</v>
      </c>
      <c r="BK15">
        <v>0</v>
      </c>
      <c r="BL15">
        <v>0</v>
      </c>
      <c r="BM15">
        <v>0</v>
      </c>
      <c r="BN15">
        <v>0</v>
      </c>
      <c r="BO15">
        <v>0</v>
      </c>
      <c r="BP15">
        <v>0</v>
      </c>
      <c r="BQ15">
        <v>922</v>
      </c>
      <c r="BS15">
        <v>0</v>
      </c>
      <c r="BT15">
        <v>0</v>
      </c>
      <c r="BU15">
        <v>0</v>
      </c>
      <c r="BV15">
        <v>0</v>
      </c>
      <c r="BW15">
        <v>0</v>
      </c>
      <c r="BY15">
        <v>0</v>
      </c>
      <c r="CA15">
        <v>0</v>
      </c>
      <c r="CB15">
        <v>0</v>
      </c>
      <c r="CC15">
        <v>0</v>
      </c>
      <c r="CD15">
        <v>0</v>
      </c>
      <c r="CE15">
        <v>0</v>
      </c>
      <c r="CF15">
        <v>0</v>
      </c>
      <c r="CG15">
        <v>0</v>
      </c>
      <c r="CH15">
        <v>26357</v>
      </c>
      <c r="CI15">
        <v>0</v>
      </c>
      <c r="CJ15">
        <v>4</v>
      </c>
      <c r="CK15">
        <v>0</v>
      </c>
      <c r="CL15">
        <v>0</v>
      </c>
      <c r="CN15">
        <v>0</v>
      </c>
      <c r="CO15">
        <v>1</v>
      </c>
      <c r="CP15">
        <v>0.16800000000000001</v>
      </c>
      <c r="CQ15">
        <v>0</v>
      </c>
      <c r="CR15">
        <v>65.744</v>
      </c>
      <c r="CS15">
        <v>0</v>
      </c>
      <c r="CT15">
        <v>0</v>
      </c>
      <c r="CU15">
        <v>0</v>
      </c>
      <c r="CV15">
        <v>0</v>
      </c>
      <c r="CW15">
        <v>0</v>
      </c>
      <c r="CX15">
        <v>0</v>
      </c>
      <c r="CY15">
        <v>0</v>
      </c>
      <c r="CZ15">
        <v>0</v>
      </c>
      <c r="DB15">
        <v>330632</v>
      </c>
      <c r="DC15">
        <v>0</v>
      </c>
      <c r="DD15">
        <v>0</v>
      </c>
      <c r="DE15">
        <v>132224</v>
      </c>
      <c r="DF15">
        <v>134740</v>
      </c>
      <c r="DG15">
        <v>21.275000000000002</v>
      </c>
      <c r="DH15">
        <v>0</v>
      </c>
      <c r="DI15">
        <v>2516</v>
      </c>
      <c r="DK15">
        <v>4422</v>
      </c>
      <c r="DL15">
        <v>0</v>
      </c>
      <c r="DM15">
        <v>99199</v>
      </c>
      <c r="DN15">
        <v>242</v>
      </c>
      <c r="DO15">
        <v>0</v>
      </c>
      <c r="DP15">
        <v>0</v>
      </c>
      <c r="DQ15">
        <v>0</v>
      </c>
      <c r="DR15">
        <v>0</v>
      </c>
      <c r="DS15">
        <v>0</v>
      </c>
      <c r="DT15">
        <v>0</v>
      </c>
      <c r="DU15">
        <v>0</v>
      </c>
      <c r="DV15">
        <v>0</v>
      </c>
      <c r="DW15">
        <v>0</v>
      </c>
      <c r="DX15">
        <v>0</v>
      </c>
      <c r="DY15">
        <v>0</v>
      </c>
      <c r="DZ15">
        <v>0</v>
      </c>
      <c r="EA15">
        <v>0</v>
      </c>
      <c r="EB15">
        <v>0</v>
      </c>
      <c r="EC15">
        <v>12.781000000000001</v>
      </c>
      <c r="ED15">
        <v>91349</v>
      </c>
      <c r="EE15">
        <v>0</v>
      </c>
      <c r="EF15">
        <v>0</v>
      </c>
      <c r="EG15">
        <v>0</v>
      </c>
      <c r="EH15">
        <v>8092</v>
      </c>
      <c r="EI15">
        <v>0</v>
      </c>
      <c r="EJ15">
        <v>0</v>
      </c>
      <c r="EK15">
        <v>0.34900000000000003</v>
      </c>
      <c r="EL15">
        <v>0</v>
      </c>
      <c r="EM15">
        <v>0</v>
      </c>
      <c r="EN15">
        <v>5.1000000000000004E-2</v>
      </c>
      <c r="EO15">
        <v>0</v>
      </c>
      <c r="EP15">
        <v>0</v>
      </c>
      <c r="EQ15">
        <v>0.4</v>
      </c>
      <c r="ER15">
        <v>0</v>
      </c>
      <c r="ES15">
        <v>1.302</v>
      </c>
      <c r="ET15">
        <v>0</v>
      </c>
      <c r="EV15">
        <v>0</v>
      </c>
      <c r="EW15">
        <v>0</v>
      </c>
      <c r="EX15">
        <v>0</v>
      </c>
      <c r="EZ15">
        <v>829802</v>
      </c>
      <c r="FA15">
        <v>0</v>
      </c>
      <c r="FB15">
        <v>859066</v>
      </c>
      <c r="FC15">
        <v>0</v>
      </c>
      <c r="FD15">
        <v>0</v>
      </c>
      <c r="FE15">
        <v>103951</v>
      </c>
      <c r="FF15">
        <v>18522</v>
      </c>
      <c r="FG15">
        <v>6.7610000000000003E-2</v>
      </c>
      <c r="FH15">
        <v>3.1380999999999999E-2</v>
      </c>
      <c r="FI15">
        <v>0</v>
      </c>
      <c r="FJ15">
        <v>0</v>
      </c>
      <c r="FK15">
        <v>118.70800000000001</v>
      </c>
      <c r="FL15">
        <v>1007896</v>
      </c>
      <c r="FM15">
        <v>0</v>
      </c>
      <c r="FN15">
        <v>0</v>
      </c>
      <c r="FO15">
        <v>4494</v>
      </c>
      <c r="FP15">
        <v>0</v>
      </c>
      <c r="FQ15">
        <v>4494</v>
      </c>
      <c r="FR15">
        <v>4494</v>
      </c>
      <c r="FS15">
        <v>0</v>
      </c>
      <c r="FT15">
        <v>0</v>
      </c>
      <c r="FU15">
        <v>0</v>
      </c>
      <c r="FV15">
        <v>0</v>
      </c>
      <c r="FW15">
        <v>0</v>
      </c>
      <c r="FX15">
        <v>0</v>
      </c>
      <c r="FY15">
        <v>0</v>
      </c>
      <c r="GB15">
        <v>22865</v>
      </c>
      <c r="GC15">
        <v>22865</v>
      </c>
      <c r="GD15">
        <v>2.4410000000000003</v>
      </c>
      <c r="GF15">
        <v>0</v>
      </c>
      <c r="GG15">
        <v>0</v>
      </c>
      <c r="GH15">
        <v>0</v>
      </c>
      <c r="GI15">
        <v>0</v>
      </c>
      <c r="GK15">
        <v>0</v>
      </c>
      <c r="GL15">
        <v>0</v>
      </c>
      <c r="GM15">
        <v>0</v>
      </c>
      <c r="GN15">
        <v>0</v>
      </c>
      <c r="GO15">
        <v>0</v>
      </c>
      <c r="GQ15">
        <v>0</v>
      </c>
      <c r="GR15">
        <v>0</v>
      </c>
      <c r="GS15">
        <v>0</v>
      </c>
      <c r="GT15">
        <v>0</v>
      </c>
      <c r="HB15">
        <v>0</v>
      </c>
      <c r="HC15">
        <v>0</v>
      </c>
      <c r="HD15">
        <v>20897</v>
      </c>
      <c r="HE15">
        <v>0</v>
      </c>
      <c r="HF15">
        <v>61711</v>
      </c>
      <c r="HG15">
        <v>3108</v>
      </c>
      <c r="HH15">
        <v>0</v>
      </c>
      <c r="HI15">
        <v>0</v>
      </c>
      <c r="HJ15">
        <v>34927</v>
      </c>
      <c r="HK15">
        <v>1369</v>
      </c>
      <c r="HL15">
        <v>984</v>
      </c>
      <c r="HM15">
        <v>9000</v>
      </c>
      <c r="HN15">
        <v>73197</v>
      </c>
      <c r="HO15">
        <v>0</v>
      </c>
      <c r="HP15">
        <v>18278</v>
      </c>
      <c r="HQ15">
        <v>0</v>
      </c>
      <c r="HR15">
        <v>0</v>
      </c>
      <c r="HS15">
        <v>829561</v>
      </c>
      <c r="HT15">
        <v>18522</v>
      </c>
      <c r="HW15">
        <v>0</v>
      </c>
      <c r="HX15">
        <v>2</v>
      </c>
      <c r="HY15">
        <v>4</v>
      </c>
      <c r="HZ15">
        <v>10</v>
      </c>
      <c r="IA15">
        <v>18</v>
      </c>
      <c r="IB15">
        <v>46</v>
      </c>
      <c r="IC15">
        <v>80</v>
      </c>
      <c r="ID15">
        <v>0</v>
      </c>
      <c r="IE15">
        <v>0</v>
      </c>
      <c r="IF15">
        <v>0</v>
      </c>
      <c r="IG15">
        <v>5</v>
      </c>
      <c r="IH15">
        <v>0</v>
      </c>
      <c r="II15">
        <v>66.463999999999999</v>
      </c>
      <c r="IJ15">
        <v>4.9470000000000001</v>
      </c>
      <c r="IK15">
        <v>0</v>
      </c>
      <c r="IL15">
        <v>1</v>
      </c>
      <c r="IM15">
        <v>0</v>
      </c>
      <c r="IN15">
        <v>1</v>
      </c>
      <c r="IO15">
        <v>2</v>
      </c>
      <c r="IP15">
        <v>66.463999999999999</v>
      </c>
      <c r="IQ15">
        <v>4.9470000000000001</v>
      </c>
      <c r="IR15">
        <v>3075</v>
      </c>
      <c r="IS15">
        <v>0</v>
      </c>
      <c r="IT15">
        <v>5000</v>
      </c>
      <c r="IU15">
        <v>0</v>
      </c>
      <c r="IV15">
        <v>4000</v>
      </c>
      <c r="IW15">
        <v>6215</v>
      </c>
      <c r="IX15">
        <v>0</v>
      </c>
      <c r="IY15">
        <v>0</v>
      </c>
      <c r="IZ15">
        <v>18278</v>
      </c>
      <c r="JA15">
        <v>0</v>
      </c>
      <c r="JB15">
        <v>1</v>
      </c>
      <c r="JC15">
        <v>26892</v>
      </c>
      <c r="JD15">
        <v>3</v>
      </c>
      <c r="JE15">
        <v>44805</v>
      </c>
      <c r="JF15">
        <v>0</v>
      </c>
      <c r="JG15">
        <v>0</v>
      </c>
      <c r="JH15">
        <v>1500</v>
      </c>
      <c r="JJ15">
        <v>0</v>
      </c>
      <c r="JK15">
        <v>0</v>
      </c>
      <c r="JL15">
        <v>0</v>
      </c>
      <c r="JM15">
        <v>0</v>
      </c>
      <c r="JO15">
        <v>0.13400000000000001</v>
      </c>
      <c r="JP15">
        <v>2.3069999999999999</v>
      </c>
      <c r="JQ15">
        <v>0</v>
      </c>
      <c r="JR15">
        <v>1087</v>
      </c>
      <c r="JS15">
        <v>21778</v>
      </c>
      <c r="JT15">
        <v>0</v>
      </c>
      <c r="JU15">
        <v>0</v>
      </c>
      <c r="JW15">
        <v>0</v>
      </c>
      <c r="JX15">
        <v>0</v>
      </c>
      <c r="JY15">
        <v>0</v>
      </c>
      <c r="JZ15">
        <v>0</v>
      </c>
      <c r="KD15">
        <v>0</v>
      </c>
      <c r="KE15">
        <v>7375</v>
      </c>
      <c r="KG15">
        <v>0</v>
      </c>
      <c r="KH15">
        <v>0</v>
      </c>
      <c r="KI15">
        <v>0</v>
      </c>
      <c r="KJ15">
        <v>0</v>
      </c>
      <c r="KK15">
        <v>5</v>
      </c>
      <c r="KL15">
        <v>0</v>
      </c>
      <c r="KM15">
        <v>3108</v>
      </c>
      <c r="KN15">
        <v>0</v>
      </c>
      <c r="KO15">
        <v>0</v>
      </c>
      <c r="KP15">
        <v>0</v>
      </c>
      <c r="KQ15">
        <v>0</v>
      </c>
      <c r="KS15">
        <v>0</v>
      </c>
      <c r="KT15">
        <v>0</v>
      </c>
      <c r="KU15">
        <v>0</v>
      </c>
      <c r="KW15">
        <v>0</v>
      </c>
      <c r="KX15">
        <v>0</v>
      </c>
      <c r="KY15">
        <v>0</v>
      </c>
      <c r="KZ15">
        <v>957494</v>
      </c>
      <c r="LA15">
        <v>0</v>
      </c>
      <c r="LB15">
        <v>0</v>
      </c>
      <c r="LD15">
        <v>0</v>
      </c>
      <c r="LE15">
        <v>0</v>
      </c>
      <c r="LF15">
        <v>0</v>
      </c>
      <c r="LG15">
        <v>5460</v>
      </c>
      <c r="LH15">
        <v>0</v>
      </c>
      <c r="LI15">
        <v>957494</v>
      </c>
      <c r="LJ15">
        <v>65.744</v>
      </c>
      <c r="LK15">
        <v>1</v>
      </c>
      <c r="LL15">
        <v>33540</v>
      </c>
      <c r="LM15">
        <v>1387</v>
      </c>
      <c r="LN15">
        <v>0</v>
      </c>
      <c r="LO15">
        <v>0</v>
      </c>
      <c r="LP15">
        <v>0</v>
      </c>
      <c r="LQ15">
        <v>0</v>
      </c>
      <c r="LR15">
        <v>0</v>
      </c>
      <c r="LS15">
        <v>0</v>
      </c>
      <c r="LT15">
        <v>0</v>
      </c>
      <c r="LU15">
        <v>0</v>
      </c>
      <c r="LV15">
        <v>0</v>
      </c>
      <c r="LW15">
        <v>0</v>
      </c>
      <c r="LX15">
        <v>0</v>
      </c>
      <c r="LY15">
        <v>0</v>
      </c>
      <c r="LZ15">
        <v>91</v>
      </c>
      <c r="MA15">
        <v>5460</v>
      </c>
      <c r="MB15">
        <v>0</v>
      </c>
      <c r="MC15">
        <v>3640</v>
      </c>
      <c r="MD15">
        <v>1820</v>
      </c>
      <c r="ME15">
        <v>0</v>
      </c>
      <c r="MF15">
        <v>0</v>
      </c>
      <c r="MG15">
        <v>978391</v>
      </c>
      <c r="MH15">
        <v>0</v>
      </c>
      <c r="MI15">
        <v>0</v>
      </c>
      <c r="MJ15">
        <v>0</v>
      </c>
      <c r="MK15">
        <v>0</v>
      </c>
      <c r="ML15">
        <v>0</v>
      </c>
      <c r="MM15">
        <v>1228196.149</v>
      </c>
      <c r="MN15">
        <v>0</v>
      </c>
      <c r="MO15">
        <v>81365.085000000006</v>
      </c>
      <c r="MP15">
        <v>0</v>
      </c>
      <c r="MQ15">
        <v>0</v>
      </c>
      <c r="MS15">
        <v>763323922</v>
      </c>
      <c r="MT15">
        <v>257639917</v>
      </c>
      <c r="MU15">
        <v>0</v>
      </c>
      <c r="MV15">
        <v>0</v>
      </c>
      <c r="MW15">
        <v>0</v>
      </c>
      <c r="MX15">
        <v>505684005</v>
      </c>
      <c r="MY15">
        <v>0</v>
      </c>
      <c r="MZ15">
        <v>44000</v>
      </c>
      <c r="NA15">
        <v>5</v>
      </c>
      <c r="NB15">
        <v>1</v>
      </c>
      <c r="ND15">
        <v>63.128</v>
      </c>
      <c r="NE15">
        <v>2841</v>
      </c>
      <c r="NF15">
        <v>5</v>
      </c>
      <c r="NG15">
        <v>5000</v>
      </c>
      <c r="NH15">
        <v>9646</v>
      </c>
      <c r="NI15">
        <v>0</v>
      </c>
      <c r="NJ15">
        <v>0</v>
      </c>
      <c r="NK15">
        <v>0</v>
      </c>
      <c r="NL15">
        <v>0</v>
      </c>
      <c r="NN15">
        <v>0</v>
      </c>
      <c r="NO15">
        <v>0</v>
      </c>
      <c r="NP15">
        <v>91</v>
      </c>
      <c r="NT15">
        <v>0</v>
      </c>
      <c r="NU15">
        <v>0</v>
      </c>
      <c r="NV15">
        <v>0</v>
      </c>
      <c r="NW15">
        <v>0</v>
      </c>
      <c r="NX15">
        <v>0</v>
      </c>
      <c r="NY15">
        <v>0</v>
      </c>
      <c r="NZ15">
        <v>0</v>
      </c>
      <c r="OA15">
        <v>0</v>
      </c>
      <c r="OB15">
        <v>0</v>
      </c>
      <c r="OC15">
        <v>0</v>
      </c>
      <c r="OD15">
        <v>0</v>
      </c>
      <c r="OE15">
        <v>0</v>
      </c>
      <c r="OF15">
        <v>32000</v>
      </c>
      <c r="OG15">
        <v>4000</v>
      </c>
      <c r="OH15">
        <v>8000</v>
      </c>
      <c r="OO15">
        <v>0</v>
      </c>
      <c r="OP15">
        <v>0</v>
      </c>
      <c r="OQ15">
        <v>0</v>
      </c>
      <c r="OR15">
        <v>0</v>
      </c>
      <c r="OS15">
        <v>0</v>
      </c>
      <c r="OT15">
        <v>0</v>
      </c>
      <c r="OU15">
        <v>0</v>
      </c>
      <c r="OV15">
        <v>424646</v>
      </c>
      <c r="OX15">
        <v>0.25270000000000004</v>
      </c>
      <c r="OY15">
        <v>406500.10000000003</v>
      </c>
      <c r="OZ15">
        <v>0</v>
      </c>
      <c r="PA15">
        <v>0</v>
      </c>
      <c r="PB15">
        <v>6925</v>
      </c>
      <c r="PC15">
        <v>0</v>
      </c>
      <c r="PD15">
        <v>35000000</v>
      </c>
      <c r="PE15">
        <v>33517000</v>
      </c>
      <c r="PF15">
        <v>1483000</v>
      </c>
      <c r="PG15">
        <v>306</v>
      </c>
      <c r="PH15">
        <v>0</v>
      </c>
      <c r="PI15">
        <v>0</v>
      </c>
      <c r="PJ15">
        <v>0</v>
      </c>
      <c r="PK15">
        <v>0</v>
      </c>
      <c r="PL15">
        <v>0</v>
      </c>
      <c r="PM15">
        <v>0</v>
      </c>
      <c r="PN15">
        <v>0</v>
      </c>
      <c r="PO15">
        <v>0</v>
      </c>
    </row>
    <row r="16" spans="1:431" customFormat="1" x14ac:dyDescent="0.3">
      <c r="A16">
        <v>46778</v>
      </c>
      <c r="B16" s="4">
        <v>15815</v>
      </c>
      <c r="C16">
        <v>9</v>
      </c>
      <c r="D16">
        <v>2026</v>
      </c>
      <c r="E16">
        <v>6215</v>
      </c>
      <c r="F16">
        <v>0</v>
      </c>
      <c r="G16">
        <v>546.82400000000007</v>
      </c>
      <c r="H16">
        <v>478.13100000000003</v>
      </c>
      <c r="I16">
        <v>478.13100000000003</v>
      </c>
      <c r="J16">
        <v>546.82400000000007</v>
      </c>
      <c r="K16">
        <v>0</v>
      </c>
      <c r="L16">
        <v>6215</v>
      </c>
      <c r="M16">
        <v>0</v>
      </c>
      <c r="N16">
        <v>0</v>
      </c>
      <c r="P16">
        <v>556.47</v>
      </c>
      <c r="Q16">
        <v>0</v>
      </c>
      <c r="R16">
        <v>262203</v>
      </c>
      <c r="S16">
        <v>471.19</v>
      </c>
      <c r="U16">
        <v>190756</v>
      </c>
      <c r="V16">
        <v>336.19400000000002</v>
      </c>
      <c r="W16">
        <v>208945</v>
      </c>
      <c r="X16">
        <v>208945</v>
      </c>
      <c r="Z16">
        <v>0</v>
      </c>
      <c r="AC16">
        <v>0</v>
      </c>
      <c r="AD16" t="s">
        <v>427</v>
      </c>
      <c r="AE16">
        <v>0</v>
      </c>
      <c r="AH16">
        <v>0</v>
      </c>
      <c r="AI16">
        <v>0</v>
      </c>
      <c r="AJ16">
        <v>6215</v>
      </c>
      <c r="AK16" t="s">
        <v>949</v>
      </c>
      <c r="AL16" t="s">
        <v>441</v>
      </c>
      <c r="AM16">
        <v>0</v>
      </c>
      <c r="AN16">
        <v>0</v>
      </c>
      <c r="AO16">
        <v>0</v>
      </c>
      <c r="AP16">
        <v>0</v>
      </c>
      <c r="AQ16">
        <v>0</v>
      </c>
      <c r="AS16">
        <v>0</v>
      </c>
      <c r="AT16">
        <v>0</v>
      </c>
      <c r="AU16">
        <v>0</v>
      </c>
      <c r="AV16">
        <v>-52</v>
      </c>
      <c r="AW16">
        <v>7180350</v>
      </c>
      <c r="AX16">
        <v>6977825</v>
      </c>
      <c r="AY16">
        <v>4797967</v>
      </c>
      <c r="AZ16">
        <v>262203</v>
      </c>
      <c r="BA16">
        <v>13.25</v>
      </c>
      <c r="BB16">
        <v>433</v>
      </c>
      <c r="BC16">
        <v>430</v>
      </c>
      <c r="BD16">
        <v>1</v>
      </c>
      <c r="BE16">
        <v>3</v>
      </c>
      <c r="BF16">
        <v>5693521</v>
      </c>
      <c r="BG16">
        <v>0</v>
      </c>
      <c r="BJ16">
        <v>12</v>
      </c>
      <c r="BK16">
        <v>0</v>
      </c>
      <c r="BL16">
        <v>0</v>
      </c>
      <c r="BM16">
        <v>0</v>
      </c>
      <c r="BN16">
        <v>0</v>
      </c>
      <c r="BO16">
        <v>0</v>
      </c>
      <c r="BP16">
        <v>0</v>
      </c>
      <c r="BQ16">
        <v>843</v>
      </c>
      <c r="BS16">
        <v>0</v>
      </c>
      <c r="BT16">
        <v>0</v>
      </c>
      <c r="BU16">
        <v>0</v>
      </c>
      <c r="BV16">
        <v>0</v>
      </c>
      <c r="BW16">
        <v>0</v>
      </c>
      <c r="BY16">
        <v>0</v>
      </c>
      <c r="CA16">
        <v>0</v>
      </c>
      <c r="CB16">
        <v>0</v>
      </c>
      <c r="CC16">
        <v>0</v>
      </c>
      <c r="CD16">
        <v>0</v>
      </c>
      <c r="CE16">
        <v>0</v>
      </c>
      <c r="CF16">
        <v>0</v>
      </c>
      <c r="CG16">
        <v>0</v>
      </c>
      <c r="CH16">
        <v>238351</v>
      </c>
      <c r="CI16">
        <v>0</v>
      </c>
      <c r="CJ16">
        <v>4</v>
      </c>
      <c r="CK16">
        <v>0</v>
      </c>
      <c r="CL16">
        <v>0</v>
      </c>
      <c r="CN16">
        <v>0</v>
      </c>
      <c r="CO16">
        <v>1</v>
      </c>
      <c r="CP16">
        <v>0</v>
      </c>
      <c r="CQ16">
        <v>0</v>
      </c>
      <c r="CR16">
        <v>553.67100000000005</v>
      </c>
      <c r="CS16">
        <v>0</v>
      </c>
      <c r="CT16">
        <v>0</v>
      </c>
      <c r="CU16">
        <v>0</v>
      </c>
      <c r="CV16">
        <v>0</v>
      </c>
      <c r="CW16">
        <v>0</v>
      </c>
      <c r="CX16">
        <v>0</v>
      </c>
      <c r="CY16">
        <v>0</v>
      </c>
      <c r="CZ16">
        <v>0</v>
      </c>
      <c r="DB16">
        <v>2971584</v>
      </c>
      <c r="DC16">
        <v>0</v>
      </c>
      <c r="DD16">
        <v>0</v>
      </c>
      <c r="DE16">
        <v>761260</v>
      </c>
      <c r="DF16">
        <v>761260</v>
      </c>
      <c r="DG16">
        <v>122.488</v>
      </c>
      <c r="DH16">
        <v>0</v>
      </c>
      <c r="DI16">
        <v>0</v>
      </c>
      <c r="DK16">
        <v>3207</v>
      </c>
      <c r="DL16">
        <v>0</v>
      </c>
      <c r="DM16">
        <v>567997</v>
      </c>
      <c r="DN16">
        <v>1383</v>
      </c>
      <c r="DO16">
        <v>0</v>
      </c>
      <c r="DP16">
        <v>0</v>
      </c>
      <c r="DQ16">
        <v>0</v>
      </c>
      <c r="DR16">
        <v>0</v>
      </c>
      <c r="DS16">
        <v>0</v>
      </c>
      <c r="DT16">
        <v>0</v>
      </c>
      <c r="DU16">
        <v>0</v>
      </c>
      <c r="DV16">
        <v>0</v>
      </c>
      <c r="DW16">
        <v>0</v>
      </c>
      <c r="DX16">
        <v>0</v>
      </c>
      <c r="DY16">
        <v>0</v>
      </c>
      <c r="DZ16">
        <v>0</v>
      </c>
      <c r="EA16">
        <v>0</v>
      </c>
      <c r="EB16">
        <v>0</v>
      </c>
      <c r="EC16">
        <v>26.939</v>
      </c>
      <c r="ED16">
        <v>192540</v>
      </c>
      <c r="EE16">
        <v>0</v>
      </c>
      <c r="EF16">
        <v>0</v>
      </c>
      <c r="EG16">
        <v>0</v>
      </c>
      <c r="EH16">
        <v>376840</v>
      </c>
      <c r="EI16">
        <v>0</v>
      </c>
      <c r="EJ16">
        <v>0</v>
      </c>
      <c r="EK16">
        <v>17.452000000000002</v>
      </c>
      <c r="EL16">
        <v>0</v>
      </c>
      <c r="EM16">
        <v>1.0609999999999999</v>
      </c>
      <c r="EN16">
        <v>1.0190000000000001</v>
      </c>
      <c r="EO16">
        <v>0</v>
      </c>
      <c r="EP16">
        <v>0</v>
      </c>
      <c r="EQ16">
        <v>19.532</v>
      </c>
      <c r="ER16">
        <v>0</v>
      </c>
      <c r="ES16">
        <v>60.634</v>
      </c>
      <c r="ET16">
        <v>0</v>
      </c>
      <c r="EV16">
        <v>0</v>
      </c>
      <c r="EW16">
        <v>0</v>
      </c>
      <c r="EX16">
        <v>0</v>
      </c>
      <c r="EZ16">
        <v>6032681</v>
      </c>
      <c r="FA16">
        <v>0</v>
      </c>
      <c r="FB16">
        <v>6293498</v>
      </c>
      <c r="FC16">
        <v>0</v>
      </c>
      <c r="FD16">
        <v>0</v>
      </c>
      <c r="FE16">
        <v>802209</v>
      </c>
      <c r="FF16">
        <v>142935</v>
      </c>
      <c r="FG16">
        <v>6.7610000000000003E-2</v>
      </c>
      <c r="FH16">
        <v>3.1380999999999999E-2</v>
      </c>
      <c r="FI16">
        <v>0</v>
      </c>
      <c r="FJ16">
        <v>0</v>
      </c>
      <c r="FK16">
        <v>916.09300000000007</v>
      </c>
      <c r="FL16">
        <v>7476993</v>
      </c>
      <c r="FM16">
        <v>0</v>
      </c>
      <c r="FN16">
        <v>0</v>
      </c>
      <c r="FO16">
        <v>8472</v>
      </c>
      <c r="FP16">
        <v>0</v>
      </c>
      <c r="FQ16">
        <v>14677</v>
      </c>
      <c r="FR16">
        <v>8472</v>
      </c>
      <c r="FS16">
        <v>6205</v>
      </c>
      <c r="FT16">
        <v>0</v>
      </c>
      <c r="FU16">
        <v>0</v>
      </c>
      <c r="FV16">
        <v>0</v>
      </c>
      <c r="FW16">
        <v>0</v>
      </c>
      <c r="FX16">
        <v>0</v>
      </c>
      <c r="FY16">
        <v>0</v>
      </c>
      <c r="GB16">
        <v>468869</v>
      </c>
      <c r="GC16">
        <v>468869</v>
      </c>
      <c r="GD16">
        <v>49.161000000000001</v>
      </c>
      <c r="GF16">
        <v>0</v>
      </c>
      <c r="GG16">
        <v>0</v>
      </c>
      <c r="GH16">
        <v>0</v>
      </c>
      <c r="GI16">
        <v>0</v>
      </c>
      <c r="GK16">
        <v>0</v>
      </c>
      <c r="GL16">
        <v>0</v>
      </c>
      <c r="GM16">
        <v>0</v>
      </c>
      <c r="GN16">
        <v>0</v>
      </c>
      <c r="GO16">
        <v>0</v>
      </c>
      <c r="GQ16">
        <v>0</v>
      </c>
      <c r="GR16">
        <v>0</v>
      </c>
      <c r="GS16">
        <v>0</v>
      </c>
      <c r="GT16">
        <v>0</v>
      </c>
      <c r="HB16">
        <v>0</v>
      </c>
      <c r="HC16">
        <v>0</v>
      </c>
      <c r="HD16">
        <v>203911</v>
      </c>
      <c r="HE16">
        <v>0</v>
      </c>
      <c r="HF16">
        <v>554632</v>
      </c>
      <c r="HG16">
        <v>12430</v>
      </c>
      <c r="HH16">
        <v>52285</v>
      </c>
      <c r="HI16">
        <v>0</v>
      </c>
      <c r="HJ16">
        <v>179382</v>
      </c>
      <c r="HK16">
        <v>1859</v>
      </c>
      <c r="HL16">
        <v>1730</v>
      </c>
      <c r="HM16">
        <v>0</v>
      </c>
      <c r="HN16">
        <v>93703</v>
      </c>
      <c r="HO16">
        <v>0</v>
      </c>
      <c r="HP16">
        <v>52339</v>
      </c>
      <c r="HQ16">
        <v>0</v>
      </c>
      <c r="HR16">
        <v>0</v>
      </c>
      <c r="HS16">
        <v>6031295</v>
      </c>
      <c r="HT16">
        <v>142935</v>
      </c>
      <c r="HW16">
        <v>0</v>
      </c>
      <c r="HX16">
        <v>91</v>
      </c>
      <c r="HY16">
        <v>134</v>
      </c>
      <c r="HZ16">
        <v>96</v>
      </c>
      <c r="IA16">
        <v>111</v>
      </c>
      <c r="IB16">
        <v>62</v>
      </c>
      <c r="IC16">
        <v>494</v>
      </c>
      <c r="ID16">
        <v>0</v>
      </c>
      <c r="IE16">
        <v>0</v>
      </c>
      <c r="IF16">
        <v>0</v>
      </c>
      <c r="IG16">
        <v>20</v>
      </c>
      <c r="IH16">
        <v>55.448</v>
      </c>
      <c r="II16">
        <v>190.32400000000001</v>
      </c>
      <c r="IJ16">
        <v>336.19400000000002</v>
      </c>
      <c r="IK16">
        <v>0</v>
      </c>
      <c r="IL16">
        <v>0</v>
      </c>
      <c r="IM16">
        <v>0</v>
      </c>
      <c r="IN16">
        <v>0</v>
      </c>
      <c r="IO16">
        <v>0</v>
      </c>
      <c r="IP16">
        <v>190.32400000000001</v>
      </c>
      <c r="IQ16">
        <v>336.19400000000002</v>
      </c>
      <c r="IR16">
        <v>208945</v>
      </c>
      <c r="IS16">
        <v>0</v>
      </c>
      <c r="IT16">
        <v>0</v>
      </c>
      <c r="IU16">
        <v>0</v>
      </c>
      <c r="IV16">
        <v>0</v>
      </c>
      <c r="IW16">
        <v>6215</v>
      </c>
      <c r="IX16">
        <v>0</v>
      </c>
      <c r="IY16">
        <v>0</v>
      </c>
      <c r="IZ16">
        <v>52339</v>
      </c>
      <c r="JA16">
        <v>0</v>
      </c>
      <c r="JB16">
        <v>1</v>
      </c>
      <c r="JC16">
        <v>22389</v>
      </c>
      <c r="JD16">
        <v>5</v>
      </c>
      <c r="JE16">
        <v>59091</v>
      </c>
      <c r="JF16">
        <v>2</v>
      </c>
      <c r="JG16">
        <v>11712</v>
      </c>
      <c r="JH16">
        <v>511</v>
      </c>
      <c r="JJ16">
        <v>0</v>
      </c>
      <c r="JK16">
        <v>0</v>
      </c>
      <c r="JL16">
        <v>0</v>
      </c>
      <c r="JM16">
        <v>0</v>
      </c>
      <c r="JO16">
        <v>0</v>
      </c>
      <c r="JP16">
        <v>45.743000000000002</v>
      </c>
      <c r="JQ16">
        <v>3.4180000000000001</v>
      </c>
      <c r="JR16">
        <v>0</v>
      </c>
      <c r="JS16">
        <v>431814</v>
      </c>
      <c r="JT16">
        <v>37055</v>
      </c>
      <c r="JU16">
        <v>435</v>
      </c>
      <c r="JW16">
        <v>0</v>
      </c>
      <c r="JX16">
        <v>0</v>
      </c>
      <c r="JY16">
        <v>0</v>
      </c>
      <c r="JZ16">
        <v>0</v>
      </c>
      <c r="KD16">
        <v>435</v>
      </c>
      <c r="KE16">
        <v>7375</v>
      </c>
      <c r="KG16">
        <v>0</v>
      </c>
      <c r="KH16">
        <v>0</v>
      </c>
      <c r="KI16">
        <v>0</v>
      </c>
      <c r="KJ16">
        <v>20</v>
      </c>
      <c r="KK16">
        <v>0</v>
      </c>
      <c r="KL16">
        <v>12430</v>
      </c>
      <c r="KM16">
        <v>0</v>
      </c>
      <c r="KN16">
        <v>0</v>
      </c>
      <c r="KO16">
        <v>0</v>
      </c>
      <c r="KP16">
        <v>0</v>
      </c>
      <c r="KQ16">
        <v>0</v>
      </c>
      <c r="KS16">
        <v>0</v>
      </c>
      <c r="KT16">
        <v>0</v>
      </c>
      <c r="KU16">
        <v>0</v>
      </c>
      <c r="KW16">
        <v>0</v>
      </c>
      <c r="KX16">
        <v>0</v>
      </c>
      <c r="KY16">
        <v>0</v>
      </c>
      <c r="KZ16">
        <v>7010879</v>
      </c>
      <c r="LA16">
        <v>0</v>
      </c>
      <c r="LB16">
        <v>0</v>
      </c>
      <c r="LD16">
        <v>0</v>
      </c>
      <c r="LE16">
        <v>0</v>
      </c>
      <c r="LF16">
        <v>0</v>
      </c>
      <c r="LG16">
        <v>34440</v>
      </c>
      <c r="LH16">
        <v>0</v>
      </c>
      <c r="LI16">
        <v>7010879</v>
      </c>
      <c r="LJ16">
        <v>553.67100000000005</v>
      </c>
      <c r="LK16">
        <v>5</v>
      </c>
      <c r="LL16">
        <v>167700</v>
      </c>
      <c r="LM16">
        <v>11682</v>
      </c>
      <c r="LN16">
        <v>0</v>
      </c>
      <c r="LO16">
        <v>0</v>
      </c>
      <c r="LP16">
        <v>0</v>
      </c>
      <c r="LQ16">
        <v>0</v>
      </c>
      <c r="LR16">
        <v>0</v>
      </c>
      <c r="LS16">
        <v>0</v>
      </c>
      <c r="LT16">
        <v>0</v>
      </c>
      <c r="LU16">
        <v>0</v>
      </c>
      <c r="LV16">
        <v>0</v>
      </c>
      <c r="LW16">
        <v>0</v>
      </c>
      <c r="LX16">
        <v>0</v>
      </c>
      <c r="LY16">
        <v>0</v>
      </c>
      <c r="LZ16">
        <v>574</v>
      </c>
      <c r="MA16">
        <v>34440</v>
      </c>
      <c r="MB16">
        <v>0</v>
      </c>
      <c r="MC16">
        <v>22960</v>
      </c>
      <c r="MD16">
        <v>11480</v>
      </c>
      <c r="ME16">
        <v>0</v>
      </c>
      <c r="MF16">
        <v>0</v>
      </c>
      <c r="MG16">
        <v>7214790</v>
      </c>
      <c r="MH16">
        <v>0</v>
      </c>
      <c r="MI16">
        <v>0</v>
      </c>
      <c r="MJ16">
        <v>0</v>
      </c>
      <c r="MK16">
        <v>0</v>
      </c>
      <c r="ML16">
        <v>0</v>
      </c>
      <c r="MM16">
        <v>1228196.149</v>
      </c>
      <c r="MN16">
        <v>5.992</v>
      </c>
      <c r="MO16">
        <v>81365.085000000006</v>
      </c>
      <c r="MP16">
        <v>54.938000000000002</v>
      </c>
      <c r="MQ16">
        <v>110.38600000000001</v>
      </c>
      <c r="MS16">
        <v>763323922</v>
      </c>
      <c r="MT16">
        <v>257639917</v>
      </c>
      <c r="MU16">
        <v>11631</v>
      </c>
      <c r="MV16">
        <v>34461</v>
      </c>
      <c r="MW16">
        <v>3414</v>
      </c>
      <c r="MX16">
        <v>505684005</v>
      </c>
      <c r="MY16">
        <v>37240</v>
      </c>
      <c r="MZ16">
        <v>248000</v>
      </c>
      <c r="NA16">
        <v>28</v>
      </c>
      <c r="NB16">
        <v>6</v>
      </c>
      <c r="ND16">
        <v>567.37200000000007</v>
      </c>
      <c r="NE16">
        <v>25532</v>
      </c>
      <c r="NF16">
        <v>17</v>
      </c>
      <c r="NG16">
        <v>17000</v>
      </c>
      <c r="NH16">
        <v>60844</v>
      </c>
      <c r="NI16">
        <v>0</v>
      </c>
      <c r="NJ16">
        <v>0</v>
      </c>
      <c r="NK16">
        <v>0</v>
      </c>
      <c r="NL16">
        <v>0</v>
      </c>
      <c r="NN16">
        <v>0</v>
      </c>
      <c r="NO16">
        <v>0</v>
      </c>
      <c r="NP16">
        <v>574</v>
      </c>
      <c r="NT16">
        <v>0</v>
      </c>
      <c r="NU16">
        <v>0</v>
      </c>
      <c r="NV16">
        <v>0</v>
      </c>
      <c r="NW16">
        <v>0</v>
      </c>
      <c r="NX16">
        <v>0</v>
      </c>
      <c r="NY16">
        <v>0</v>
      </c>
      <c r="NZ16">
        <v>0</v>
      </c>
      <c r="OA16">
        <v>0</v>
      </c>
      <c r="OB16">
        <v>0</v>
      </c>
      <c r="OC16">
        <v>0</v>
      </c>
      <c r="OD16">
        <v>0</v>
      </c>
      <c r="OE16">
        <v>0</v>
      </c>
      <c r="OF16">
        <v>40000</v>
      </c>
      <c r="OG16">
        <v>4000</v>
      </c>
      <c r="OH16">
        <v>8000</v>
      </c>
      <c r="OO16">
        <v>0</v>
      </c>
      <c r="OP16">
        <v>0</v>
      </c>
      <c r="OQ16">
        <v>0</v>
      </c>
      <c r="OR16">
        <v>0</v>
      </c>
      <c r="OS16">
        <v>0</v>
      </c>
      <c r="OT16">
        <v>0</v>
      </c>
      <c r="OU16">
        <v>0</v>
      </c>
      <c r="OV16">
        <v>205170</v>
      </c>
      <c r="OX16">
        <v>0.25270000000000004</v>
      </c>
      <c r="OY16">
        <v>406500.10000000003</v>
      </c>
      <c r="OZ16">
        <v>50382</v>
      </c>
      <c r="PA16">
        <v>18589</v>
      </c>
      <c r="PB16">
        <v>6925</v>
      </c>
      <c r="PC16">
        <v>0</v>
      </c>
      <c r="PD16">
        <v>35000000</v>
      </c>
      <c r="PE16">
        <v>33517000</v>
      </c>
      <c r="PF16">
        <v>1483000</v>
      </c>
      <c r="PG16">
        <v>306</v>
      </c>
      <c r="PH16">
        <v>0</v>
      </c>
      <c r="PI16">
        <v>0</v>
      </c>
      <c r="PJ16">
        <v>0</v>
      </c>
      <c r="PK16">
        <v>0</v>
      </c>
      <c r="PL16">
        <v>0</v>
      </c>
      <c r="PM16">
        <v>0</v>
      </c>
      <c r="PN16">
        <v>0</v>
      </c>
      <c r="PO16">
        <v>0</v>
      </c>
    </row>
    <row r="17" spans="1:431" customFormat="1" x14ac:dyDescent="0.3">
      <c r="A17">
        <v>46778</v>
      </c>
      <c r="B17" s="4">
        <v>15822</v>
      </c>
      <c r="C17">
        <v>9</v>
      </c>
      <c r="D17">
        <v>2026</v>
      </c>
      <c r="E17">
        <v>6215</v>
      </c>
      <c r="F17">
        <v>0</v>
      </c>
      <c r="G17">
        <v>4524.1680000000006</v>
      </c>
      <c r="H17">
        <v>4081.8230000000003</v>
      </c>
      <c r="I17">
        <v>4081.8230000000003</v>
      </c>
      <c r="J17">
        <v>4524.1680000000006</v>
      </c>
      <c r="K17">
        <v>0</v>
      </c>
      <c r="L17">
        <v>6215</v>
      </c>
      <c r="M17">
        <v>0</v>
      </c>
      <c r="N17">
        <v>0</v>
      </c>
      <c r="P17">
        <v>4567.5280000000002</v>
      </c>
      <c r="Q17">
        <v>0</v>
      </c>
      <c r="R17">
        <v>2152174</v>
      </c>
      <c r="S17">
        <v>471.19</v>
      </c>
      <c r="U17">
        <v>1565732</v>
      </c>
      <c r="V17">
        <v>1295.4550000000002</v>
      </c>
      <c r="W17">
        <v>813568</v>
      </c>
      <c r="X17">
        <v>813568</v>
      </c>
      <c r="Z17">
        <v>0</v>
      </c>
      <c r="AC17">
        <v>0</v>
      </c>
      <c r="AD17" t="s">
        <v>427</v>
      </c>
      <c r="AE17">
        <v>0</v>
      </c>
      <c r="AH17">
        <v>0</v>
      </c>
      <c r="AI17">
        <v>0</v>
      </c>
      <c r="AJ17">
        <v>6215</v>
      </c>
      <c r="AK17" t="s">
        <v>949</v>
      </c>
      <c r="AL17" t="s">
        <v>442</v>
      </c>
      <c r="AM17">
        <v>0</v>
      </c>
      <c r="AN17">
        <v>0</v>
      </c>
      <c r="AO17">
        <v>0</v>
      </c>
      <c r="AP17">
        <v>0</v>
      </c>
      <c r="AQ17">
        <v>0</v>
      </c>
      <c r="AS17">
        <v>0</v>
      </c>
      <c r="AT17">
        <v>0</v>
      </c>
      <c r="AU17">
        <v>0</v>
      </c>
      <c r="AV17">
        <v>0</v>
      </c>
      <c r="AW17">
        <v>56726247</v>
      </c>
      <c r="AX17">
        <v>55051545</v>
      </c>
      <c r="AY17">
        <v>38145060</v>
      </c>
      <c r="AZ17">
        <v>2152174</v>
      </c>
      <c r="BA17">
        <v>0</v>
      </c>
      <c r="BB17">
        <v>97918</v>
      </c>
      <c r="BC17">
        <v>97294</v>
      </c>
      <c r="BD17">
        <v>226.208</v>
      </c>
      <c r="BE17">
        <v>624</v>
      </c>
      <c r="BF17">
        <v>47160721</v>
      </c>
      <c r="BG17">
        <v>0</v>
      </c>
      <c r="BJ17">
        <v>12</v>
      </c>
      <c r="BK17">
        <v>0</v>
      </c>
      <c r="BL17">
        <v>0</v>
      </c>
      <c r="BM17">
        <v>0</v>
      </c>
      <c r="BN17">
        <v>0</v>
      </c>
      <c r="BO17">
        <v>0</v>
      </c>
      <c r="BP17">
        <v>0</v>
      </c>
      <c r="BQ17">
        <v>171</v>
      </c>
      <c r="BS17">
        <v>0</v>
      </c>
      <c r="BT17">
        <v>0</v>
      </c>
      <c r="BU17">
        <v>0</v>
      </c>
      <c r="BV17">
        <v>0</v>
      </c>
      <c r="BW17">
        <v>0</v>
      </c>
      <c r="BY17">
        <v>0</v>
      </c>
      <c r="CA17">
        <v>0</v>
      </c>
      <c r="CB17">
        <v>0</v>
      </c>
      <c r="CC17">
        <v>0</v>
      </c>
      <c r="CD17">
        <v>0</v>
      </c>
      <c r="CE17">
        <v>0</v>
      </c>
      <c r="CF17">
        <v>0</v>
      </c>
      <c r="CG17">
        <v>0</v>
      </c>
      <c r="CH17">
        <v>1988202</v>
      </c>
      <c r="CI17">
        <v>0</v>
      </c>
      <c r="CJ17">
        <v>4</v>
      </c>
      <c r="CK17">
        <v>0</v>
      </c>
      <c r="CL17">
        <v>0</v>
      </c>
      <c r="CN17">
        <v>0</v>
      </c>
      <c r="CO17">
        <v>1</v>
      </c>
      <c r="CP17">
        <v>0</v>
      </c>
      <c r="CQ17">
        <v>0</v>
      </c>
      <c r="CR17">
        <v>4608.9059999999999</v>
      </c>
      <c r="CS17">
        <v>0</v>
      </c>
      <c r="CT17">
        <v>0</v>
      </c>
      <c r="CU17">
        <v>0</v>
      </c>
      <c r="CV17">
        <v>0</v>
      </c>
      <c r="CW17">
        <v>0</v>
      </c>
      <c r="CX17">
        <v>0</v>
      </c>
      <c r="CY17">
        <v>0</v>
      </c>
      <c r="CZ17">
        <v>0</v>
      </c>
      <c r="DB17">
        <v>25368530</v>
      </c>
      <c r="DC17">
        <v>0</v>
      </c>
      <c r="DD17">
        <v>0</v>
      </c>
      <c r="DE17">
        <v>6732166</v>
      </c>
      <c r="DF17">
        <v>6732166</v>
      </c>
      <c r="DG17">
        <v>1083.213</v>
      </c>
      <c r="DH17">
        <v>0</v>
      </c>
      <c r="DI17">
        <v>0</v>
      </c>
      <c r="DK17">
        <v>0</v>
      </c>
      <c r="DL17">
        <v>0</v>
      </c>
      <c r="DM17">
        <v>4820261</v>
      </c>
      <c r="DN17">
        <v>11736</v>
      </c>
      <c r="DO17">
        <v>0</v>
      </c>
      <c r="DP17">
        <v>0</v>
      </c>
      <c r="DQ17">
        <v>0</v>
      </c>
      <c r="DR17">
        <v>0</v>
      </c>
      <c r="DS17">
        <v>0</v>
      </c>
      <c r="DT17">
        <v>0</v>
      </c>
      <c r="DU17">
        <v>0</v>
      </c>
      <c r="DV17">
        <v>0</v>
      </c>
      <c r="DW17">
        <v>0</v>
      </c>
      <c r="DX17">
        <v>0</v>
      </c>
      <c r="DY17">
        <v>0</v>
      </c>
      <c r="DZ17">
        <v>0</v>
      </c>
      <c r="EA17">
        <v>0.16500000000000001</v>
      </c>
      <c r="EB17">
        <v>0</v>
      </c>
      <c r="EC17">
        <v>272.16300000000001</v>
      </c>
      <c r="ED17">
        <v>1945217</v>
      </c>
      <c r="EE17">
        <v>0</v>
      </c>
      <c r="EF17">
        <v>0</v>
      </c>
      <c r="EG17">
        <v>0</v>
      </c>
      <c r="EH17">
        <v>2886780</v>
      </c>
      <c r="EI17">
        <v>0</v>
      </c>
      <c r="EJ17">
        <v>0</v>
      </c>
      <c r="EK17">
        <v>123.92</v>
      </c>
      <c r="EL17">
        <v>0</v>
      </c>
      <c r="EM17">
        <v>12.832000000000001</v>
      </c>
      <c r="EN17">
        <v>10.681000000000001</v>
      </c>
      <c r="EO17">
        <v>0</v>
      </c>
      <c r="EP17">
        <v>0</v>
      </c>
      <c r="EQ17">
        <v>147.59800000000001</v>
      </c>
      <c r="ER17">
        <v>0</v>
      </c>
      <c r="ES17">
        <v>464.48600000000005</v>
      </c>
      <c r="ET17">
        <v>0</v>
      </c>
      <c r="EV17">
        <v>0</v>
      </c>
      <c r="EW17">
        <v>0</v>
      </c>
      <c r="EX17">
        <v>0</v>
      </c>
      <c r="EZ17">
        <v>47222706</v>
      </c>
      <c r="FA17">
        <v>0</v>
      </c>
      <c r="FB17">
        <v>49362520</v>
      </c>
      <c r="FC17">
        <v>0</v>
      </c>
      <c r="FD17">
        <v>0</v>
      </c>
      <c r="FE17">
        <v>6644879</v>
      </c>
      <c r="FF17">
        <v>1183960</v>
      </c>
      <c r="FG17">
        <v>6.7610000000000003E-2</v>
      </c>
      <c r="FH17">
        <v>3.1380999999999999E-2</v>
      </c>
      <c r="FI17">
        <v>0</v>
      </c>
      <c r="FJ17">
        <v>0</v>
      </c>
      <c r="FK17">
        <v>7588.2090000000007</v>
      </c>
      <c r="FL17">
        <v>59179561</v>
      </c>
      <c r="FM17">
        <v>0</v>
      </c>
      <c r="FN17">
        <v>0</v>
      </c>
      <c r="FO17">
        <v>128935</v>
      </c>
      <c r="FP17">
        <v>0</v>
      </c>
      <c r="FQ17">
        <v>144237</v>
      </c>
      <c r="FR17">
        <v>128935</v>
      </c>
      <c r="FS17">
        <v>15302</v>
      </c>
      <c r="FT17">
        <v>0</v>
      </c>
      <c r="FU17">
        <v>0</v>
      </c>
      <c r="FV17">
        <v>0</v>
      </c>
      <c r="FW17">
        <v>0</v>
      </c>
      <c r="FX17">
        <v>0</v>
      </c>
      <c r="FY17">
        <v>0</v>
      </c>
      <c r="GB17">
        <v>2942433</v>
      </c>
      <c r="GC17">
        <v>2942433</v>
      </c>
      <c r="GD17">
        <v>294.74700000000001</v>
      </c>
      <c r="GF17">
        <v>0</v>
      </c>
      <c r="GG17">
        <v>0</v>
      </c>
      <c r="GH17">
        <v>0</v>
      </c>
      <c r="GI17">
        <v>0</v>
      </c>
      <c r="GK17">
        <v>0</v>
      </c>
      <c r="GL17">
        <v>0</v>
      </c>
      <c r="GM17">
        <v>0</v>
      </c>
      <c r="GN17">
        <v>0</v>
      </c>
      <c r="GO17">
        <v>0</v>
      </c>
      <c r="GQ17">
        <v>0</v>
      </c>
      <c r="GR17">
        <v>0</v>
      </c>
      <c r="GS17">
        <v>0</v>
      </c>
      <c r="GT17">
        <v>0</v>
      </c>
      <c r="HB17">
        <v>0</v>
      </c>
      <c r="HC17">
        <v>0</v>
      </c>
      <c r="HD17">
        <v>1687062</v>
      </c>
      <c r="HE17">
        <v>0</v>
      </c>
      <c r="HF17">
        <v>4734915</v>
      </c>
      <c r="HG17">
        <v>124922</v>
      </c>
      <c r="HH17">
        <v>1360588</v>
      </c>
      <c r="HI17">
        <v>0</v>
      </c>
      <c r="HJ17">
        <v>431633</v>
      </c>
      <c r="HK17">
        <v>8871</v>
      </c>
      <c r="HL17">
        <v>7075</v>
      </c>
      <c r="HM17">
        <v>84000</v>
      </c>
      <c r="HN17">
        <v>69684</v>
      </c>
      <c r="HO17">
        <v>0</v>
      </c>
      <c r="HP17">
        <v>0</v>
      </c>
      <c r="HQ17">
        <v>0</v>
      </c>
      <c r="HR17">
        <v>0</v>
      </c>
      <c r="HS17">
        <v>47210346</v>
      </c>
      <c r="HT17">
        <v>1183960</v>
      </c>
      <c r="HW17">
        <v>0</v>
      </c>
      <c r="HX17">
        <v>411</v>
      </c>
      <c r="HY17">
        <v>672</v>
      </c>
      <c r="HZ17">
        <v>515</v>
      </c>
      <c r="IA17">
        <v>1031</v>
      </c>
      <c r="IB17">
        <v>1570</v>
      </c>
      <c r="IC17">
        <v>4199</v>
      </c>
      <c r="ID17">
        <v>0</v>
      </c>
      <c r="IE17">
        <v>9.0570000000000004</v>
      </c>
      <c r="IF17">
        <v>0</v>
      </c>
      <c r="IG17">
        <v>201</v>
      </c>
      <c r="IH17">
        <v>1851.866</v>
      </c>
      <c r="II17">
        <v>0</v>
      </c>
      <c r="IJ17">
        <v>1304.5120000000002</v>
      </c>
      <c r="IK17">
        <v>0</v>
      </c>
      <c r="IL17">
        <v>12</v>
      </c>
      <c r="IM17">
        <v>8</v>
      </c>
      <c r="IN17">
        <v>0</v>
      </c>
      <c r="IO17">
        <v>20</v>
      </c>
      <c r="IP17">
        <v>0</v>
      </c>
      <c r="IQ17">
        <v>1295.4550000000002</v>
      </c>
      <c r="IR17">
        <v>805125</v>
      </c>
      <c r="IS17">
        <v>0</v>
      </c>
      <c r="IT17">
        <v>60000</v>
      </c>
      <c r="IU17">
        <v>24000</v>
      </c>
      <c r="IV17">
        <v>0</v>
      </c>
      <c r="IW17">
        <v>6215</v>
      </c>
      <c r="IX17">
        <v>8443</v>
      </c>
      <c r="IY17">
        <v>0</v>
      </c>
      <c r="IZ17">
        <v>0</v>
      </c>
      <c r="JA17">
        <v>0</v>
      </c>
      <c r="JB17">
        <v>1</v>
      </c>
      <c r="JC17">
        <v>24121</v>
      </c>
      <c r="JD17">
        <v>2</v>
      </c>
      <c r="JE17">
        <v>25476</v>
      </c>
      <c r="JF17">
        <v>1</v>
      </c>
      <c r="JG17">
        <v>7087</v>
      </c>
      <c r="JH17">
        <v>13000</v>
      </c>
      <c r="JJ17">
        <v>0</v>
      </c>
      <c r="JK17">
        <v>0</v>
      </c>
      <c r="JL17">
        <v>0</v>
      </c>
      <c r="JM17">
        <v>0</v>
      </c>
      <c r="JO17">
        <v>0</v>
      </c>
      <c r="JP17">
        <v>180.548</v>
      </c>
      <c r="JQ17">
        <v>114.19900000000001</v>
      </c>
      <c r="JR17">
        <v>0</v>
      </c>
      <c r="JS17">
        <v>1704373</v>
      </c>
      <c r="JT17">
        <v>1238060</v>
      </c>
      <c r="JU17">
        <v>98412</v>
      </c>
      <c r="JW17">
        <v>0</v>
      </c>
      <c r="JX17">
        <v>0</v>
      </c>
      <c r="JY17">
        <v>0</v>
      </c>
      <c r="JZ17">
        <v>0</v>
      </c>
      <c r="KD17">
        <v>151832</v>
      </c>
      <c r="KE17">
        <v>7375</v>
      </c>
      <c r="KG17">
        <v>0</v>
      </c>
      <c r="KH17">
        <v>0</v>
      </c>
      <c r="KI17">
        <v>0</v>
      </c>
      <c r="KJ17">
        <v>60</v>
      </c>
      <c r="KK17">
        <v>141</v>
      </c>
      <c r="KL17">
        <v>37290</v>
      </c>
      <c r="KM17">
        <v>87632</v>
      </c>
      <c r="KN17">
        <v>0</v>
      </c>
      <c r="KO17">
        <v>0</v>
      </c>
      <c r="KP17">
        <v>0</v>
      </c>
      <c r="KQ17">
        <v>0</v>
      </c>
      <c r="KS17">
        <v>0</v>
      </c>
      <c r="KT17">
        <v>0</v>
      </c>
      <c r="KU17">
        <v>0</v>
      </c>
      <c r="KW17">
        <v>0</v>
      </c>
      <c r="KX17">
        <v>0</v>
      </c>
      <c r="KY17">
        <v>0</v>
      </c>
      <c r="KZ17">
        <v>55340325</v>
      </c>
      <c r="LA17">
        <v>0</v>
      </c>
      <c r="LB17">
        <v>0</v>
      </c>
      <c r="LD17">
        <v>0</v>
      </c>
      <c r="LE17">
        <v>0</v>
      </c>
      <c r="LF17">
        <v>0</v>
      </c>
      <c r="LG17">
        <v>301140</v>
      </c>
      <c r="LH17">
        <v>0</v>
      </c>
      <c r="LI17">
        <v>55340325</v>
      </c>
      <c r="LJ17">
        <v>4560.8230000000003</v>
      </c>
      <c r="LK17">
        <v>10</v>
      </c>
      <c r="LL17">
        <v>335400</v>
      </c>
      <c r="LM17">
        <v>96233</v>
      </c>
      <c r="LN17">
        <v>0</v>
      </c>
      <c r="LO17">
        <v>0</v>
      </c>
      <c r="LP17">
        <v>0</v>
      </c>
      <c r="LQ17">
        <v>0</v>
      </c>
      <c r="LR17">
        <v>0</v>
      </c>
      <c r="LS17">
        <v>0</v>
      </c>
      <c r="LT17">
        <v>0</v>
      </c>
      <c r="LU17">
        <v>0</v>
      </c>
      <c r="LV17">
        <v>0</v>
      </c>
      <c r="LW17">
        <v>0</v>
      </c>
      <c r="LX17">
        <v>0</v>
      </c>
      <c r="LY17">
        <v>0</v>
      </c>
      <c r="LZ17">
        <v>5013</v>
      </c>
      <c r="MA17">
        <v>301140</v>
      </c>
      <c r="MB17">
        <v>0</v>
      </c>
      <c r="MC17">
        <v>200760</v>
      </c>
      <c r="MD17">
        <v>100380</v>
      </c>
      <c r="ME17">
        <v>0</v>
      </c>
      <c r="MF17">
        <v>0</v>
      </c>
      <c r="MG17">
        <v>57027387</v>
      </c>
      <c r="MH17">
        <v>0</v>
      </c>
      <c r="MI17">
        <v>0</v>
      </c>
      <c r="MJ17">
        <v>0</v>
      </c>
      <c r="MK17">
        <v>0</v>
      </c>
      <c r="ML17">
        <v>0</v>
      </c>
      <c r="MM17">
        <v>1228196.149</v>
      </c>
      <c r="MN17">
        <v>139.577</v>
      </c>
      <c r="MO17">
        <v>81365.085000000006</v>
      </c>
      <c r="MP17">
        <v>1683.81</v>
      </c>
      <c r="MQ17">
        <v>3535.6760000000004</v>
      </c>
      <c r="MS17">
        <v>763323922</v>
      </c>
      <c r="MT17">
        <v>257639917</v>
      </c>
      <c r="MU17">
        <v>388468</v>
      </c>
      <c r="MV17">
        <v>1150935</v>
      </c>
      <c r="MW17">
        <v>104649</v>
      </c>
      <c r="MX17">
        <v>505684005</v>
      </c>
      <c r="MY17">
        <v>867471</v>
      </c>
      <c r="MZ17">
        <v>715000</v>
      </c>
      <c r="NA17">
        <v>108</v>
      </c>
      <c r="NB17">
        <v>70</v>
      </c>
      <c r="ND17">
        <v>4843.6760000000004</v>
      </c>
      <c r="NE17">
        <v>217965</v>
      </c>
      <c r="NF17">
        <v>158</v>
      </c>
      <c r="NG17">
        <v>158000</v>
      </c>
      <c r="NH17">
        <v>531378</v>
      </c>
      <c r="NI17">
        <v>0</v>
      </c>
      <c r="NJ17">
        <v>0</v>
      </c>
      <c r="NK17">
        <v>816545</v>
      </c>
      <c r="NL17">
        <v>0</v>
      </c>
      <c r="NN17">
        <v>0</v>
      </c>
      <c r="NO17">
        <v>0</v>
      </c>
      <c r="NP17">
        <v>5019</v>
      </c>
      <c r="NT17">
        <v>0</v>
      </c>
      <c r="NU17">
        <v>0</v>
      </c>
      <c r="NV17">
        <v>0</v>
      </c>
      <c r="NW17">
        <v>0</v>
      </c>
      <c r="NX17">
        <v>0</v>
      </c>
      <c r="NY17">
        <v>0</v>
      </c>
      <c r="NZ17">
        <v>0</v>
      </c>
      <c r="OA17">
        <v>0</v>
      </c>
      <c r="OB17">
        <v>0</v>
      </c>
      <c r="OC17">
        <v>0</v>
      </c>
      <c r="OD17">
        <v>0</v>
      </c>
      <c r="OE17">
        <v>4000</v>
      </c>
      <c r="OF17">
        <v>80000</v>
      </c>
      <c r="OG17">
        <v>4000</v>
      </c>
      <c r="OH17">
        <v>8000</v>
      </c>
      <c r="OO17">
        <v>0</v>
      </c>
      <c r="OP17">
        <v>0</v>
      </c>
      <c r="OQ17">
        <v>0</v>
      </c>
      <c r="OR17">
        <v>0</v>
      </c>
      <c r="OS17">
        <v>0</v>
      </c>
      <c r="OT17">
        <v>0</v>
      </c>
      <c r="OU17">
        <v>0</v>
      </c>
      <c r="OV17">
        <v>1497125</v>
      </c>
      <c r="OX17">
        <v>0.25270000000000004</v>
      </c>
      <c r="OY17">
        <v>406500.10000000003</v>
      </c>
      <c r="OZ17">
        <v>251608</v>
      </c>
      <c r="PA17">
        <v>92835</v>
      </c>
      <c r="PB17">
        <v>6925</v>
      </c>
      <c r="PC17">
        <v>0</v>
      </c>
      <c r="PD17">
        <v>35000000</v>
      </c>
      <c r="PE17">
        <v>33517000</v>
      </c>
      <c r="PF17">
        <v>1483000</v>
      </c>
      <c r="PG17">
        <v>306</v>
      </c>
      <c r="PH17">
        <v>0</v>
      </c>
      <c r="PI17">
        <v>0</v>
      </c>
      <c r="PJ17">
        <v>0</v>
      </c>
      <c r="PK17">
        <v>0</v>
      </c>
      <c r="PL17">
        <v>0</v>
      </c>
      <c r="PM17">
        <v>0</v>
      </c>
      <c r="PN17">
        <v>0</v>
      </c>
      <c r="PO17">
        <v>0</v>
      </c>
    </row>
    <row r="18" spans="1:431" customFormat="1" x14ac:dyDescent="0.3">
      <c r="A18">
        <v>46778</v>
      </c>
      <c r="B18" s="4">
        <v>15825</v>
      </c>
      <c r="C18">
        <v>9</v>
      </c>
      <c r="D18">
        <v>2026</v>
      </c>
      <c r="E18">
        <v>6215</v>
      </c>
      <c r="F18">
        <v>0</v>
      </c>
      <c r="G18">
        <v>406.45500000000004</v>
      </c>
      <c r="H18">
        <v>364.23200000000003</v>
      </c>
      <c r="I18">
        <v>364.23200000000003</v>
      </c>
      <c r="J18">
        <v>406.45500000000004</v>
      </c>
      <c r="K18">
        <v>0</v>
      </c>
      <c r="L18">
        <v>6215</v>
      </c>
      <c r="M18">
        <v>0</v>
      </c>
      <c r="N18">
        <v>0</v>
      </c>
      <c r="P18">
        <v>379.14</v>
      </c>
      <c r="Q18">
        <v>0</v>
      </c>
      <c r="R18">
        <v>178647</v>
      </c>
      <c r="S18">
        <v>471.19</v>
      </c>
      <c r="U18">
        <v>129967</v>
      </c>
      <c r="V18">
        <v>99.268000000000001</v>
      </c>
      <c r="W18">
        <v>61695</v>
      </c>
      <c r="X18">
        <v>61695</v>
      </c>
      <c r="Z18">
        <v>0</v>
      </c>
      <c r="AC18">
        <v>0</v>
      </c>
      <c r="AD18" t="s">
        <v>427</v>
      </c>
      <c r="AE18">
        <v>0</v>
      </c>
      <c r="AH18">
        <v>0</v>
      </c>
      <c r="AI18">
        <v>0</v>
      </c>
      <c r="AJ18">
        <v>6215</v>
      </c>
      <c r="AK18" t="s">
        <v>949</v>
      </c>
      <c r="AL18" t="s">
        <v>443</v>
      </c>
      <c r="AM18">
        <v>0</v>
      </c>
      <c r="AN18">
        <v>0</v>
      </c>
      <c r="AO18">
        <v>0</v>
      </c>
      <c r="AP18">
        <v>0</v>
      </c>
      <c r="AQ18">
        <v>0</v>
      </c>
      <c r="AS18">
        <v>0</v>
      </c>
      <c r="AT18">
        <v>0</v>
      </c>
      <c r="AU18">
        <v>0</v>
      </c>
      <c r="AV18">
        <v>0</v>
      </c>
      <c r="AW18">
        <v>5359851</v>
      </c>
      <c r="AX18">
        <v>5361602</v>
      </c>
      <c r="AY18">
        <v>3561326</v>
      </c>
      <c r="AZ18">
        <v>178647</v>
      </c>
      <c r="BA18">
        <v>9.5830000000000002</v>
      </c>
      <c r="BB18">
        <v>1731</v>
      </c>
      <c r="BC18">
        <v>1720</v>
      </c>
      <c r="BD18">
        <v>4</v>
      </c>
      <c r="BE18">
        <v>11</v>
      </c>
      <c r="BF18">
        <v>4494829</v>
      </c>
      <c r="BG18">
        <v>0</v>
      </c>
      <c r="BJ18">
        <v>12</v>
      </c>
      <c r="BK18">
        <v>0</v>
      </c>
      <c r="BL18">
        <v>0</v>
      </c>
      <c r="BM18">
        <v>0</v>
      </c>
      <c r="BN18">
        <v>0</v>
      </c>
      <c r="BO18">
        <v>0</v>
      </c>
      <c r="BP18">
        <v>0</v>
      </c>
      <c r="BQ18">
        <v>864</v>
      </c>
      <c r="BS18">
        <v>0</v>
      </c>
      <c r="BT18">
        <v>0</v>
      </c>
      <c r="BU18">
        <v>0</v>
      </c>
      <c r="BV18">
        <v>0</v>
      </c>
      <c r="BW18">
        <v>0</v>
      </c>
      <c r="BY18">
        <v>0</v>
      </c>
      <c r="CA18">
        <v>0</v>
      </c>
      <c r="CB18">
        <v>0</v>
      </c>
      <c r="CC18">
        <v>0</v>
      </c>
      <c r="CD18">
        <v>0</v>
      </c>
      <c r="CE18">
        <v>0</v>
      </c>
      <c r="CF18">
        <v>0</v>
      </c>
      <c r="CG18">
        <v>0</v>
      </c>
      <c r="CH18">
        <v>28860</v>
      </c>
      <c r="CI18">
        <v>0</v>
      </c>
      <c r="CJ18">
        <v>4</v>
      </c>
      <c r="CK18">
        <v>0</v>
      </c>
      <c r="CL18">
        <v>0</v>
      </c>
      <c r="CN18">
        <v>0</v>
      </c>
      <c r="CO18">
        <v>1</v>
      </c>
      <c r="CP18">
        <v>0</v>
      </c>
      <c r="CQ18">
        <v>1</v>
      </c>
      <c r="CR18">
        <v>382.452</v>
      </c>
      <c r="CS18">
        <v>0</v>
      </c>
      <c r="CT18">
        <v>0</v>
      </c>
      <c r="CU18">
        <v>0</v>
      </c>
      <c r="CV18">
        <v>0</v>
      </c>
      <c r="CW18">
        <v>0</v>
      </c>
      <c r="CX18">
        <v>0</v>
      </c>
      <c r="CY18">
        <v>0</v>
      </c>
      <c r="CZ18">
        <v>0</v>
      </c>
      <c r="DB18">
        <v>2263702</v>
      </c>
      <c r="DC18">
        <v>0</v>
      </c>
      <c r="DD18">
        <v>0</v>
      </c>
      <c r="DE18">
        <v>643019</v>
      </c>
      <c r="DF18">
        <v>643019</v>
      </c>
      <c r="DG18">
        <v>103.46300000000001</v>
      </c>
      <c r="DH18">
        <v>0</v>
      </c>
      <c r="DI18">
        <v>0</v>
      </c>
      <c r="DK18">
        <v>3533</v>
      </c>
      <c r="DL18">
        <v>0</v>
      </c>
      <c r="DM18">
        <v>714739</v>
      </c>
      <c r="DN18">
        <v>1740</v>
      </c>
      <c r="DO18">
        <v>0</v>
      </c>
      <c r="DP18">
        <v>0</v>
      </c>
      <c r="DQ18">
        <v>0</v>
      </c>
      <c r="DR18">
        <v>0</v>
      </c>
      <c r="DS18">
        <v>0</v>
      </c>
      <c r="DT18">
        <v>0</v>
      </c>
      <c r="DU18">
        <v>0</v>
      </c>
      <c r="DV18">
        <v>0</v>
      </c>
      <c r="DW18">
        <v>0</v>
      </c>
      <c r="DX18">
        <v>0</v>
      </c>
      <c r="DY18">
        <v>0</v>
      </c>
      <c r="DZ18">
        <v>0</v>
      </c>
      <c r="EA18">
        <v>1.389</v>
      </c>
      <c r="EB18">
        <v>0</v>
      </c>
      <c r="EC18">
        <v>16.561</v>
      </c>
      <c r="ED18">
        <v>118366</v>
      </c>
      <c r="EE18">
        <v>0</v>
      </c>
      <c r="EF18">
        <v>0</v>
      </c>
      <c r="EG18">
        <v>0</v>
      </c>
      <c r="EH18">
        <v>598113</v>
      </c>
      <c r="EI18">
        <v>0</v>
      </c>
      <c r="EJ18">
        <v>0</v>
      </c>
      <c r="EK18">
        <v>26.311</v>
      </c>
      <c r="EL18">
        <v>0</v>
      </c>
      <c r="EM18">
        <v>0.748</v>
      </c>
      <c r="EN18">
        <v>1.623</v>
      </c>
      <c r="EO18">
        <v>0</v>
      </c>
      <c r="EP18">
        <v>0</v>
      </c>
      <c r="EQ18">
        <v>30.071000000000002</v>
      </c>
      <c r="ER18">
        <v>0</v>
      </c>
      <c r="ES18">
        <v>96.237000000000009</v>
      </c>
      <c r="ET18">
        <v>0</v>
      </c>
      <c r="EV18">
        <v>0</v>
      </c>
      <c r="EW18">
        <v>0</v>
      </c>
      <c r="EX18">
        <v>0</v>
      </c>
      <c r="EZ18">
        <v>4615445</v>
      </c>
      <c r="FA18">
        <v>0</v>
      </c>
      <c r="FB18">
        <v>4792341</v>
      </c>
      <c r="FC18">
        <v>0</v>
      </c>
      <c r="FD18">
        <v>0</v>
      </c>
      <c r="FE18">
        <v>633315</v>
      </c>
      <c r="FF18">
        <v>112842</v>
      </c>
      <c r="FG18">
        <v>6.7610000000000003E-2</v>
      </c>
      <c r="FH18">
        <v>3.1380999999999999E-2</v>
      </c>
      <c r="FI18">
        <v>0</v>
      </c>
      <c r="FJ18">
        <v>0</v>
      </c>
      <c r="FK18">
        <v>723.22300000000007</v>
      </c>
      <c r="FL18">
        <v>5567358</v>
      </c>
      <c r="FM18">
        <v>0</v>
      </c>
      <c r="FN18">
        <v>0</v>
      </c>
      <c r="FO18">
        <v>0</v>
      </c>
      <c r="FP18">
        <v>0</v>
      </c>
      <c r="FQ18">
        <v>0</v>
      </c>
      <c r="FR18">
        <v>0</v>
      </c>
      <c r="FS18">
        <v>0</v>
      </c>
      <c r="FT18">
        <v>0</v>
      </c>
      <c r="FU18">
        <v>0</v>
      </c>
      <c r="FV18">
        <v>0</v>
      </c>
      <c r="FW18">
        <v>0</v>
      </c>
      <c r="FX18">
        <v>0</v>
      </c>
      <c r="FY18">
        <v>0</v>
      </c>
      <c r="GB18">
        <v>115171</v>
      </c>
      <c r="GC18">
        <v>115171</v>
      </c>
      <c r="GD18">
        <v>12.152000000000001</v>
      </c>
      <c r="GF18">
        <v>0</v>
      </c>
      <c r="GG18">
        <v>0</v>
      </c>
      <c r="GH18">
        <v>0</v>
      </c>
      <c r="GI18">
        <v>0</v>
      </c>
      <c r="GK18">
        <v>0</v>
      </c>
      <c r="GL18">
        <v>0</v>
      </c>
      <c r="GM18">
        <v>0</v>
      </c>
      <c r="GN18">
        <v>0</v>
      </c>
      <c r="GO18">
        <v>0</v>
      </c>
      <c r="GQ18">
        <v>0</v>
      </c>
      <c r="GR18">
        <v>0</v>
      </c>
      <c r="GS18">
        <v>0</v>
      </c>
      <c r="GT18">
        <v>0</v>
      </c>
      <c r="HB18">
        <v>0</v>
      </c>
      <c r="HC18">
        <v>0</v>
      </c>
      <c r="HD18">
        <v>0</v>
      </c>
      <c r="HE18">
        <v>0</v>
      </c>
      <c r="HF18">
        <v>422509</v>
      </c>
      <c r="HG18">
        <v>13673</v>
      </c>
      <c r="HH18">
        <v>145699</v>
      </c>
      <c r="HI18">
        <v>0</v>
      </c>
      <c r="HJ18">
        <v>108563</v>
      </c>
      <c r="HK18">
        <v>833</v>
      </c>
      <c r="HL18">
        <v>469</v>
      </c>
      <c r="HM18">
        <v>0</v>
      </c>
      <c r="HN18">
        <v>111151</v>
      </c>
      <c r="HO18">
        <v>0</v>
      </c>
      <c r="HP18">
        <v>0</v>
      </c>
      <c r="HQ18">
        <v>0</v>
      </c>
      <c r="HR18">
        <v>0</v>
      </c>
      <c r="HS18">
        <v>4613694</v>
      </c>
      <c r="HT18">
        <v>112842</v>
      </c>
      <c r="HW18">
        <v>0</v>
      </c>
      <c r="HX18">
        <v>19</v>
      </c>
      <c r="HY18">
        <v>81</v>
      </c>
      <c r="HZ18">
        <v>41</v>
      </c>
      <c r="IA18">
        <v>144</v>
      </c>
      <c r="IB18">
        <v>116</v>
      </c>
      <c r="IC18">
        <v>401</v>
      </c>
      <c r="ID18">
        <v>0</v>
      </c>
      <c r="IE18">
        <v>0</v>
      </c>
      <c r="IF18">
        <v>0</v>
      </c>
      <c r="IG18">
        <v>22</v>
      </c>
      <c r="IH18">
        <v>138.56800000000001</v>
      </c>
      <c r="II18">
        <v>0</v>
      </c>
      <c r="IJ18">
        <v>99.268000000000001</v>
      </c>
      <c r="IK18">
        <v>7.9050000000000002</v>
      </c>
      <c r="IL18">
        <v>0</v>
      </c>
      <c r="IM18">
        <v>0</v>
      </c>
      <c r="IN18">
        <v>0</v>
      </c>
      <c r="IO18">
        <v>0</v>
      </c>
      <c r="IP18">
        <v>7.9050000000000002</v>
      </c>
      <c r="IQ18">
        <v>99.268000000000001</v>
      </c>
      <c r="IR18">
        <v>61695</v>
      </c>
      <c r="IS18">
        <v>2174</v>
      </c>
      <c r="IT18">
        <v>0</v>
      </c>
      <c r="IU18">
        <v>0</v>
      </c>
      <c r="IV18">
        <v>0</v>
      </c>
      <c r="IW18">
        <v>6215</v>
      </c>
      <c r="IX18">
        <v>0</v>
      </c>
      <c r="IY18">
        <v>0</v>
      </c>
      <c r="IZ18">
        <v>2174</v>
      </c>
      <c r="JA18">
        <v>0</v>
      </c>
      <c r="JB18">
        <v>1</v>
      </c>
      <c r="JC18">
        <v>23421</v>
      </c>
      <c r="JD18">
        <v>5</v>
      </c>
      <c r="JE18">
        <v>65278</v>
      </c>
      <c r="JF18">
        <v>3</v>
      </c>
      <c r="JG18">
        <v>19896</v>
      </c>
      <c r="JH18">
        <v>2556</v>
      </c>
      <c r="JJ18">
        <v>0</v>
      </c>
      <c r="JK18">
        <v>0</v>
      </c>
      <c r="JL18">
        <v>0</v>
      </c>
      <c r="JM18">
        <v>0</v>
      </c>
      <c r="JO18">
        <v>0.624</v>
      </c>
      <c r="JP18">
        <v>10.611000000000001</v>
      </c>
      <c r="JQ18">
        <v>0.91700000000000004</v>
      </c>
      <c r="JR18">
        <v>5062</v>
      </c>
      <c r="JS18">
        <v>100168</v>
      </c>
      <c r="JT18">
        <v>9941</v>
      </c>
      <c r="JU18">
        <v>1740</v>
      </c>
      <c r="JW18">
        <v>0</v>
      </c>
      <c r="JX18">
        <v>0</v>
      </c>
      <c r="JY18">
        <v>0</v>
      </c>
      <c r="JZ18">
        <v>0</v>
      </c>
      <c r="KD18">
        <v>1740</v>
      </c>
      <c r="KE18">
        <v>7375</v>
      </c>
      <c r="KG18">
        <v>0</v>
      </c>
      <c r="KH18">
        <v>0</v>
      </c>
      <c r="KI18">
        <v>0</v>
      </c>
      <c r="KJ18">
        <v>16</v>
      </c>
      <c r="KK18">
        <v>6</v>
      </c>
      <c r="KL18">
        <v>9944</v>
      </c>
      <c r="KM18">
        <v>3729</v>
      </c>
      <c r="KN18">
        <v>0</v>
      </c>
      <c r="KO18">
        <v>0</v>
      </c>
      <c r="KP18">
        <v>0</v>
      </c>
      <c r="KQ18">
        <v>0</v>
      </c>
      <c r="KS18">
        <v>0</v>
      </c>
      <c r="KT18">
        <v>0</v>
      </c>
      <c r="KU18">
        <v>0</v>
      </c>
      <c r="KW18">
        <v>0</v>
      </c>
      <c r="KX18">
        <v>0</v>
      </c>
      <c r="KY18">
        <v>0</v>
      </c>
      <c r="KZ18">
        <v>5388711</v>
      </c>
      <c r="LA18">
        <v>0</v>
      </c>
      <c r="LB18">
        <v>0</v>
      </c>
      <c r="LD18">
        <v>0</v>
      </c>
      <c r="LE18">
        <v>0</v>
      </c>
      <c r="LF18">
        <v>0</v>
      </c>
      <c r="LG18">
        <v>28860</v>
      </c>
      <c r="LH18">
        <v>0</v>
      </c>
      <c r="LI18">
        <v>5388711</v>
      </c>
      <c r="LJ18">
        <v>376.43800000000005</v>
      </c>
      <c r="LK18">
        <v>3</v>
      </c>
      <c r="LL18">
        <v>100620</v>
      </c>
      <c r="LM18">
        <v>7943</v>
      </c>
      <c r="LN18">
        <v>0</v>
      </c>
      <c r="LO18">
        <v>0</v>
      </c>
      <c r="LP18">
        <v>0</v>
      </c>
      <c r="LQ18">
        <v>0</v>
      </c>
      <c r="LR18">
        <v>0</v>
      </c>
      <c r="LS18">
        <v>0</v>
      </c>
      <c r="LT18">
        <v>0</v>
      </c>
      <c r="LU18">
        <v>0</v>
      </c>
      <c r="LV18">
        <v>0</v>
      </c>
      <c r="LW18">
        <v>0</v>
      </c>
      <c r="LX18">
        <v>0</v>
      </c>
      <c r="LY18">
        <v>0</v>
      </c>
      <c r="LZ18">
        <v>479</v>
      </c>
      <c r="MA18">
        <v>28860</v>
      </c>
      <c r="MB18">
        <v>0</v>
      </c>
      <c r="MC18">
        <v>19240</v>
      </c>
      <c r="MD18">
        <v>9620</v>
      </c>
      <c r="ME18">
        <v>0</v>
      </c>
      <c r="MF18">
        <v>0</v>
      </c>
      <c r="MG18">
        <v>5388711</v>
      </c>
      <c r="MH18">
        <v>0</v>
      </c>
      <c r="MI18">
        <v>0</v>
      </c>
      <c r="MJ18">
        <v>0</v>
      </c>
      <c r="MK18">
        <v>0</v>
      </c>
      <c r="ML18">
        <v>0</v>
      </c>
      <c r="MM18">
        <v>1228196.149</v>
      </c>
      <c r="MN18">
        <v>17.495000000000001</v>
      </c>
      <c r="MO18">
        <v>81365.085000000006</v>
      </c>
      <c r="MP18">
        <v>127.11200000000001</v>
      </c>
      <c r="MQ18">
        <v>265.68</v>
      </c>
      <c r="MS18">
        <v>763323922</v>
      </c>
      <c r="MT18">
        <v>257639917</v>
      </c>
      <c r="MU18">
        <v>29068</v>
      </c>
      <c r="MV18">
        <v>86120</v>
      </c>
      <c r="MW18">
        <v>7900</v>
      </c>
      <c r="MX18">
        <v>505684005</v>
      </c>
      <c r="MY18">
        <v>108731</v>
      </c>
      <c r="MZ18">
        <v>100000</v>
      </c>
      <c r="NA18">
        <v>10</v>
      </c>
      <c r="NB18">
        <v>5</v>
      </c>
      <c r="ND18">
        <v>432.214</v>
      </c>
      <c r="NE18">
        <v>19450</v>
      </c>
      <c r="NF18">
        <v>17</v>
      </c>
      <c r="NG18">
        <v>17000</v>
      </c>
      <c r="NH18">
        <v>50774</v>
      </c>
      <c r="NI18">
        <v>0</v>
      </c>
      <c r="NJ18">
        <v>0</v>
      </c>
      <c r="NK18">
        <v>37940</v>
      </c>
      <c r="NL18">
        <v>0</v>
      </c>
      <c r="NN18">
        <v>0</v>
      </c>
      <c r="NO18">
        <v>0</v>
      </c>
      <c r="NP18">
        <v>481</v>
      </c>
      <c r="NT18">
        <v>0</v>
      </c>
      <c r="NU18">
        <v>0</v>
      </c>
      <c r="NV18">
        <v>808240000</v>
      </c>
      <c r="NW18">
        <v>5014557</v>
      </c>
      <c r="NX18">
        <v>161</v>
      </c>
      <c r="NY18">
        <v>26906779</v>
      </c>
      <c r="NZ18">
        <v>50420.447999999997</v>
      </c>
      <c r="OA18">
        <v>534</v>
      </c>
      <c r="OB18">
        <v>298</v>
      </c>
      <c r="OC18">
        <v>1.1870000000000001</v>
      </c>
      <c r="OD18">
        <v>160.57</v>
      </c>
      <c r="OE18">
        <v>12000</v>
      </c>
      <c r="OF18">
        <v>40000</v>
      </c>
      <c r="OG18">
        <v>4000</v>
      </c>
      <c r="OH18">
        <v>8000</v>
      </c>
      <c r="OO18">
        <v>0</v>
      </c>
      <c r="OP18">
        <v>0</v>
      </c>
      <c r="OQ18">
        <v>0</v>
      </c>
      <c r="OR18">
        <v>0</v>
      </c>
      <c r="OS18">
        <v>0</v>
      </c>
      <c r="OT18">
        <v>0</v>
      </c>
      <c r="OU18">
        <v>0</v>
      </c>
      <c r="OV18">
        <v>837073</v>
      </c>
      <c r="OX18">
        <v>0.25270000000000004</v>
      </c>
      <c r="OY18">
        <v>406500.10000000003</v>
      </c>
      <c r="OZ18">
        <v>136757</v>
      </c>
      <c r="PA18">
        <v>50459</v>
      </c>
      <c r="PB18">
        <v>6925</v>
      </c>
      <c r="PC18">
        <v>0</v>
      </c>
      <c r="PD18">
        <v>35000000</v>
      </c>
      <c r="PE18">
        <v>33517000</v>
      </c>
      <c r="PF18">
        <v>1483000</v>
      </c>
      <c r="PG18">
        <v>306</v>
      </c>
      <c r="PH18">
        <v>0</v>
      </c>
      <c r="PI18">
        <v>0</v>
      </c>
      <c r="PJ18">
        <v>0</v>
      </c>
      <c r="PK18">
        <v>0</v>
      </c>
      <c r="PL18">
        <v>0</v>
      </c>
      <c r="PM18">
        <v>0</v>
      </c>
      <c r="PN18">
        <v>0</v>
      </c>
      <c r="PO18">
        <v>0</v>
      </c>
    </row>
    <row r="19" spans="1:431" customFormat="1" x14ac:dyDescent="0.3">
      <c r="A19">
        <v>46778</v>
      </c>
      <c r="B19" s="4">
        <v>15827</v>
      </c>
      <c r="C19">
        <v>9</v>
      </c>
      <c r="D19">
        <v>2026</v>
      </c>
      <c r="E19">
        <v>6215</v>
      </c>
      <c r="F19">
        <v>0</v>
      </c>
      <c r="G19">
        <v>5383.357</v>
      </c>
      <c r="H19">
        <v>4915.7310000000007</v>
      </c>
      <c r="I19">
        <v>4915.7310000000007</v>
      </c>
      <c r="J19">
        <v>5383.357</v>
      </c>
      <c r="K19">
        <v>0</v>
      </c>
      <c r="L19">
        <v>6215</v>
      </c>
      <c r="M19">
        <v>0</v>
      </c>
      <c r="N19">
        <v>0</v>
      </c>
      <c r="P19">
        <v>5140.6150000000007</v>
      </c>
      <c r="Q19">
        <v>0</v>
      </c>
      <c r="R19">
        <v>2422206</v>
      </c>
      <c r="S19">
        <v>471.19</v>
      </c>
      <c r="U19">
        <v>1762185</v>
      </c>
      <c r="V19">
        <v>983.78500000000008</v>
      </c>
      <c r="W19">
        <v>611422</v>
      </c>
      <c r="X19">
        <v>611422</v>
      </c>
      <c r="Z19">
        <v>0</v>
      </c>
      <c r="AC19">
        <v>0</v>
      </c>
      <c r="AD19" t="s">
        <v>427</v>
      </c>
      <c r="AE19">
        <v>0</v>
      </c>
      <c r="AH19">
        <v>0</v>
      </c>
      <c r="AI19">
        <v>0</v>
      </c>
      <c r="AJ19">
        <v>6215</v>
      </c>
      <c r="AK19" t="s">
        <v>949</v>
      </c>
      <c r="AL19" t="s">
        <v>444</v>
      </c>
      <c r="AM19">
        <v>0</v>
      </c>
      <c r="AN19">
        <v>0</v>
      </c>
      <c r="AO19">
        <v>0</v>
      </c>
      <c r="AP19">
        <v>0</v>
      </c>
      <c r="AQ19">
        <v>0</v>
      </c>
      <c r="AS19">
        <v>0</v>
      </c>
      <c r="AT19">
        <v>0</v>
      </c>
      <c r="AU19">
        <v>0</v>
      </c>
      <c r="AV19">
        <v>0</v>
      </c>
      <c r="AW19">
        <v>63048574</v>
      </c>
      <c r="AX19">
        <v>61055346</v>
      </c>
      <c r="AY19">
        <v>42036014</v>
      </c>
      <c r="AZ19">
        <v>2422206</v>
      </c>
      <c r="BA19">
        <v>44.417000000000002</v>
      </c>
      <c r="BB19">
        <v>116513</v>
      </c>
      <c r="BC19">
        <v>115770</v>
      </c>
      <c r="BD19">
        <v>269.16800000000001</v>
      </c>
      <c r="BE19">
        <v>743</v>
      </c>
      <c r="BF19">
        <v>52030632</v>
      </c>
      <c r="BG19">
        <v>0</v>
      </c>
      <c r="BJ19">
        <v>12</v>
      </c>
      <c r="BK19">
        <v>0</v>
      </c>
      <c r="BL19">
        <v>0</v>
      </c>
      <c r="BM19">
        <v>0</v>
      </c>
      <c r="BN19">
        <v>0</v>
      </c>
      <c r="BO19">
        <v>0</v>
      </c>
      <c r="BP19">
        <v>0</v>
      </c>
      <c r="BQ19">
        <v>16</v>
      </c>
      <c r="BS19">
        <v>0</v>
      </c>
      <c r="BT19">
        <v>0</v>
      </c>
      <c r="BU19">
        <v>0</v>
      </c>
      <c r="BV19">
        <v>0</v>
      </c>
      <c r="BW19">
        <v>0</v>
      </c>
      <c r="BY19">
        <v>0</v>
      </c>
      <c r="CA19">
        <v>428.822</v>
      </c>
      <c r="CB19">
        <v>428822</v>
      </c>
      <c r="CC19">
        <v>0</v>
      </c>
      <c r="CD19">
        <v>0</v>
      </c>
      <c r="CE19">
        <v>0</v>
      </c>
      <c r="CF19">
        <v>0</v>
      </c>
      <c r="CG19">
        <v>0</v>
      </c>
      <c r="CH19">
        <v>2358754</v>
      </c>
      <c r="CI19">
        <v>0</v>
      </c>
      <c r="CJ19">
        <v>4</v>
      </c>
      <c r="CK19">
        <v>0</v>
      </c>
      <c r="CL19">
        <v>0</v>
      </c>
      <c r="CN19">
        <v>0</v>
      </c>
      <c r="CO19">
        <v>1</v>
      </c>
      <c r="CP19">
        <v>0</v>
      </c>
      <c r="CQ19">
        <v>0</v>
      </c>
      <c r="CR19">
        <v>5179.4690000000001</v>
      </c>
      <c r="CS19">
        <v>0</v>
      </c>
      <c r="CT19">
        <v>0</v>
      </c>
      <c r="CU19">
        <v>0</v>
      </c>
      <c r="CV19">
        <v>0</v>
      </c>
      <c r="CW19">
        <v>0</v>
      </c>
      <c r="CX19">
        <v>0</v>
      </c>
      <c r="CY19">
        <v>0</v>
      </c>
      <c r="CZ19">
        <v>0</v>
      </c>
      <c r="DB19">
        <v>30551268</v>
      </c>
      <c r="DC19">
        <v>0</v>
      </c>
      <c r="DD19">
        <v>0</v>
      </c>
      <c r="DE19">
        <v>5009989</v>
      </c>
      <c r="DF19">
        <v>5009989</v>
      </c>
      <c r="DG19">
        <v>806.11300000000006</v>
      </c>
      <c r="DH19">
        <v>0</v>
      </c>
      <c r="DI19">
        <v>0</v>
      </c>
      <c r="DK19">
        <v>0</v>
      </c>
      <c r="DL19">
        <v>0</v>
      </c>
      <c r="DM19">
        <v>5537636</v>
      </c>
      <c r="DN19">
        <v>13483</v>
      </c>
      <c r="DO19">
        <v>0</v>
      </c>
      <c r="DP19">
        <v>0</v>
      </c>
      <c r="DQ19">
        <v>0</v>
      </c>
      <c r="DR19">
        <v>0</v>
      </c>
      <c r="DS19">
        <v>0</v>
      </c>
      <c r="DT19">
        <v>0</v>
      </c>
      <c r="DU19">
        <v>0</v>
      </c>
      <c r="DV19">
        <v>0</v>
      </c>
      <c r="DW19">
        <v>0</v>
      </c>
      <c r="DX19">
        <v>0</v>
      </c>
      <c r="DY19">
        <v>0</v>
      </c>
      <c r="DZ19">
        <v>0</v>
      </c>
      <c r="EA19">
        <v>0.16400000000000001</v>
      </c>
      <c r="EB19">
        <v>0</v>
      </c>
      <c r="EC19">
        <v>121.012</v>
      </c>
      <c r="ED19">
        <v>864903</v>
      </c>
      <c r="EE19">
        <v>0</v>
      </c>
      <c r="EF19">
        <v>0</v>
      </c>
      <c r="EG19">
        <v>0</v>
      </c>
      <c r="EH19">
        <v>4686216</v>
      </c>
      <c r="EI19">
        <v>0</v>
      </c>
      <c r="EJ19">
        <v>0</v>
      </c>
      <c r="EK19">
        <v>211.583</v>
      </c>
      <c r="EL19">
        <v>0</v>
      </c>
      <c r="EM19">
        <v>16.566000000000003</v>
      </c>
      <c r="EN19">
        <v>13.75</v>
      </c>
      <c r="EO19">
        <v>0</v>
      </c>
      <c r="EP19">
        <v>0</v>
      </c>
      <c r="EQ19">
        <v>242.06300000000002</v>
      </c>
      <c r="ER19">
        <v>0</v>
      </c>
      <c r="ES19">
        <v>754.01700000000005</v>
      </c>
      <c r="ET19">
        <v>0</v>
      </c>
      <c r="EV19">
        <v>0</v>
      </c>
      <c r="EW19">
        <v>0</v>
      </c>
      <c r="EX19">
        <v>0</v>
      </c>
      <c r="EZ19">
        <v>52418085</v>
      </c>
      <c r="FA19">
        <v>0</v>
      </c>
      <c r="FB19">
        <v>54826066</v>
      </c>
      <c r="FC19">
        <v>0</v>
      </c>
      <c r="FD19">
        <v>0</v>
      </c>
      <c r="FE19">
        <v>7331042</v>
      </c>
      <c r="FF19">
        <v>1306219</v>
      </c>
      <c r="FG19">
        <v>6.7610000000000003E-2</v>
      </c>
      <c r="FH19">
        <v>3.1380999999999999E-2</v>
      </c>
      <c r="FI19">
        <v>0</v>
      </c>
      <c r="FJ19">
        <v>0</v>
      </c>
      <c r="FK19">
        <v>8371.7830000000013</v>
      </c>
      <c r="FL19">
        <v>65822080</v>
      </c>
      <c r="FM19">
        <v>0</v>
      </c>
      <c r="FN19">
        <v>0</v>
      </c>
      <c r="FO19">
        <v>3672</v>
      </c>
      <c r="FP19">
        <v>0</v>
      </c>
      <c r="FQ19">
        <v>3672</v>
      </c>
      <c r="FR19">
        <v>3672</v>
      </c>
      <c r="FS19">
        <v>0</v>
      </c>
      <c r="FT19">
        <v>0</v>
      </c>
      <c r="FU19">
        <v>0</v>
      </c>
      <c r="FV19">
        <v>0</v>
      </c>
      <c r="FW19">
        <v>0</v>
      </c>
      <c r="FX19">
        <v>0</v>
      </c>
      <c r="FY19">
        <v>0</v>
      </c>
      <c r="GB19">
        <v>2216006</v>
      </c>
      <c r="GC19">
        <v>2216006</v>
      </c>
      <c r="GD19">
        <v>225.56300000000002</v>
      </c>
      <c r="GF19">
        <v>0</v>
      </c>
      <c r="GG19">
        <v>0</v>
      </c>
      <c r="GH19">
        <v>0</v>
      </c>
      <c r="GI19">
        <v>0</v>
      </c>
      <c r="GK19">
        <v>0</v>
      </c>
      <c r="GL19">
        <v>0</v>
      </c>
      <c r="GM19">
        <v>0</v>
      </c>
      <c r="GN19">
        <v>0</v>
      </c>
      <c r="GO19">
        <v>0</v>
      </c>
      <c r="GQ19">
        <v>0</v>
      </c>
      <c r="GR19">
        <v>0</v>
      </c>
      <c r="GS19">
        <v>0</v>
      </c>
      <c r="GT19">
        <v>0</v>
      </c>
      <c r="HB19">
        <v>0</v>
      </c>
      <c r="HC19">
        <v>0</v>
      </c>
      <c r="HD19">
        <v>2007454</v>
      </c>
      <c r="HE19">
        <v>0</v>
      </c>
      <c r="HF19">
        <v>5702248</v>
      </c>
      <c r="HG19">
        <v>93225</v>
      </c>
      <c r="HH19">
        <v>1245709</v>
      </c>
      <c r="HI19">
        <v>0</v>
      </c>
      <c r="HJ19">
        <v>342923</v>
      </c>
      <c r="HK19">
        <v>2757</v>
      </c>
      <c r="HL19">
        <v>3192</v>
      </c>
      <c r="HM19">
        <v>0</v>
      </c>
      <c r="HN19">
        <v>933133</v>
      </c>
      <c r="HO19">
        <v>0</v>
      </c>
      <c r="HP19">
        <v>0</v>
      </c>
      <c r="HQ19">
        <v>0</v>
      </c>
      <c r="HR19">
        <v>0</v>
      </c>
      <c r="HS19">
        <v>52403860</v>
      </c>
      <c r="HT19">
        <v>1306219</v>
      </c>
      <c r="HW19">
        <v>0</v>
      </c>
      <c r="HX19">
        <v>1031</v>
      </c>
      <c r="HY19">
        <v>855</v>
      </c>
      <c r="HZ19">
        <v>683</v>
      </c>
      <c r="IA19">
        <v>386</v>
      </c>
      <c r="IB19">
        <v>360</v>
      </c>
      <c r="IC19">
        <v>3315</v>
      </c>
      <c r="ID19">
        <v>0</v>
      </c>
      <c r="IE19">
        <v>0</v>
      </c>
      <c r="IF19">
        <v>0</v>
      </c>
      <c r="IG19">
        <v>150</v>
      </c>
      <c r="IH19">
        <v>1746.6580000000001</v>
      </c>
      <c r="II19">
        <v>0</v>
      </c>
      <c r="IJ19">
        <v>983.78500000000008</v>
      </c>
      <c r="IK19">
        <v>0</v>
      </c>
      <c r="IL19">
        <v>0</v>
      </c>
      <c r="IM19">
        <v>0</v>
      </c>
      <c r="IN19">
        <v>0</v>
      </c>
      <c r="IO19">
        <v>0</v>
      </c>
      <c r="IP19">
        <v>0</v>
      </c>
      <c r="IQ19">
        <v>983.78500000000008</v>
      </c>
      <c r="IR19">
        <v>611422</v>
      </c>
      <c r="IS19">
        <v>0</v>
      </c>
      <c r="IT19">
        <v>0</v>
      </c>
      <c r="IU19">
        <v>0</v>
      </c>
      <c r="IV19">
        <v>0</v>
      </c>
      <c r="IW19">
        <v>6215</v>
      </c>
      <c r="IX19">
        <v>0</v>
      </c>
      <c r="IY19">
        <v>0</v>
      </c>
      <c r="IZ19">
        <v>0</v>
      </c>
      <c r="JA19">
        <v>0</v>
      </c>
      <c r="JB19">
        <v>23</v>
      </c>
      <c r="JC19">
        <v>387428</v>
      </c>
      <c r="JD19">
        <v>51</v>
      </c>
      <c r="JE19">
        <v>468317</v>
      </c>
      <c r="JF19">
        <v>14</v>
      </c>
      <c r="JG19">
        <v>62388</v>
      </c>
      <c r="JH19">
        <v>15000</v>
      </c>
      <c r="JJ19">
        <v>0</v>
      </c>
      <c r="JK19">
        <v>0</v>
      </c>
      <c r="JL19">
        <v>0</v>
      </c>
      <c r="JM19">
        <v>0</v>
      </c>
      <c r="JO19">
        <v>0</v>
      </c>
      <c r="JP19">
        <v>163.696</v>
      </c>
      <c r="JQ19">
        <v>61.867000000000004</v>
      </c>
      <c r="JR19">
        <v>0</v>
      </c>
      <c r="JS19">
        <v>1545290</v>
      </c>
      <c r="JT19">
        <v>670716</v>
      </c>
      <c r="JU19">
        <v>117101</v>
      </c>
      <c r="JW19">
        <v>0</v>
      </c>
      <c r="JX19">
        <v>0</v>
      </c>
      <c r="JY19">
        <v>0</v>
      </c>
      <c r="JZ19">
        <v>0</v>
      </c>
      <c r="KD19">
        <v>371533</v>
      </c>
      <c r="KE19">
        <v>7375</v>
      </c>
      <c r="KG19">
        <v>0</v>
      </c>
      <c r="KH19">
        <v>0</v>
      </c>
      <c r="KI19">
        <v>0</v>
      </c>
      <c r="KJ19">
        <v>118</v>
      </c>
      <c r="KK19">
        <v>32</v>
      </c>
      <c r="KL19">
        <v>73337</v>
      </c>
      <c r="KM19">
        <v>19888</v>
      </c>
      <c r="KN19">
        <v>0</v>
      </c>
      <c r="KO19">
        <v>0</v>
      </c>
      <c r="KP19">
        <v>0</v>
      </c>
      <c r="KQ19">
        <v>0</v>
      </c>
      <c r="KS19">
        <v>0</v>
      </c>
      <c r="KT19">
        <v>0</v>
      </c>
      <c r="KU19">
        <v>0</v>
      </c>
      <c r="KW19">
        <v>0</v>
      </c>
      <c r="KX19">
        <v>0</v>
      </c>
      <c r="KY19">
        <v>0</v>
      </c>
      <c r="KZ19">
        <v>61392421</v>
      </c>
      <c r="LA19">
        <v>0</v>
      </c>
      <c r="LB19">
        <v>0</v>
      </c>
      <c r="LD19">
        <v>0</v>
      </c>
      <c r="LE19">
        <v>0</v>
      </c>
      <c r="LF19">
        <v>0</v>
      </c>
      <c r="LG19">
        <v>351300</v>
      </c>
      <c r="LH19">
        <v>0</v>
      </c>
      <c r="LI19">
        <v>61392421</v>
      </c>
      <c r="LJ19">
        <v>5125.2690000000002</v>
      </c>
      <c r="LK19">
        <v>7</v>
      </c>
      <c r="LL19">
        <v>234780</v>
      </c>
      <c r="LM19">
        <v>108143</v>
      </c>
      <c r="LN19">
        <v>0</v>
      </c>
      <c r="LO19">
        <v>0</v>
      </c>
      <c r="LP19">
        <v>0</v>
      </c>
      <c r="LQ19">
        <v>0</v>
      </c>
      <c r="LR19">
        <v>0</v>
      </c>
      <c r="LS19">
        <v>0</v>
      </c>
      <c r="LT19">
        <v>0</v>
      </c>
      <c r="LU19">
        <v>0</v>
      </c>
      <c r="LV19">
        <v>0</v>
      </c>
      <c r="LW19">
        <v>0</v>
      </c>
      <c r="LX19">
        <v>0</v>
      </c>
      <c r="LY19">
        <v>0</v>
      </c>
      <c r="LZ19">
        <v>5833</v>
      </c>
      <c r="MA19">
        <v>351300</v>
      </c>
      <c r="MB19">
        <v>0</v>
      </c>
      <c r="MC19">
        <v>234200</v>
      </c>
      <c r="MD19">
        <v>117100</v>
      </c>
      <c r="ME19">
        <v>0</v>
      </c>
      <c r="MF19">
        <v>0</v>
      </c>
      <c r="MG19">
        <v>63399874</v>
      </c>
      <c r="MH19">
        <v>0</v>
      </c>
      <c r="MI19">
        <v>0</v>
      </c>
      <c r="MJ19">
        <v>0</v>
      </c>
      <c r="MK19">
        <v>0</v>
      </c>
      <c r="ML19">
        <v>0</v>
      </c>
      <c r="MM19">
        <v>1228196.149</v>
      </c>
      <c r="MN19">
        <v>119.06500000000001</v>
      </c>
      <c r="MO19">
        <v>81365.085000000006</v>
      </c>
      <c r="MP19">
        <v>2241.7060000000001</v>
      </c>
      <c r="MQ19">
        <v>3988.364</v>
      </c>
      <c r="MS19">
        <v>763323922</v>
      </c>
      <c r="MT19">
        <v>257639917</v>
      </c>
      <c r="MU19">
        <v>366398</v>
      </c>
      <c r="MV19">
        <v>1085548</v>
      </c>
      <c r="MW19">
        <v>139322</v>
      </c>
      <c r="MX19">
        <v>505684005</v>
      </c>
      <c r="MY19">
        <v>739989</v>
      </c>
      <c r="MZ19">
        <v>1002500</v>
      </c>
      <c r="NA19">
        <v>172</v>
      </c>
      <c r="NB19">
        <v>57</v>
      </c>
      <c r="ND19">
        <v>5833.2290000000003</v>
      </c>
      <c r="NE19">
        <v>262495</v>
      </c>
      <c r="NF19">
        <v>145</v>
      </c>
      <c r="NG19">
        <v>145000</v>
      </c>
      <c r="NH19">
        <v>618298</v>
      </c>
      <c r="NI19">
        <v>0</v>
      </c>
      <c r="NJ19">
        <v>0</v>
      </c>
      <c r="NK19">
        <v>580539</v>
      </c>
      <c r="NL19">
        <v>0</v>
      </c>
      <c r="NN19">
        <v>0</v>
      </c>
      <c r="NO19">
        <v>0</v>
      </c>
      <c r="NP19">
        <v>5855</v>
      </c>
      <c r="NT19">
        <v>0</v>
      </c>
      <c r="NU19">
        <v>0</v>
      </c>
      <c r="NV19">
        <v>0</v>
      </c>
      <c r="NW19">
        <v>0</v>
      </c>
      <c r="NX19">
        <v>0</v>
      </c>
      <c r="NY19">
        <v>0</v>
      </c>
      <c r="NZ19">
        <v>0</v>
      </c>
      <c r="OA19">
        <v>0</v>
      </c>
      <c r="OB19">
        <v>0</v>
      </c>
      <c r="OC19">
        <v>0</v>
      </c>
      <c r="OD19">
        <v>0</v>
      </c>
      <c r="OE19">
        <v>4000</v>
      </c>
      <c r="OF19">
        <v>40000</v>
      </c>
      <c r="OG19">
        <v>4000</v>
      </c>
      <c r="OH19">
        <v>8000</v>
      </c>
      <c r="OO19">
        <v>0</v>
      </c>
      <c r="OP19">
        <v>0</v>
      </c>
      <c r="OQ19">
        <v>0</v>
      </c>
      <c r="OR19">
        <v>0</v>
      </c>
      <c r="OS19">
        <v>0</v>
      </c>
      <c r="OT19">
        <v>0</v>
      </c>
      <c r="OU19">
        <v>0</v>
      </c>
      <c r="OV19">
        <v>880386</v>
      </c>
      <c r="OX19">
        <v>0.25270000000000004</v>
      </c>
      <c r="OY19">
        <v>406500.10000000003</v>
      </c>
      <c r="OZ19">
        <v>172088</v>
      </c>
      <c r="PA19">
        <v>63494</v>
      </c>
      <c r="PB19">
        <v>6925</v>
      </c>
      <c r="PC19">
        <v>0</v>
      </c>
      <c r="PD19">
        <v>35000000</v>
      </c>
      <c r="PE19">
        <v>33517000</v>
      </c>
      <c r="PF19">
        <v>1483000</v>
      </c>
      <c r="PG19">
        <v>306</v>
      </c>
      <c r="PH19">
        <v>0</v>
      </c>
      <c r="PI19">
        <v>0</v>
      </c>
      <c r="PJ19">
        <v>0</v>
      </c>
      <c r="PK19">
        <v>0</v>
      </c>
      <c r="PL19">
        <v>0</v>
      </c>
      <c r="PM19">
        <v>0</v>
      </c>
      <c r="PN19">
        <v>0</v>
      </c>
      <c r="PO19">
        <v>0</v>
      </c>
    </row>
    <row r="20" spans="1:431" customFormat="1" x14ac:dyDescent="0.3">
      <c r="A20">
        <v>46778</v>
      </c>
      <c r="B20" s="4">
        <v>15828</v>
      </c>
      <c r="C20">
        <v>9</v>
      </c>
      <c r="D20">
        <v>2026</v>
      </c>
      <c r="E20">
        <v>6215</v>
      </c>
      <c r="F20">
        <v>0</v>
      </c>
      <c r="G20">
        <v>4451.192</v>
      </c>
      <c r="H20">
        <v>3967.335</v>
      </c>
      <c r="I20">
        <v>3967.335</v>
      </c>
      <c r="J20">
        <v>4451.192</v>
      </c>
      <c r="K20">
        <v>0</v>
      </c>
      <c r="L20">
        <v>6215</v>
      </c>
      <c r="M20">
        <v>0</v>
      </c>
      <c r="N20">
        <v>0</v>
      </c>
      <c r="P20">
        <v>4324.8620000000001</v>
      </c>
      <c r="Q20">
        <v>0</v>
      </c>
      <c r="R20">
        <v>2037832</v>
      </c>
      <c r="S20">
        <v>471.19</v>
      </c>
      <c r="U20">
        <v>1482547</v>
      </c>
      <c r="V20">
        <v>1146.252</v>
      </c>
      <c r="W20">
        <v>776822</v>
      </c>
      <c r="X20">
        <v>776822</v>
      </c>
      <c r="Z20">
        <v>0</v>
      </c>
      <c r="AC20">
        <v>0</v>
      </c>
      <c r="AD20" t="s">
        <v>427</v>
      </c>
      <c r="AE20">
        <v>0</v>
      </c>
      <c r="AH20">
        <v>0</v>
      </c>
      <c r="AI20">
        <v>0</v>
      </c>
      <c r="AJ20">
        <v>6215</v>
      </c>
      <c r="AK20" t="s">
        <v>949</v>
      </c>
      <c r="AL20" t="s">
        <v>445</v>
      </c>
      <c r="AM20">
        <v>0</v>
      </c>
      <c r="AN20">
        <v>0</v>
      </c>
      <c r="AO20">
        <v>0</v>
      </c>
      <c r="AP20">
        <v>0</v>
      </c>
      <c r="AQ20">
        <v>0</v>
      </c>
      <c r="AS20">
        <v>0</v>
      </c>
      <c r="AT20">
        <v>0</v>
      </c>
      <c r="AU20">
        <v>0</v>
      </c>
      <c r="AV20">
        <v>-415</v>
      </c>
      <c r="AW20">
        <v>57760369</v>
      </c>
      <c r="AX20">
        <v>56111949</v>
      </c>
      <c r="AY20">
        <v>38880647</v>
      </c>
      <c r="AZ20">
        <v>2037832</v>
      </c>
      <c r="BA20">
        <v>101.917</v>
      </c>
      <c r="BB20">
        <v>96339</v>
      </c>
      <c r="BC20">
        <v>95725</v>
      </c>
      <c r="BD20">
        <v>222.56</v>
      </c>
      <c r="BE20">
        <v>614</v>
      </c>
      <c r="BF20">
        <v>46902105</v>
      </c>
      <c r="BG20">
        <v>0</v>
      </c>
      <c r="BJ20">
        <v>12</v>
      </c>
      <c r="BK20">
        <v>0</v>
      </c>
      <c r="BL20">
        <v>0</v>
      </c>
      <c r="BM20">
        <v>0</v>
      </c>
      <c r="BN20">
        <v>0</v>
      </c>
      <c r="BO20">
        <v>0</v>
      </c>
      <c r="BP20">
        <v>0</v>
      </c>
      <c r="BQ20">
        <v>193</v>
      </c>
      <c r="BS20">
        <v>0</v>
      </c>
      <c r="BT20">
        <v>0</v>
      </c>
      <c r="BU20">
        <v>0</v>
      </c>
      <c r="BV20">
        <v>0</v>
      </c>
      <c r="BW20">
        <v>0</v>
      </c>
      <c r="BY20">
        <v>0</v>
      </c>
      <c r="CA20">
        <v>492.08100000000002</v>
      </c>
      <c r="CB20">
        <v>492081</v>
      </c>
      <c r="CC20">
        <v>0</v>
      </c>
      <c r="CD20">
        <v>0</v>
      </c>
      <c r="CE20">
        <v>0</v>
      </c>
      <c r="CF20">
        <v>0</v>
      </c>
      <c r="CG20">
        <v>0</v>
      </c>
      <c r="CH20">
        <v>1959309</v>
      </c>
      <c r="CI20">
        <v>0</v>
      </c>
      <c r="CJ20">
        <v>4</v>
      </c>
      <c r="CK20">
        <v>0</v>
      </c>
      <c r="CL20">
        <v>0</v>
      </c>
      <c r="CN20">
        <v>0</v>
      </c>
      <c r="CO20">
        <v>1</v>
      </c>
      <c r="CP20">
        <v>0</v>
      </c>
      <c r="CQ20">
        <v>0</v>
      </c>
      <c r="CR20">
        <v>4321.366</v>
      </c>
      <c r="CS20">
        <v>0</v>
      </c>
      <c r="CT20">
        <v>0</v>
      </c>
      <c r="CU20">
        <v>0</v>
      </c>
      <c r="CV20">
        <v>0</v>
      </c>
      <c r="CW20">
        <v>0</v>
      </c>
      <c r="CX20">
        <v>0</v>
      </c>
      <c r="CY20">
        <v>0</v>
      </c>
      <c r="CZ20">
        <v>0</v>
      </c>
      <c r="DB20">
        <v>24656987</v>
      </c>
      <c r="DC20">
        <v>0</v>
      </c>
      <c r="DD20">
        <v>0</v>
      </c>
      <c r="DE20">
        <v>6289114</v>
      </c>
      <c r="DF20">
        <v>6289114</v>
      </c>
      <c r="DG20">
        <v>1011.9250000000001</v>
      </c>
      <c r="DH20">
        <v>0</v>
      </c>
      <c r="DI20">
        <v>0</v>
      </c>
      <c r="DK20">
        <v>0</v>
      </c>
      <c r="DL20">
        <v>0</v>
      </c>
      <c r="DM20">
        <v>4441767</v>
      </c>
      <c r="DN20">
        <v>10815</v>
      </c>
      <c r="DO20">
        <v>0</v>
      </c>
      <c r="DP20">
        <v>0</v>
      </c>
      <c r="DQ20">
        <v>0</v>
      </c>
      <c r="DR20">
        <v>0</v>
      </c>
      <c r="DS20">
        <v>0</v>
      </c>
      <c r="DT20">
        <v>0</v>
      </c>
      <c r="DU20">
        <v>0</v>
      </c>
      <c r="DV20">
        <v>0</v>
      </c>
      <c r="DW20">
        <v>0</v>
      </c>
      <c r="DX20">
        <v>0</v>
      </c>
      <c r="DY20">
        <v>0</v>
      </c>
      <c r="DZ20">
        <v>0</v>
      </c>
      <c r="EA20">
        <v>0.221</v>
      </c>
      <c r="EB20">
        <v>0</v>
      </c>
      <c r="EC20">
        <v>54.461000000000006</v>
      </c>
      <c r="ED20">
        <v>389246</v>
      </c>
      <c r="EE20">
        <v>0</v>
      </c>
      <c r="EF20">
        <v>0</v>
      </c>
      <c r="EG20">
        <v>0</v>
      </c>
      <c r="EH20">
        <v>4063336</v>
      </c>
      <c r="EI20">
        <v>0</v>
      </c>
      <c r="EJ20">
        <v>0</v>
      </c>
      <c r="EK20">
        <v>160.37</v>
      </c>
      <c r="EL20">
        <v>0</v>
      </c>
      <c r="EM20">
        <v>41.1</v>
      </c>
      <c r="EN20">
        <v>9.6560000000000006</v>
      </c>
      <c r="EO20">
        <v>0</v>
      </c>
      <c r="EP20">
        <v>0</v>
      </c>
      <c r="EQ20">
        <v>211.34700000000001</v>
      </c>
      <c r="ER20">
        <v>0</v>
      </c>
      <c r="ES20">
        <v>653.79500000000007</v>
      </c>
      <c r="ET20">
        <v>0</v>
      </c>
      <c r="EV20">
        <v>0</v>
      </c>
      <c r="EW20">
        <v>0</v>
      </c>
      <c r="EX20">
        <v>0</v>
      </c>
      <c r="EZ20">
        <v>48326040</v>
      </c>
      <c r="FA20">
        <v>0</v>
      </c>
      <c r="FB20">
        <v>50352443</v>
      </c>
      <c r="FC20">
        <v>0</v>
      </c>
      <c r="FD20">
        <v>0</v>
      </c>
      <c r="FE20">
        <v>6608441</v>
      </c>
      <c r="FF20">
        <v>1177468</v>
      </c>
      <c r="FG20">
        <v>6.7610000000000003E-2</v>
      </c>
      <c r="FH20">
        <v>3.1380999999999999E-2</v>
      </c>
      <c r="FI20">
        <v>0</v>
      </c>
      <c r="FJ20">
        <v>0</v>
      </c>
      <c r="FK20">
        <v>7546.598</v>
      </c>
      <c r="FL20">
        <v>60097661</v>
      </c>
      <c r="FM20">
        <v>0</v>
      </c>
      <c r="FN20">
        <v>0</v>
      </c>
      <c r="FO20">
        <v>0</v>
      </c>
      <c r="FP20">
        <v>0</v>
      </c>
      <c r="FQ20">
        <v>0</v>
      </c>
      <c r="FR20">
        <v>0</v>
      </c>
      <c r="FS20">
        <v>0</v>
      </c>
      <c r="FT20">
        <v>0</v>
      </c>
      <c r="FU20">
        <v>0</v>
      </c>
      <c r="FV20">
        <v>0</v>
      </c>
      <c r="FW20">
        <v>0</v>
      </c>
      <c r="FX20">
        <v>0</v>
      </c>
      <c r="FY20">
        <v>0</v>
      </c>
      <c r="GB20">
        <v>2741006</v>
      </c>
      <c r="GC20">
        <v>2741006</v>
      </c>
      <c r="GD20">
        <v>272.51</v>
      </c>
      <c r="GF20">
        <v>0</v>
      </c>
      <c r="GG20">
        <v>0</v>
      </c>
      <c r="GH20">
        <v>0</v>
      </c>
      <c r="GI20">
        <v>0</v>
      </c>
      <c r="GK20">
        <v>0</v>
      </c>
      <c r="GL20">
        <v>0</v>
      </c>
      <c r="GM20">
        <v>0</v>
      </c>
      <c r="GN20">
        <v>0</v>
      </c>
      <c r="GO20">
        <v>0</v>
      </c>
      <c r="GQ20">
        <v>0</v>
      </c>
      <c r="GR20">
        <v>0</v>
      </c>
      <c r="GS20">
        <v>0</v>
      </c>
      <c r="GT20">
        <v>0</v>
      </c>
      <c r="HB20">
        <v>0</v>
      </c>
      <c r="HC20">
        <v>0</v>
      </c>
      <c r="HD20">
        <v>1659849</v>
      </c>
      <c r="HE20">
        <v>0</v>
      </c>
      <c r="HF20">
        <v>4602109</v>
      </c>
      <c r="HG20">
        <v>76445</v>
      </c>
      <c r="HH20">
        <v>1107838</v>
      </c>
      <c r="HI20">
        <v>0</v>
      </c>
      <c r="HJ20">
        <v>393041</v>
      </c>
      <c r="HK20">
        <v>16585</v>
      </c>
      <c r="HL20">
        <v>12162</v>
      </c>
      <c r="HM20">
        <v>539000</v>
      </c>
      <c r="HN20">
        <v>1563863</v>
      </c>
      <c r="HO20">
        <v>0</v>
      </c>
      <c r="HP20">
        <v>0</v>
      </c>
      <c r="HQ20">
        <v>0</v>
      </c>
      <c r="HR20">
        <v>0</v>
      </c>
      <c r="HS20">
        <v>48314611</v>
      </c>
      <c r="HT20">
        <v>1177468</v>
      </c>
      <c r="HW20">
        <v>0</v>
      </c>
      <c r="HX20">
        <v>854</v>
      </c>
      <c r="HY20">
        <v>582</v>
      </c>
      <c r="HZ20">
        <v>674</v>
      </c>
      <c r="IA20">
        <v>756</v>
      </c>
      <c r="IB20">
        <v>1144</v>
      </c>
      <c r="IC20">
        <v>4010</v>
      </c>
      <c r="ID20">
        <v>0</v>
      </c>
      <c r="IE20">
        <v>0</v>
      </c>
      <c r="IF20">
        <v>0</v>
      </c>
      <c r="IG20">
        <v>123</v>
      </c>
      <c r="IH20">
        <v>1394.2860000000001</v>
      </c>
      <c r="II20">
        <v>0</v>
      </c>
      <c r="IJ20">
        <v>1146.252</v>
      </c>
      <c r="IK20">
        <v>0</v>
      </c>
      <c r="IL20">
        <v>98</v>
      </c>
      <c r="IM20">
        <v>15</v>
      </c>
      <c r="IN20">
        <v>1</v>
      </c>
      <c r="IO20">
        <v>114</v>
      </c>
      <c r="IP20">
        <v>0</v>
      </c>
      <c r="IQ20">
        <v>1146.252</v>
      </c>
      <c r="IR20">
        <v>712396</v>
      </c>
      <c r="IS20">
        <v>0</v>
      </c>
      <c r="IT20">
        <v>490000</v>
      </c>
      <c r="IU20">
        <v>45000</v>
      </c>
      <c r="IV20">
        <v>4000</v>
      </c>
      <c r="IW20">
        <v>6215</v>
      </c>
      <c r="IX20">
        <v>0</v>
      </c>
      <c r="IY20">
        <v>0</v>
      </c>
      <c r="IZ20">
        <v>0</v>
      </c>
      <c r="JA20">
        <v>0</v>
      </c>
      <c r="JB20">
        <v>25</v>
      </c>
      <c r="JC20">
        <v>549747</v>
      </c>
      <c r="JD20">
        <v>70</v>
      </c>
      <c r="JE20">
        <v>821624</v>
      </c>
      <c r="JF20">
        <v>27</v>
      </c>
      <c r="JG20">
        <v>161992</v>
      </c>
      <c r="JH20">
        <v>30500</v>
      </c>
      <c r="JJ20">
        <v>0</v>
      </c>
      <c r="JK20">
        <v>0</v>
      </c>
      <c r="JL20">
        <v>0</v>
      </c>
      <c r="JM20">
        <v>0</v>
      </c>
      <c r="JO20">
        <v>9.0910000000000011</v>
      </c>
      <c r="JP20">
        <v>134.54900000000001</v>
      </c>
      <c r="JQ20">
        <v>128.87</v>
      </c>
      <c r="JR20">
        <v>73751</v>
      </c>
      <c r="JS20">
        <v>1270143</v>
      </c>
      <c r="JT20">
        <v>1397112</v>
      </c>
      <c r="JU20">
        <v>96825</v>
      </c>
      <c r="JW20">
        <v>0</v>
      </c>
      <c r="JX20">
        <v>0</v>
      </c>
      <c r="JY20">
        <v>0</v>
      </c>
      <c r="JZ20">
        <v>0</v>
      </c>
      <c r="KD20">
        <v>189247</v>
      </c>
      <c r="KE20">
        <v>7375</v>
      </c>
      <c r="KG20">
        <v>0</v>
      </c>
      <c r="KH20">
        <v>0</v>
      </c>
      <c r="KI20">
        <v>0</v>
      </c>
      <c r="KJ20">
        <v>49</v>
      </c>
      <c r="KK20">
        <v>74</v>
      </c>
      <c r="KL20">
        <v>30454</v>
      </c>
      <c r="KM20">
        <v>45991</v>
      </c>
      <c r="KN20">
        <v>0</v>
      </c>
      <c r="KO20">
        <v>0</v>
      </c>
      <c r="KP20">
        <v>0</v>
      </c>
      <c r="KQ20">
        <v>0</v>
      </c>
      <c r="KS20">
        <v>0</v>
      </c>
      <c r="KT20">
        <v>0</v>
      </c>
      <c r="KU20">
        <v>0</v>
      </c>
      <c r="KW20">
        <v>0</v>
      </c>
      <c r="KX20">
        <v>0</v>
      </c>
      <c r="KY20">
        <v>0</v>
      </c>
      <c r="KZ20">
        <v>56399980</v>
      </c>
      <c r="LA20">
        <v>0</v>
      </c>
      <c r="LB20">
        <v>0</v>
      </c>
      <c r="LD20">
        <v>0</v>
      </c>
      <c r="LE20">
        <v>0</v>
      </c>
      <c r="LF20">
        <v>0</v>
      </c>
      <c r="LG20">
        <v>299460</v>
      </c>
      <c r="LH20">
        <v>0</v>
      </c>
      <c r="LI20">
        <v>56399980</v>
      </c>
      <c r="LJ20">
        <v>4321.366</v>
      </c>
      <c r="LK20">
        <v>9</v>
      </c>
      <c r="LL20">
        <v>301860</v>
      </c>
      <c r="LM20">
        <v>91181</v>
      </c>
      <c r="LN20">
        <v>0</v>
      </c>
      <c r="LO20">
        <v>0</v>
      </c>
      <c r="LP20">
        <v>0</v>
      </c>
      <c r="LQ20">
        <v>0</v>
      </c>
      <c r="LR20">
        <v>0</v>
      </c>
      <c r="LS20">
        <v>0</v>
      </c>
      <c r="LT20">
        <v>0</v>
      </c>
      <c r="LU20">
        <v>0</v>
      </c>
      <c r="LV20">
        <v>0</v>
      </c>
      <c r="LW20">
        <v>0</v>
      </c>
      <c r="LX20">
        <v>0</v>
      </c>
      <c r="LY20">
        <v>0</v>
      </c>
      <c r="LZ20">
        <v>4991</v>
      </c>
      <c r="MA20">
        <v>299460</v>
      </c>
      <c r="MB20">
        <v>0</v>
      </c>
      <c r="MC20">
        <v>199640</v>
      </c>
      <c r="MD20">
        <v>99820</v>
      </c>
      <c r="ME20">
        <v>0</v>
      </c>
      <c r="MF20">
        <v>0</v>
      </c>
      <c r="MG20">
        <v>58059829</v>
      </c>
      <c r="MH20">
        <v>0</v>
      </c>
      <c r="MI20">
        <v>0</v>
      </c>
      <c r="MJ20">
        <v>0</v>
      </c>
      <c r="MK20">
        <v>0</v>
      </c>
      <c r="ML20">
        <v>0</v>
      </c>
      <c r="MM20">
        <v>1228196.149</v>
      </c>
      <c r="MN20">
        <v>119.652</v>
      </c>
      <c r="MO20">
        <v>81365.085000000006</v>
      </c>
      <c r="MP20">
        <v>1153.9840000000002</v>
      </c>
      <c r="MQ20">
        <v>2548.27</v>
      </c>
      <c r="MS20">
        <v>763323922</v>
      </c>
      <c r="MT20">
        <v>257639917</v>
      </c>
      <c r="MU20">
        <v>292481</v>
      </c>
      <c r="MV20">
        <v>866549</v>
      </c>
      <c r="MW20">
        <v>71720</v>
      </c>
      <c r="MX20">
        <v>505684005</v>
      </c>
      <c r="MY20">
        <v>743637</v>
      </c>
      <c r="MZ20">
        <v>1696000</v>
      </c>
      <c r="NA20">
        <v>186</v>
      </c>
      <c r="NB20">
        <v>52</v>
      </c>
      <c r="ND20">
        <v>4707.8190000000004</v>
      </c>
      <c r="NE20">
        <v>211852</v>
      </c>
      <c r="NF20">
        <v>111</v>
      </c>
      <c r="NG20">
        <v>111000</v>
      </c>
      <c r="NH20">
        <v>529046</v>
      </c>
      <c r="NI20">
        <v>0</v>
      </c>
      <c r="NJ20">
        <v>0</v>
      </c>
      <c r="NK20">
        <v>374583</v>
      </c>
      <c r="NL20">
        <v>0</v>
      </c>
      <c r="NN20">
        <v>0</v>
      </c>
      <c r="NO20">
        <v>0</v>
      </c>
      <c r="NP20">
        <v>4991</v>
      </c>
      <c r="NT20">
        <v>0</v>
      </c>
      <c r="NU20">
        <v>0</v>
      </c>
      <c r="NV20">
        <v>0</v>
      </c>
      <c r="NW20">
        <v>0</v>
      </c>
      <c r="NX20">
        <v>0</v>
      </c>
      <c r="NY20">
        <v>0</v>
      </c>
      <c r="NZ20">
        <v>0</v>
      </c>
      <c r="OA20">
        <v>0</v>
      </c>
      <c r="OB20">
        <v>0</v>
      </c>
      <c r="OC20">
        <v>0</v>
      </c>
      <c r="OD20">
        <v>0</v>
      </c>
      <c r="OE20">
        <v>0</v>
      </c>
      <c r="OF20">
        <v>40000</v>
      </c>
      <c r="OG20">
        <v>4000</v>
      </c>
      <c r="OH20">
        <v>8000</v>
      </c>
      <c r="OO20">
        <v>0</v>
      </c>
      <c r="OP20">
        <v>0</v>
      </c>
      <c r="OQ20">
        <v>0</v>
      </c>
      <c r="OR20">
        <v>0</v>
      </c>
      <c r="OS20">
        <v>0</v>
      </c>
      <c r="OT20">
        <v>0</v>
      </c>
      <c r="OU20">
        <v>0</v>
      </c>
      <c r="OV20">
        <v>296064</v>
      </c>
      <c r="OX20">
        <v>0.25270000000000004</v>
      </c>
      <c r="OY20">
        <v>406500.10000000003</v>
      </c>
      <c r="OZ20">
        <v>102677</v>
      </c>
      <c r="PA20">
        <v>37884</v>
      </c>
      <c r="PB20">
        <v>6925</v>
      </c>
      <c r="PC20">
        <v>0</v>
      </c>
      <c r="PD20">
        <v>35000000</v>
      </c>
      <c r="PE20">
        <v>33517000</v>
      </c>
      <c r="PF20">
        <v>1483000</v>
      </c>
      <c r="PG20">
        <v>306</v>
      </c>
      <c r="PH20">
        <v>0</v>
      </c>
      <c r="PI20">
        <v>0</v>
      </c>
      <c r="PJ20">
        <v>0</v>
      </c>
      <c r="PK20">
        <v>0</v>
      </c>
      <c r="PL20">
        <v>0</v>
      </c>
      <c r="PM20">
        <v>0</v>
      </c>
      <c r="PN20">
        <v>0</v>
      </c>
      <c r="PO20">
        <v>0</v>
      </c>
    </row>
    <row r="21" spans="1:431" customFormat="1" x14ac:dyDescent="0.3">
      <c r="A21">
        <v>46778</v>
      </c>
      <c r="B21" s="4">
        <v>15830</v>
      </c>
      <c r="C21">
        <v>9</v>
      </c>
      <c r="D21">
        <v>2026</v>
      </c>
      <c r="E21">
        <v>6215</v>
      </c>
      <c r="F21">
        <v>0</v>
      </c>
      <c r="G21">
        <v>2457.5509999999999</v>
      </c>
      <c r="H21">
        <v>2149.9790000000003</v>
      </c>
      <c r="I21">
        <v>2149.9790000000003</v>
      </c>
      <c r="J21">
        <v>2457.5509999999999</v>
      </c>
      <c r="K21">
        <v>0</v>
      </c>
      <c r="L21">
        <v>6215</v>
      </c>
      <c r="M21">
        <v>0</v>
      </c>
      <c r="N21">
        <v>0</v>
      </c>
      <c r="P21">
        <v>2355.3220000000001</v>
      </c>
      <c r="Q21">
        <v>0</v>
      </c>
      <c r="R21">
        <v>1109804</v>
      </c>
      <c r="S21">
        <v>471.19</v>
      </c>
      <c r="U21">
        <v>807393</v>
      </c>
      <c r="V21">
        <v>283.63100000000003</v>
      </c>
      <c r="W21">
        <v>181515</v>
      </c>
      <c r="X21">
        <v>181515</v>
      </c>
      <c r="Z21">
        <v>0</v>
      </c>
      <c r="AC21">
        <v>0</v>
      </c>
      <c r="AD21" t="s">
        <v>427</v>
      </c>
      <c r="AE21">
        <v>0</v>
      </c>
      <c r="AH21">
        <v>0</v>
      </c>
      <c r="AI21">
        <v>0</v>
      </c>
      <c r="AJ21">
        <v>6215</v>
      </c>
      <c r="AK21" t="s">
        <v>949</v>
      </c>
      <c r="AL21" t="s">
        <v>446</v>
      </c>
      <c r="AM21">
        <v>0</v>
      </c>
      <c r="AN21">
        <v>0</v>
      </c>
      <c r="AO21">
        <v>0</v>
      </c>
      <c r="AP21">
        <v>0</v>
      </c>
      <c r="AQ21">
        <v>0</v>
      </c>
      <c r="AS21">
        <v>0</v>
      </c>
      <c r="AT21">
        <v>0</v>
      </c>
      <c r="AU21">
        <v>0</v>
      </c>
      <c r="AV21">
        <v>-215</v>
      </c>
      <c r="AW21">
        <v>30762332</v>
      </c>
      <c r="AX21">
        <v>29854104</v>
      </c>
      <c r="AY21">
        <v>20292801</v>
      </c>
      <c r="AZ21">
        <v>1109804</v>
      </c>
      <c r="BA21">
        <v>0</v>
      </c>
      <c r="BB21">
        <v>53190</v>
      </c>
      <c r="BC21">
        <v>52850</v>
      </c>
      <c r="BD21">
        <v>122.878</v>
      </c>
      <c r="BE21">
        <v>339</v>
      </c>
      <c r="BF21">
        <v>25247745</v>
      </c>
      <c r="BG21">
        <v>0</v>
      </c>
      <c r="BJ21">
        <v>12</v>
      </c>
      <c r="BK21">
        <v>0</v>
      </c>
      <c r="BL21">
        <v>0</v>
      </c>
      <c r="BM21">
        <v>0</v>
      </c>
      <c r="BN21">
        <v>0</v>
      </c>
      <c r="BO21">
        <v>0</v>
      </c>
      <c r="BP21">
        <v>0</v>
      </c>
      <c r="BQ21">
        <v>531</v>
      </c>
      <c r="BS21">
        <v>0</v>
      </c>
      <c r="BT21">
        <v>0</v>
      </c>
      <c r="BU21">
        <v>0</v>
      </c>
      <c r="BV21">
        <v>0</v>
      </c>
      <c r="BW21">
        <v>0</v>
      </c>
      <c r="BY21">
        <v>0</v>
      </c>
      <c r="CA21">
        <v>0</v>
      </c>
      <c r="CB21">
        <v>0</v>
      </c>
      <c r="CC21">
        <v>0</v>
      </c>
      <c r="CD21">
        <v>0</v>
      </c>
      <c r="CE21">
        <v>0</v>
      </c>
      <c r="CF21">
        <v>0</v>
      </c>
      <c r="CG21">
        <v>0</v>
      </c>
      <c r="CH21">
        <v>1078001</v>
      </c>
      <c r="CI21">
        <v>0</v>
      </c>
      <c r="CJ21">
        <v>4</v>
      </c>
      <c r="CK21">
        <v>0</v>
      </c>
      <c r="CL21">
        <v>0</v>
      </c>
      <c r="CN21">
        <v>0</v>
      </c>
      <c r="CO21">
        <v>1</v>
      </c>
      <c r="CP21">
        <v>0</v>
      </c>
      <c r="CQ21">
        <v>0</v>
      </c>
      <c r="CR21">
        <v>2344.5610000000001</v>
      </c>
      <c r="CS21">
        <v>0</v>
      </c>
      <c r="CT21">
        <v>0</v>
      </c>
      <c r="CU21">
        <v>0</v>
      </c>
      <c r="CV21">
        <v>0</v>
      </c>
      <c r="CW21">
        <v>0</v>
      </c>
      <c r="CX21">
        <v>0</v>
      </c>
      <c r="CY21">
        <v>0</v>
      </c>
      <c r="CZ21">
        <v>0</v>
      </c>
      <c r="DB21">
        <v>13362119</v>
      </c>
      <c r="DC21">
        <v>0</v>
      </c>
      <c r="DD21">
        <v>0</v>
      </c>
      <c r="DE21">
        <v>3200026</v>
      </c>
      <c r="DF21">
        <v>3200026</v>
      </c>
      <c r="DG21">
        <v>514.88800000000003</v>
      </c>
      <c r="DH21">
        <v>0</v>
      </c>
      <c r="DI21">
        <v>0</v>
      </c>
      <c r="DK21">
        <v>0</v>
      </c>
      <c r="DL21">
        <v>0</v>
      </c>
      <c r="DM21">
        <v>3225874</v>
      </c>
      <c r="DN21">
        <v>7854</v>
      </c>
      <c r="DO21">
        <v>0</v>
      </c>
      <c r="DP21">
        <v>0</v>
      </c>
      <c r="DQ21">
        <v>0</v>
      </c>
      <c r="DR21">
        <v>0</v>
      </c>
      <c r="DS21">
        <v>0</v>
      </c>
      <c r="DT21">
        <v>0</v>
      </c>
      <c r="DU21">
        <v>0</v>
      </c>
      <c r="DV21">
        <v>0</v>
      </c>
      <c r="DW21">
        <v>0</v>
      </c>
      <c r="DX21">
        <v>0</v>
      </c>
      <c r="DY21">
        <v>0</v>
      </c>
      <c r="DZ21">
        <v>0</v>
      </c>
      <c r="EA21">
        <v>8.900000000000001E-2</v>
      </c>
      <c r="EB21">
        <v>0</v>
      </c>
      <c r="EC21">
        <v>109.53500000000001</v>
      </c>
      <c r="ED21">
        <v>782874</v>
      </c>
      <c r="EE21">
        <v>0</v>
      </c>
      <c r="EF21">
        <v>0</v>
      </c>
      <c r="EG21">
        <v>0</v>
      </c>
      <c r="EH21">
        <v>2450854</v>
      </c>
      <c r="EI21">
        <v>0</v>
      </c>
      <c r="EJ21">
        <v>0</v>
      </c>
      <c r="EK21">
        <v>103.453</v>
      </c>
      <c r="EL21">
        <v>0</v>
      </c>
      <c r="EM21">
        <v>15.537000000000001</v>
      </c>
      <c r="EN21">
        <v>7.3860000000000001</v>
      </c>
      <c r="EO21">
        <v>0</v>
      </c>
      <c r="EP21">
        <v>0</v>
      </c>
      <c r="EQ21">
        <v>126.465</v>
      </c>
      <c r="ER21">
        <v>0</v>
      </c>
      <c r="ES21">
        <v>394.34500000000003</v>
      </c>
      <c r="ET21">
        <v>0</v>
      </c>
      <c r="EV21">
        <v>0</v>
      </c>
      <c r="EW21">
        <v>0</v>
      </c>
      <c r="EX21">
        <v>0</v>
      </c>
      <c r="EZ21">
        <v>25662892</v>
      </c>
      <c r="FA21">
        <v>0</v>
      </c>
      <c r="FB21">
        <v>26764503</v>
      </c>
      <c r="FC21">
        <v>0</v>
      </c>
      <c r="FD21">
        <v>0</v>
      </c>
      <c r="FE21">
        <v>3557372</v>
      </c>
      <c r="FF21">
        <v>633840</v>
      </c>
      <c r="FG21">
        <v>6.7610000000000003E-2</v>
      </c>
      <c r="FH21">
        <v>3.1380999999999999E-2</v>
      </c>
      <c r="FI21">
        <v>0</v>
      </c>
      <c r="FJ21">
        <v>0</v>
      </c>
      <c r="FK21">
        <v>4062.3890000000001</v>
      </c>
      <c r="FL21">
        <v>32033716</v>
      </c>
      <c r="FM21">
        <v>0</v>
      </c>
      <c r="FN21">
        <v>0</v>
      </c>
      <c r="FO21">
        <v>0</v>
      </c>
      <c r="FP21">
        <v>0</v>
      </c>
      <c r="FQ21">
        <v>0</v>
      </c>
      <c r="FR21">
        <v>0</v>
      </c>
      <c r="FS21">
        <v>0</v>
      </c>
      <c r="FT21">
        <v>0</v>
      </c>
      <c r="FU21">
        <v>0</v>
      </c>
      <c r="FV21">
        <v>0</v>
      </c>
      <c r="FW21">
        <v>0</v>
      </c>
      <c r="FX21">
        <v>0</v>
      </c>
      <c r="FY21">
        <v>0</v>
      </c>
      <c r="GB21">
        <v>1770239</v>
      </c>
      <c r="GC21">
        <v>1770239</v>
      </c>
      <c r="GD21">
        <v>181.107</v>
      </c>
      <c r="GF21">
        <v>0</v>
      </c>
      <c r="GG21">
        <v>0</v>
      </c>
      <c r="GH21">
        <v>0</v>
      </c>
      <c r="GI21">
        <v>0</v>
      </c>
      <c r="GK21">
        <v>0</v>
      </c>
      <c r="GL21">
        <v>0</v>
      </c>
      <c r="GM21">
        <v>0</v>
      </c>
      <c r="GN21">
        <v>0</v>
      </c>
      <c r="GO21">
        <v>0</v>
      </c>
      <c r="GQ21">
        <v>0</v>
      </c>
      <c r="GR21">
        <v>0</v>
      </c>
      <c r="GS21">
        <v>0</v>
      </c>
      <c r="GT21">
        <v>0</v>
      </c>
      <c r="HB21">
        <v>0</v>
      </c>
      <c r="HC21">
        <v>0</v>
      </c>
      <c r="HD21">
        <v>916421</v>
      </c>
      <c r="HE21">
        <v>0</v>
      </c>
      <c r="HF21">
        <v>2493976</v>
      </c>
      <c r="HG21">
        <v>36047</v>
      </c>
      <c r="HH21">
        <v>567831</v>
      </c>
      <c r="HI21">
        <v>0</v>
      </c>
      <c r="HJ21">
        <v>183630</v>
      </c>
      <c r="HK21">
        <v>7234</v>
      </c>
      <c r="HL21">
        <v>5989</v>
      </c>
      <c r="HM21">
        <v>49000</v>
      </c>
      <c r="HN21">
        <v>300074</v>
      </c>
      <c r="HO21">
        <v>0</v>
      </c>
      <c r="HP21">
        <v>0</v>
      </c>
      <c r="HQ21">
        <v>0</v>
      </c>
      <c r="HR21">
        <v>0</v>
      </c>
      <c r="HS21">
        <v>25654699</v>
      </c>
      <c r="HT21">
        <v>633840</v>
      </c>
      <c r="HW21">
        <v>0</v>
      </c>
      <c r="HX21">
        <v>175</v>
      </c>
      <c r="HY21">
        <v>533</v>
      </c>
      <c r="HZ21">
        <v>329</v>
      </c>
      <c r="IA21">
        <v>556</v>
      </c>
      <c r="IB21">
        <v>439</v>
      </c>
      <c r="IC21">
        <v>2032</v>
      </c>
      <c r="ID21">
        <v>0</v>
      </c>
      <c r="IE21">
        <v>5.6190000000000007</v>
      </c>
      <c r="IF21">
        <v>0</v>
      </c>
      <c r="IG21">
        <v>58</v>
      </c>
      <c r="IH21">
        <v>614.36</v>
      </c>
      <c r="II21">
        <v>0</v>
      </c>
      <c r="IJ21">
        <v>289.25</v>
      </c>
      <c r="IK21">
        <v>0</v>
      </c>
      <c r="IL21">
        <v>9</v>
      </c>
      <c r="IM21">
        <v>0</v>
      </c>
      <c r="IN21">
        <v>1</v>
      </c>
      <c r="IO21">
        <v>10</v>
      </c>
      <c r="IP21">
        <v>0</v>
      </c>
      <c r="IQ21">
        <v>283.63100000000003</v>
      </c>
      <c r="IR21">
        <v>176277</v>
      </c>
      <c r="IS21">
        <v>0</v>
      </c>
      <c r="IT21">
        <v>45000</v>
      </c>
      <c r="IU21">
        <v>0</v>
      </c>
      <c r="IV21">
        <v>4000</v>
      </c>
      <c r="IW21">
        <v>6215</v>
      </c>
      <c r="IX21">
        <v>5238</v>
      </c>
      <c r="IY21">
        <v>0</v>
      </c>
      <c r="IZ21">
        <v>0</v>
      </c>
      <c r="JA21">
        <v>0</v>
      </c>
      <c r="JB21">
        <v>8</v>
      </c>
      <c r="JC21">
        <v>163793</v>
      </c>
      <c r="JD21">
        <v>11</v>
      </c>
      <c r="JE21">
        <v>120827</v>
      </c>
      <c r="JF21">
        <v>1</v>
      </c>
      <c r="JG21">
        <v>5454</v>
      </c>
      <c r="JH21">
        <v>10000</v>
      </c>
      <c r="JJ21">
        <v>0</v>
      </c>
      <c r="JK21">
        <v>0</v>
      </c>
      <c r="JL21">
        <v>0</v>
      </c>
      <c r="JM21">
        <v>0</v>
      </c>
      <c r="JO21">
        <v>5.1320000000000006</v>
      </c>
      <c r="JP21">
        <v>127.87400000000001</v>
      </c>
      <c r="JQ21">
        <v>48.100999999999999</v>
      </c>
      <c r="JR21">
        <v>41633</v>
      </c>
      <c r="JS21">
        <v>1207131</v>
      </c>
      <c r="JT21">
        <v>521475</v>
      </c>
      <c r="JU21">
        <v>53458</v>
      </c>
      <c r="JW21">
        <v>0</v>
      </c>
      <c r="JX21">
        <v>0</v>
      </c>
      <c r="JY21">
        <v>0</v>
      </c>
      <c r="JZ21">
        <v>0</v>
      </c>
      <c r="KD21">
        <v>164884</v>
      </c>
      <c r="KE21">
        <v>7375</v>
      </c>
      <c r="KG21">
        <v>0</v>
      </c>
      <c r="KH21">
        <v>0</v>
      </c>
      <c r="KI21">
        <v>0</v>
      </c>
      <c r="KJ21">
        <v>37</v>
      </c>
      <c r="KK21">
        <v>21</v>
      </c>
      <c r="KL21">
        <v>22996</v>
      </c>
      <c r="KM21">
        <v>13052</v>
      </c>
      <c r="KN21">
        <v>0</v>
      </c>
      <c r="KO21">
        <v>0</v>
      </c>
      <c r="KP21">
        <v>0</v>
      </c>
      <c r="KQ21">
        <v>0</v>
      </c>
      <c r="KS21">
        <v>0</v>
      </c>
      <c r="KT21">
        <v>0</v>
      </c>
      <c r="KU21">
        <v>0</v>
      </c>
      <c r="KW21">
        <v>0</v>
      </c>
      <c r="KX21">
        <v>0</v>
      </c>
      <c r="KY21">
        <v>0</v>
      </c>
      <c r="KZ21">
        <v>30007491</v>
      </c>
      <c r="LA21">
        <v>0</v>
      </c>
      <c r="LB21">
        <v>0</v>
      </c>
      <c r="LD21">
        <v>0</v>
      </c>
      <c r="LE21">
        <v>0</v>
      </c>
      <c r="LF21">
        <v>0</v>
      </c>
      <c r="LG21">
        <v>161580</v>
      </c>
      <c r="LH21">
        <v>0</v>
      </c>
      <c r="LI21">
        <v>30007491</v>
      </c>
      <c r="LJ21">
        <v>2344.5610000000001</v>
      </c>
      <c r="LK21">
        <v>4</v>
      </c>
      <c r="LL21">
        <v>134160</v>
      </c>
      <c r="LM21">
        <v>49470</v>
      </c>
      <c r="LN21">
        <v>0</v>
      </c>
      <c r="LO21">
        <v>0</v>
      </c>
      <c r="LP21">
        <v>0</v>
      </c>
      <c r="LQ21">
        <v>0</v>
      </c>
      <c r="LR21">
        <v>0</v>
      </c>
      <c r="LS21">
        <v>0</v>
      </c>
      <c r="LT21">
        <v>0</v>
      </c>
      <c r="LU21">
        <v>0</v>
      </c>
      <c r="LV21">
        <v>0</v>
      </c>
      <c r="LW21">
        <v>0</v>
      </c>
      <c r="LX21">
        <v>0</v>
      </c>
      <c r="LY21">
        <v>0</v>
      </c>
      <c r="LZ21">
        <v>2682</v>
      </c>
      <c r="MA21">
        <v>161580</v>
      </c>
      <c r="MB21">
        <v>0</v>
      </c>
      <c r="MC21">
        <v>107720</v>
      </c>
      <c r="MD21">
        <v>53860</v>
      </c>
      <c r="ME21">
        <v>0</v>
      </c>
      <c r="MF21">
        <v>0</v>
      </c>
      <c r="MG21">
        <v>30923912</v>
      </c>
      <c r="MH21">
        <v>0</v>
      </c>
      <c r="MI21">
        <v>0</v>
      </c>
      <c r="MJ21">
        <v>0</v>
      </c>
      <c r="MK21">
        <v>0</v>
      </c>
      <c r="ML21">
        <v>0</v>
      </c>
      <c r="MM21">
        <v>1228196.149</v>
      </c>
      <c r="MN21">
        <v>64.317000000000007</v>
      </c>
      <c r="MO21">
        <v>81365.085000000006</v>
      </c>
      <c r="MP21">
        <v>631.14499999999998</v>
      </c>
      <c r="MQ21">
        <v>1245.5050000000001</v>
      </c>
      <c r="MS21">
        <v>763323922</v>
      </c>
      <c r="MT21">
        <v>257639917</v>
      </c>
      <c r="MU21">
        <v>128875</v>
      </c>
      <c r="MV21">
        <v>381825</v>
      </c>
      <c r="MW21">
        <v>39226</v>
      </c>
      <c r="MX21">
        <v>505684005</v>
      </c>
      <c r="MY21">
        <v>399730</v>
      </c>
      <c r="MZ21">
        <v>864000</v>
      </c>
      <c r="NA21">
        <v>98</v>
      </c>
      <c r="NB21">
        <v>20</v>
      </c>
      <c r="ND21">
        <v>2551.2620000000002</v>
      </c>
      <c r="NE21">
        <v>114807</v>
      </c>
      <c r="NF21">
        <v>65</v>
      </c>
      <c r="NG21">
        <v>65000</v>
      </c>
      <c r="NH21">
        <v>284292</v>
      </c>
      <c r="NI21">
        <v>0</v>
      </c>
      <c r="NJ21">
        <v>0</v>
      </c>
      <c r="NK21">
        <v>24887</v>
      </c>
      <c r="NL21">
        <v>0</v>
      </c>
      <c r="NN21">
        <v>0</v>
      </c>
      <c r="NO21">
        <v>0</v>
      </c>
      <c r="NP21">
        <v>2693</v>
      </c>
      <c r="NT21">
        <v>0</v>
      </c>
      <c r="NU21">
        <v>0</v>
      </c>
      <c r="NV21">
        <v>0</v>
      </c>
      <c r="NW21">
        <v>0</v>
      </c>
      <c r="NX21">
        <v>0</v>
      </c>
      <c r="NY21">
        <v>0</v>
      </c>
      <c r="NZ21">
        <v>0</v>
      </c>
      <c r="OA21">
        <v>0</v>
      </c>
      <c r="OB21">
        <v>0</v>
      </c>
      <c r="OC21">
        <v>0</v>
      </c>
      <c r="OD21">
        <v>0</v>
      </c>
      <c r="OE21">
        <v>4000</v>
      </c>
      <c r="OF21">
        <v>160000</v>
      </c>
      <c r="OG21">
        <v>4000</v>
      </c>
      <c r="OH21">
        <v>8000</v>
      </c>
      <c r="OO21">
        <v>0</v>
      </c>
      <c r="OP21">
        <v>0</v>
      </c>
      <c r="OQ21">
        <v>0</v>
      </c>
      <c r="OR21">
        <v>0</v>
      </c>
      <c r="OS21">
        <v>0</v>
      </c>
      <c r="OT21">
        <v>0</v>
      </c>
      <c r="OU21">
        <v>0</v>
      </c>
      <c r="OV21">
        <v>631804</v>
      </c>
      <c r="OX21">
        <v>0.25270000000000004</v>
      </c>
      <c r="OY21">
        <v>406500.10000000003</v>
      </c>
      <c r="OZ21">
        <v>150472</v>
      </c>
      <c r="PA21">
        <v>55519</v>
      </c>
      <c r="PB21">
        <v>6925</v>
      </c>
      <c r="PC21">
        <v>0</v>
      </c>
      <c r="PD21">
        <v>35000000</v>
      </c>
      <c r="PE21">
        <v>33517000</v>
      </c>
      <c r="PF21">
        <v>1483000</v>
      </c>
      <c r="PG21">
        <v>306</v>
      </c>
      <c r="PH21">
        <v>0</v>
      </c>
      <c r="PI21">
        <v>0</v>
      </c>
      <c r="PJ21">
        <v>0</v>
      </c>
      <c r="PK21">
        <v>0</v>
      </c>
      <c r="PL21">
        <v>0</v>
      </c>
      <c r="PM21">
        <v>0</v>
      </c>
      <c r="PN21">
        <v>0</v>
      </c>
      <c r="PO21">
        <v>0</v>
      </c>
    </row>
    <row r="22" spans="1:431" customFormat="1" x14ac:dyDescent="0.3">
      <c r="A22">
        <v>46778</v>
      </c>
      <c r="B22" s="4">
        <v>15831</v>
      </c>
      <c r="C22">
        <v>9</v>
      </c>
      <c r="D22">
        <v>2026</v>
      </c>
      <c r="E22">
        <v>6215</v>
      </c>
      <c r="F22">
        <v>0</v>
      </c>
      <c r="G22">
        <v>5743.201</v>
      </c>
      <c r="H22">
        <v>5228.2070000000003</v>
      </c>
      <c r="I22">
        <v>5228.2070000000003</v>
      </c>
      <c r="J22">
        <v>5743.201</v>
      </c>
      <c r="K22">
        <v>0</v>
      </c>
      <c r="L22">
        <v>6215</v>
      </c>
      <c r="M22">
        <v>0</v>
      </c>
      <c r="N22">
        <v>0</v>
      </c>
      <c r="P22">
        <v>5490.5640000000003</v>
      </c>
      <c r="Q22">
        <v>0</v>
      </c>
      <c r="R22">
        <v>2587099</v>
      </c>
      <c r="S22">
        <v>471.19</v>
      </c>
      <c r="U22">
        <v>1882141</v>
      </c>
      <c r="V22">
        <v>962.96800000000007</v>
      </c>
      <c r="W22">
        <v>598485</v>
      </c>
      <c r="X22">
        <v>598485</v>
      </c>
      <c r="Z22">
        <v>0</v>
      </c>
      <c r="AC22">
        <v>0</v>
      </c>
      <c r="AD22" t="s">
        <v>427</v>
      </c>
      <c r="AE22">
        <v>0</v>
      </c>
      <c r="AH22">
        <v>0</v>
      </c>
      <c r="AI22">
        <v>0</v>
      </c>
      <c r="AJ22">
        <v>6215</v>
      </c>
      <c r="AK22" t="s">
        <v>949</v>
      </c>
      <c r="AL22" t="s">
        <v>447</v>
      </c>
      <c r="AM22">
        <v>0</v>
      </c>
      <c r="AN22">
        <v>0</v>
      </c>
      <c r="AO22">
        <v>0</v>
      </c>
      <c r="AP22">
        <v>0</v>
      </c>
      <c r="AQ22">
        <v>0</v>
      </c>
      <c r="AS22">
        <v>0</v>
      </c>
      <c r="AT22">
        <v>0</v>
      </c>
      <c r="AU22">
        <v>0</v>
      </c>
      <c r="AV22">
        <v>0</v>
      </c>
      <c r="AW22">
        <v>70019653</v>
      </c>
      <c r="AX22">
        <v>67893630</v>
      </c>
      <c r="AY22">
        <v>46933690</v>
      </c>
      <c r="AZ22">
        <v>2587099</v>
      </c>
      <c r="BA22">
        <v>70.917000000000002</v>
      </c>
      <c r="BB22">
        <v>124302</v>
      </c>
      <c r="BC22">
        <v>123509</v>
      </c>
      <c r="BD22">
        <v>287.16000000000003</v>
      </c>
      <c r="BE22">
        <v>792</v>
      </c>
      <c r="BF22">
        <v>57198924</v>
      </c>
      <c r="BG22">
        <v>0</v>
      </c>
      <c r="BJ22">
        <v>12</v>
      </c>
      <c r="BK22">
        <v>0</v>
      </c>
      <c r="BL22">
        <v>0</v>
      </c>
      <c r="BM22">
        <v>0</v>
      </c>
      <c r="BN22">
        <v>0</v>
      </c>
      <c r="BO22">
        <v>0</v>
      </c>
      <c r="BP22">
        <v>0</v>
      </c>
      <c r="BQ22">
        <v>0</v>
      </c>
      <c r="BS22">
        <v>0</v>
      </c>
      <c r="BT22">
        <v>0</v>
      </c>
      <c r="BU22">
        <v>0</v>
      </c>
      <c r="BV22">
        <v>0</v>
      </c>
      <c r="BW22">
        <v>0</v>
      </c>
      <c r="BY22">
        <v>0</v>
      </c>
      <c r="CA22">
        <v>787.34800000000007</v>
      </c>
      <c r="CB22">
        <v>787348</v>
      </c>
      <c r="CC22">
        <v>0</v>
      </c>
      <c r="CD22">
        <v>0</v>
      </c>
      <c r="CE22">
        <v>0</v>
      </c>
      <c r="CF22">
        <v>0</v>
      </c>
      <c r="CG22">
        <v>0</v>
      </c>
      <c r="CH22">
        <v>2523600</v>
      </c>
      <c r="CI22">
        <v>0</v>
      </c>
      <c r="CJ22">
        <v>4</v>
      </c>
      <c r="CK22">
        <v>0</v>
      </c>
      <c r="CL22">
        <v>0</v>
      </c>
      <c r="CN22">
        <v>0</v>
      </c>
      <c r="CO22">
        <v>1</v>
      </c>
      <c r="CP22">
        <v>0</v>
      </c>
      <c r="CQ22">
        <v>0</v>
      </c>
      <c r="CR22">
        <v>5563.11</v>
      </c>
      <c r="CS22">
        <v>0</v>
      </c>
      <c r="CT22">
        <v>0</v>
      </c>
      <c r="CU22">
        <v>0</v>
      </c>
      <c r="CV22">
        <v>0</v>
      </c>
      <c r="CW22">
        <v>0</v>
      </c>
      <c r="CX22">
        <v>0</v>
      </c>
      <c r="CY22">
        <v>0</v>
      </c>
      <c r="CZ22">
        <v>0</v>
      </c>
      <c r="DB22">
        <v>32493307</v>
      </c>
      <c r="DC22">
        <v>0</v>
      </c>
      <c r="DD22">
        <v>0</v>
      </c>
      <c r="DE22">
        <v>6185168</v>
      </c>
      <c r="DF22">
        <v>6185168</v>
      </c>
      <c r="DG22">
        <v>995.2</v>
      </c>
      <c r="DH22">
        <v>0</v>
      </c>
      <c r="DI22">
        <v>0</v>
      </c>
      <c r="DK22">
        <v>0</v>
      </c>
      <c r="DL22">
        <v>0</v>
      </c>
      <c r="DM22">
        <v>6088500</v>
      </c>
      <c r="DN22">
        <v>14824</v>
      </c>
      <c r="DO22">
        <v>0</v>
      </c>
      <c r="DP22">
        <v>0</v>
      </c>
      <c r="DQ22">
        <v>0</v>
      </c>
      <c r="DR22">
        <v>0</v>
      </c>
      <c r="DS22">
        <v>0</v>
      </c>
      <c r="DT22">
        <v>0</v>
      </c>
      <c r="DU22">
        <v>0</v>
      </c>
      <c r="DV22">
        <v>0</v>
      </c>
      <c r="DW22">
        <v>0</v>
      </c>
      <c r="DX22">
        <v>0</v>
      </c>
      <c r="DY22">
        <v>0</v>
      </c>
      <c r="DZ22">
        <v>0</v>
      </c>
      <c r="EA22">
        <v>0.222</v>
      </c>
      <c r="EB22">
        <v>0</v>
      </c>
      <c r="EC22">
        <v>89.094999999999999</v>
      </c>
      <c r="ED22">
        <v>636784</v>
      </c>
      <c r="EE22">
        <v>0</v>
      </c>
      <c r="EF22">
        <v>0</v>
      </c>
      <c r="EG22">
        <v>0</v>
      </c>
      <c r="EH22">
        <v>5466540</v>
      </c>
      <c r="EI22">
        <v>0</v>
      </c>
      <c r="EJ22">
        <v>0</v>
      </c>
      <c r="EK22">
        <v>238.62800000000001</v>
      </c>
      <c r="EL22">
        <v>0</v>
      </c>
      <c r="EM22">
        <v>30.666</v>
      </c>
      <c r="EN22">
        <v>14.116000000000001</v>
      </c>
      <c r="EO22">
        <v>0</v>
      </c>
      <c r="EP22">
        <v>0</v>
      </c>
      <c r="EQ22">
        <v>283.63200000000001</v>
      </c>
      <c r="ER22">
        <v>0</v>
      </c>
      <c r="ES22">
        <v>879.572</v>
      </c>
      <c r="ET22">
        <v>0</v>
      </c>
      <c r="EV22">
        <v>0</v>
      </c>
      <c r="EW22">
        <v>0</v>
      </c>
      <c r="EX22">
        <v>0</v>
      </c>
      <c r="EZ22">
        <v>58398414</v>
      </c>
      <c r="FA22">
        <v>0</v>
      </c>
      <c r="FB22">
        <v>60969896</v>
      </c>
      <c r="FC22">
        <v>0</v>
      </c>
      <c r="FD22">
        <v>0</v>
      </c>
      <c r="FE22">
        <v>8059248</v>
      </c>
      <c r="FF22">
        <v>1435968</v>
      </c>
      <c r="FG22">
        <v>6.7610000000000003E-2</v>
      </c>
      <c r="FH22">
        <v>3.1380999999999999E-2</v>
      </c>
      <c r="FI22">
        <v>0</v>
      </c>
      <c r="FJ22">
        <v>0</v>
      </c>
      <c r="FK22">
        <v>9203.3670000000002</v>
      </c>
      <c r="FL22">
        <v>72988712</v>
      </c>
      <c r="FM22">
        <v>0</v>
      </c>
      <c r="FN22">
        <v>0</v>
      </c>
      <c r="FO22">
        <v>0</v>
      </c>
      <c r="FP22">
        <v>0</v>
      </c>
      <c r="FQ22">
        <v>0</v>
      </c>
      <c r="FR22">
        <v>0</v>
      </c>
      <c r="FS22">
        <v>0</v>
      </c>
      <c r="FT22">
        <v>0</v>
      </c>
      <c r="FU22">
        <v>0</v>
      </c>
      <c r="FV22">
        <v>0</v>
      </c>
      <c r="FW22">
        <v>0</v>
      </c>
      <c r="FX22">
        <v>0</v>
      </c>
      <c r="FY22">
        <v>0</v>
      </c>
      <c r="GB22">
        <v>2237600</v>
      </c>
      <c r="GC22">
        <v>2237600</v>
      </c>
      <c r="GD22">
        <v>231.36200000000002</v>
      </c>
      <c r="GF22">
        <v>0</v>
      </c>
      <c r="GG22">
        <v>0</v>
      </c>
      <c r="GH22">
        <v>0</v>
      </c>
      <c r="GI22">
        <v>0</v>
      </c>
      <c r="GK22">
        <v>0</v>
      </c>
      <c r="GL22">
        <v>0</v>
      </c>
      <c r="GM22">
        <v>0</v>
      </c>
      <c r="GN22">
        <v>0</v>
      </c>
      <c r="GO22">
        <v>0</v>
      </c>
      <c r="GQ22">
        <v>0</v>
      </c>
      <c r="GR22">
        <v>0</v>
      </c>
      <c r="GS22">
        <v>0</v>
      </c>
      <c r="GT22">
        <v>0</v>
      </c>
      <c r="HB22">
        <v>0</v>
      </c>
      <c r="HC22">
        <v>0</v>
      </c>
      <c r="HD22">
        <v>2141640</v>
      </c>
      <c r="HE22">
        <v>0</v>
      </c>
      <c r="HF22">
        <v>6064720</v>
      </c>
      <c r="HG22">
        <v>80174</v>
      </c>
      <c r="HH22">
        <v>1810506</v>
      </c>
      <c r="HI22">
        <v>0</v>
      </c>
      <c r="HJ22">
        <v>384061</v>
      </c>
      <c r="HK22">
        <v>3117</v>
      </c>
      <c r="HL22">
        <v>3054</v>
      </c>
      <c r="HM22">
        <v>0</v>
      </c>
      <c r="HN22">
        <v>1501338</v>
      </c>
      <c r="HO22">
        <v>0</v>
      </c>
      <c r="HP22">
        <v>0</v>
      </c>
      <c r="HQ22">
        <v>0</v>
      </c>
      <c r="HR22">
        <v>0</v>
      </c>
      <c r="HS22">
        <v>58382797</v>
      </c>
      <c r="HT22">
        <v>1435968</v>
      </c>
      <c r="HW22">
        <v>0</v>
      </c>
      <c r="HX22">
        <v>1136</v>
      </c>
      <c r="HY22">
        <v>853</v>
      </c>
      <c r="HZ22">
        <v>706</v>
      </c>
      <c r="IA22">
        <v>683</v>
      </c>
      <c r="IB22">
        <v>659</v>
      </c>
      <c r="IC22">
        <v>4037</v>
      </c>
      <c r="ID22">
        <v>0</v>
      </c>
      <c r="IE22">
        <v>0</v>
      </c>
      <c r="IF22">
        <v>0</v>
      </c>
      <c r="IG22">
        <v>129</v>
      </c>
      <c r="IH22">
        <v>2083.17</v>
      </c>
      <c r="II22">
        <v>0</v>
      </c>
      <c r="IJ22">
        <v>962.96800000000007</v>
      </c>
      <c r="IK22">
        <v>0</v>
      </c>
      <c r="IL22">
        <v>0</v>
      </c>
      <c r="IM22">
        <v>0</v>
      </c>
      <c r="IN22">
        <v>0</v>
      </c>
      <c r="IO22">
        <v>0</v>
      </c>
      <c r="IP22">
        <v>0</v>
      </c>
      <c r="IQ22">
        <v>962.96800000000007</v>
      </c>
      <c r="IR22">
        <v>598485</v>
      </c>
      <c r="IS22">
        <v>0</v>
      </c>
      <c r="IT22">
        <v>0</v>
      </c>
      <c r="IU22">
        <v>0</v>
      </c>
      <c r="IV22">
        <v>0</v>
      </c>
      <c r="IW22">
        <v>6215</v>
      </c>
      <c r="IX22">
        <v>0</v>
      </c>
      <c r="IY22">
        <v>0</v>
      </c>
      <c r="IZ22">
        <v>0</v>
      </c>
      <c r="JA22">
        <v>0</v>
      </c>
      <c r="JB22">
        <v>32</v>
      </c>
      <c r="JC22">
        <v>577444</v>
      </c>
      <c r="JD22">
        <v>78</v>
      </c>
      <c r="JE22">
        <v>770356</v>
      </c>
      <c r="JF22">
        <v>24</v>
      </c>
      <c r="JG22">
        <v>124038</v>
      </c>
      <c r="JH22">
        <v>29500</v>
      </c>
      <c r="JJ22">
        <v>0</v>
      </c>
      <c r="JK22">
        <v>0</v>
      </c>
      <c r="JL22">
        <v>0</v>
      </c>
      <c r="JM22">
        <v>0</v>
      </c>
      <c r="JO22">
        <v>0</v>
      </c>
      <c r="JP22">
        <v>193.15100000000001</v>
      </c>
      <c r="JQ22">
        <v>38.210999999999999</v>
      </c>
      <c r="JR22">
        <v>0</v>
      </c>
      <c r="JS22">
        <v>1823345</v>
      </c>
      <c r="JT22">
        <v>414255</v>
      </c>
      <c r="JU22">
        <v>124929</v>
      </c>
      <c r="JW22">
        <v>0</v>
      </c>
      <c r="JX22">
        <v>0</v>
      </c>
      <c r="JY22">
        <v>0</v>
      </c>
      <c r="JZ22">
        <v>0</v>
      </c>
      <c r="KD22">
        <v>362832</v>
      </c>
      <c r="KE22">
        <v>7375</v>
      </c>
      <c r="KG22">
        <v>0</v>
      </c>
      <c r="KH22">
        <v>0</v>
      </c>
      <c r="KI22">
        <v>0</v>
      </c>
      <c r="KJ22">
        <v>99</v>
      </c>
      <c r="KK22">
        <v>30</v>
      </c>
      <c r="KL22">
        <v>61529</v>
      </c>
      <c r="KM22">
        <v>18645</v>
      </c>
      <c r="KN22">
        <v>0</v>
      </c>
      <c r="KO22">
        <v>0</v>
      </c>
      <c r="KP22">
        <v>0</v>
      </c>
      <c r="KQ22">
        <v>0</v>
      </c>
      <c r="KS22">
        <v>0</v>
      </c>
      <c r="KT22">
        <v>0</v>
      </c>
      <c r="KU22">
        <v>0</v>
      </c>
      <c r="KW22">
        <v>0</v>
      </c>
      <c r="KX22">
        <v>0</v>
      </c>
      <c r="KY22">
        <v>0</v>
      </c>
      <c r="KZ22">
        <v>68259973</v>
      </c>
      <c r="LA22">
        <v>0</v>
      </c>
      <c r="LB22">
        <v>0</v>
      </c>
      <c r="LD22">
        <v>0</v>
      </c>
      <c r="LE22">
        <v>0</v>
      </c>
      <c r="LF22">
        <v>0</v>
      </c>
      <c r="LG22">
        <v>381960</v>
      </c>
      <c r="LH22">
        <v>0</v>
      </c>
      <c r="LI22">
        <v>68259973</v>
      </c>
      <c r="LJ22">
        <v>5485.357</v>
      </c>
      <c r="LK22">
        <v>8</v>
      </c>
      <c r="LL22">
        <v>268320</v>
      </c>
      <c r="LM22">
        <v>115741</v>
      </c>
      <c r="LN22">
        <v>0</v>
      </c>
      <c r="LO22">
        <v>0</v>
      </c>
      <c r="LP22">
        <v>0</v>
      </c>
      <c r="LQ22">
        <v>0</v>
      </c>
      <c r="LR22">
        <v>0</v>
      </c>
      <c r="LS22">
        <v>0</v>
      </c>
      <c r="LT22">
        <v>0</v>
      </c>
      <c r="LU22">
        <v>0</v>
      </c>
      <c r="LV22">
        <v>0</v>
      </c>
      <c r="LW22">
        <v>0</v>
      </c>
      <c r="LX22">
        <v>0</v>
      </c>
      <c r="LY22">
        <v>0</v>
      </c>
      <c r="LZ22">
        <v>6338</v>
      </c>
      <c r="MA22">
        <v>381960</v>
      </c>
      <c r="MB22">
        <v>0</v>
      </c>
      <c r="MC22">
        <v>254640</v>
      </c>
      <c r="MD22">
        <v>127320</v>
      </c>
      <c r="ME22">
        <v>0</v>
      </c>
      <c r="MF22">
        <v>0</v>
      </c>
      <c r="MG22">
        <v>70401613</v>
      </c>
      <c r="MH22">
        <v>0</v>
      </c>
      <c r="MI22">
        <v>0</v>
      </c>
      <c r="MJ22">
        <v>0</v>
      </c>
      <c r="MK22">
        <v>0</v>
      </c>
      <c r="ML22">
        <v>0</v>
      </c>
      <c r="MM22">
        <v>1228196.149</v>
      </c>
      <c r="MN22">
        <v>197.255</v>
      </c>
      <c r="MO22">
        <v>81365.085000000006</v>
      </c>
      <c r="MP22">
        <v>2374.5219999999999</v>
      </c>
      <c r="MQ22">
        <v>4457.692</v>
      </c>
      <c r="MS22">
        <v>763323922</v>
      </c>
      <c r="MT22">
        <v>257639917</v>
      </c>
      <c r="MU22">
        <v>436989</v>
      </c>
      <c r="MV22">
        <v>1294690</v>
      </c>
      <c r="MW22">
        <v>147577</v>
      </c>
      <c r="MX22">
        <v>505684005</v>
      </c>
      <c r="MY22">
        <v>1225940</v>
      </c>
      <c r="MZ22">
        <v>1470000</v>
      </c>
      <c r="NA22">
        <v>258</v>
      </c>
      <c r="NB22">
        <v>72</v>
      </c>
      <c r="ND22">
        <v>6204.027</v>
      </c>
      <c r="NE22">
        <v>279181</v>
      </c>
      <c r="NF22">
        <v>188</v>
      </c>
      <c r="NG22">
        <v>188000</v>
      </c>
      <c r="NH22">
        <v>671828</v>
      </c>
      <c r="NI22">
        <v>0</v>
      </c>
      <c r="NJ22">
        <v>0</v>
      </c>
      <c r="NK22">
        <v>220146</v>
      </c>
      <c r="NL22">
        <v>0</v>
      </c>
      <c r="NN22">
        <v>0</v>
      </c>
      <c r="NO22">
        <v>0</v>
      </c>
      <c r="NP22">
        <v>6366</v>
      </c>
      <c r="NT22">
        <v>0</v>
      </c>
      <c r="NU22">
        <v>0</v>
      </c>
      <c r="NV22">
        <v>0</v>
      </c>
      <c r="NW22">
        <v>0</v>
      </c>
      <c r="NX22">
        <v>0</v>
      </c>
      <c r="NY22">
        <v>0</v>
      </c>
      <c r="NZ22">
        <v>0</v>
      </c>
      <c r="OA22">
        <v>0</v>
      </c>
      <c r="OB22">
        <v>0</v>
      </c>
      <c r="OC22">
        <v>0</v>
      </c>
      <c r="OD22">
        <v>0</v>
      </c>
      <c r="OE22">
        <v>60000</v>
      </c>
      <c r="OF22">
        <v>448000</v>
      </c>
      <c r="OG22">
        <v>4000</v>
      </c>
      <c r="OH22">
        <v>8000</v>
      </c>
      <c r="OO22">
        <v>0</v>
      </c>
      <c r="OP22">
        <v>0</v>
      </c>
      <c r="OQ22">
        <v>0</v>
      </c>
      <c r="OR22">
        <v>0</v>
      </c>
      <c r="OS22">
        <v>0</v>
      </c>
      <c r="OT22">
        <v>0</v>
      </c>
      <c r="OU22">
        <v>0</v>
      </c>
      <c r="OV22">
        <v>7404035</v>
      </c>
      <c r="OX22">
        <v>0.25270000000000004</v>
      </c>
      <c r="OY22">
        <v>406500.10000000003</v>
      </c>
      <c r="OZ22">
        <v>1385461</v>
      </c>
      <c r="PA22">
        <v>511187</v>
      </c>
      <c r="PB22">
        <v>6925</v>
      </c>
      <c r="PC22">
        <v>0</v>
      </c>
      <c r="PD22">
        <v>35000000</v>
      </c>
      <c r="PE22">
        <v>33517000</v>
      </c>
      <c r="PF22">
        <v>1483000</v>
      </c>
      <c r="PG22">
        <v>306</v>
      </c>
      <c r="PH22">
        <v>0</v>
      </c>
      <c r="PI22">
        <v>0</v>
      </c>
      <c r="PJ22">
        <v>0</v>
      </c>
      <c r="PK22">
        <v>0</v>
      </c>
      <c r="PL22">
        <v>0</v>
      </c>
      <c r="PM22">
        <v>0</v>
      </c>
      <c r="PN22">
        <v>0</v>
      </c>
      <c r="PO22">
        <v>0</v>
      </c>
    </row>
    <row r="23" spans="1:431" customFormat="1" x14ac:dyDescent="0.3">
      <c r="A23">
        <v>46778</v>
      </c>
      <c r="B23" s="4">
        <v>15834</v>
      </c>
      <c r="C23">
        <v>9</v>
      </c>
      <c r="D23">
        <v>2026</v>
      </c>
      <c r="E23">
        <v>6215</v>
      </c>
      <c r="F23">
        <v>0</v>
      </c>
      <c r="G23">
        <v>9019.8580000000002</v>
      </c>
      <c r="H23">
        <v>8907.3690000000006</v>
      </c>
      <c r="I23">
        <v>8907.3690000000006</v>
      </c>
      <c r="J23">
        <v>9019.8580000000002</v>
      </c>
      <c r="K23">
        <v>0</v>
      </c>
      <c r="L23">
        <v>6215</v>
      </c>
      <c r="M23">
        <v>0</v>
      </c>
      <c r="N23">
        <v>0</v>
      </c>
      <c r="P23">
        <v>6692.2820000000002</v>
      </c>
      <c r="Q23">
        <v>0</v>
      </c>
      <c r="R23">
        <v>3153336</v>
      </c>
      <c r="S23">
        <v>471.19</v>
      </c>
      <c r="U23">
        <v>2294088</v>
      </c>
      <c r="V23">
        <v>1656.3600000000001</v>
      </c>
      <c r="W23">
        <v>1029428</v>
      </c>
      <c r="X23">
        <v>1029428</v>
      </c>
      <c r="Z23">
        <v>0</v>
      </c>
      <c r="AC23">
        <v>0</v>
      </c>
      <c r="AD23" t="s">
        <v>427</v>
      </c>
      <c r="AE23">
        <v>0</v>
      </c>
      <c r="AH23">
        <v>0</v>
      </c>
      <c r="AI23">
        <v>0</v>
      </c>
      <c r="AJ23">
        <v>6215</v>
      </c>
      <c r="AK23" t="s">
        <v>949</v>
      </c>
      <c r="AL23" t="s">
        <v>449</v>
      </c>
      <c r="AM23">
        <v>0</v>
      </c>
      <c r="AN23">
        <v>0</v>
      </c>
      <c r="AO23">
        <v>0</v>
      </c>
      <c r="AP23">
        <v>0</v>
      </c>
      <c r="AQ23">
        <v>0</v>
      </c>
      <c r="AS23">
        <v>0</v>
      </c>
      <c r="AT23">
        <v>0</v>
      </c>
      <c r="AU23">
        <v>0</v>
      </c>
      <c r="AV23">
        <v>-473</v>
      </c>
      <c r="AW23">
        <v>88421255</v>
      </c>
      <c r="AX23">
        <v>85063816</v>
      </c>
      <c r="AY23">
        <v>58041562</v>
      </c>
      <c r="AZ23">
        <v>3153336</v>
      </c>
      <c r="BA23">
        <v>0</v>
      </c>
      <c r="BB23">
        <v>0</v>
      </c>
      <c r="BC23">
        <v>0</v>
      </c>
      <c r="BD23">
        <v>0</v>
      </c>
      <c r="BE23">
        <v>0</v>
      </c>
      <c r="BF23">
        <v>70893841</v>
      </c>
      <c r="BG23">
        <v>0</v>
      </c>
      <c r="BJ23">
        <v>12</v>
      </c>
      <c r="BK23">
        <v>0</v>
      </c>
      <c r="BL23">
        <v>0</v>
      </c>
      <c r="BM23">
        <v>0</v>
      </c>
      <c r="BN23">
        <v>0</v>
      </c>
      <c r="BO23">
        <v>0</v>
      </c>
      <c r="BP23">
        <v>0</v>
      </c>
      <c r="BQ23">
        <v>0</v>
      </c>
      <c r="BS23">
        <v>0</v>
      </c>
      <c r="BT23">
        <v>0</v>
      </c>
      <c r="BU23">
        <v>0</v>
      </c>
      <c r="BV23">
        <v>0</v>
      </c>
      <c r="BW23">
        <v>0</v>
      </c>
      <c r="BY23">
        <v>0</v>
      </c>
      <c r="CA23">
        <v>1777.356</v>
      </c>
      <c r="CB23">
        <v>1777356</v>
      </c>
      <c r="CC23">
        <v>0</v>
      </c>
      <c r="CD23">
        <v>0</v>
      </c>
      <c r="CE23">
        <v>0</v>
      </c>
      <c r="CF23">
        <v>0</v>
      </c>
      <c r="CG23">
        <v>0</v>
      </c>
      <c r="CH23">
        <v>3932305</v>
      </c>
      <c r="CI23">
        <v>0</v>
      </c>
      <c r="CJ23">
        <v>4</v>
      </c>
      <c r="CK23">
        <v>0</v>
      </c>
      <c r="CL23">
        <v>0</v>
      </c>
      <c r="CN23">
        <v>0</v>
      </c>
      <c r="CO23">
        <v>1</v>
      </c>
      <c r="CP23">
        <v>0</v>
      </c>
      <c r="CQ23">
        <v>0</v>
      </c>
      <c r="CR23">
        <v>6664.0129999999999</v>
      </c>
      <c r="CS23">
        <v>0</v>
      </c>
      <c r="CT23">
        <v>0</v>
      </c>
      <c r="CU23">
        <v>0</v>
      </c>
      <c r="CV23">
        <v>0</v>
      </c>
      <c r="CW23">
        <v>0</v>
      </c>
      <c r="CX23">
        <v>0</v>
      </c>
      <c r="CY23">
        <v>0</v>
      </c>
      <c r="CZ23">
        <v>0</v>
      </c>
      <c r="DB23">
        <v>55359298</v>
      </c>
      <c r="DC23">
        <v>0</v>
      </c>
      <c r="DD23">
        <v>0</v>
      </c>
      <c r="DE23">
        <v>878956</v>
      </c>
      <c r="DF23">
        <v>878956</v>
      </c>
      <c r="DG23">
        <v>141.42500000000001</v>
      </c>
      <c r="DH23">
        <v>0</v>
      </c>
      <c r="DI23">
        <v>0</v>
      </c>
      <c r="DK23">
        <v>0</v>
      </c>
      <c r="DL23">
        <v>0</v>
      </c>
      <c r="DM23">
        <v>2491259</v>
      </c>
      <c r="DN23">
        <v>6066</v>
      </c>
      <c r="DO23">
        <v>0</v>
      </c>
      <c r="DP23">
        <v>0</v>
      </c>
      <c r="DQ23">
        <v>0</v>
      </c>
      <c r="DR23">
        <v>0</v>
      </c>
      <c r="DS23">
        <v>0</v>
      </c>
      <c r="DT23">
        <v>0</v>
      </c>
      <c r="DU23">
        <v>0</v>
      </c>
      <c r="DV23">
        <v>0</v>
      </c>
      <c r="DW23">
        <v>0</v>
      </c>
      <c r="DX23">
        <v>0</v>
      </c>
      <c r="DY23">
        <v>0</v>
      </c>
      <c r="DZ23">
        <v>0</v>
      </c>
      <c r="EA23">
        <v>0</v>
      </c>
      <c r="EB23">
        <v>0</v>
      </c>
      <c r="EC23">
        <v>74.180999999999997</v>
      </c>
      <c r="ED23">
        <v>530190</v>
      </c>
      <c r="EE23">
        <v>0</v>
      </c>
      <c r="EF23">
        <v>0</v>
      </c>
      <c r="EG23">
        <v>0</v>
      </c>
      <c r="EH23">
        <v>1967135</v>
      </c>
      <c r="EI23">
        <v>0</v>
      </c>
      <c r="EJ23">
        <v>0</v>
      </c>
      <c r="EK23">
        <v>81.652000000000001</v>
      </c>
      <c r="EL23">
        <v>0</v>
      </c>
      <c r="EM23">
        <v>7.6210000000000004</v>
      </c>
      <c r="EN23">
        <v>9.7390000000000008</v>
      </c>
      <c r="EO23">
        <v>0</v>
      </c>
      <c r="EP23">
        <v>0</v>
      </c>
      <c r="EQ23">
        <v>99.012</v>
      </c>
      <c r="ER23">
        <v>0</v>
      </c>
      <c r="ES23">
        <v>316.51400000000001</v>
      </c>
      <c r="ET23">
        <v>0</v>
      </c>
      <c r="EV23">
        <v>0</v>
      </c>
      <c r="EW23">
        <v>0</v>
      </c>
      <c r="EX23">
        <v>0</v>
      </c>
      <c r="EZ23">
        <v>73295198</v>
      </c>
      <c r="FA23">
        <v>0</v>
      </c>
      <c r="FB23">
        <v>76442468</v>
      </c>
      <c r="FC23">
        <v>0</v>
      </c>
      <c r="FD23">
        <v>0</v>
      </c>
      <c r="FE23">
        <v>9988842</v>
      </c>
      <c r="FF23">
        <v>1779776</v>
      </c>
      <c r="FG23">
        <v>6.7610000000000003E-2</v>
      </c>
      <c r="FH23">
        <v>3.1380999999999999E-2</v>
      </c>
      <c r="FI23">
        <v>0</v>
      </c>
      <c r="FJ23">
        <v>0</v>
      </c>
      <c r="FK23">
        <v>11406.893</v>
      </c>
      <c r="FL23">
        <v>92143391</v>
      </c>
      <c r="FM23">
        <v>0</v>
      </c>
      <c r="FN23">
        <v>0</v>
      </c>
      <c r="FO23">
        <v>0</v>
      </c>
      <c r="FP23">
        <v>0</v>
      </c>
      <c r="FQ23">
        <v>0</v>
      </c>
      <c r="FR23">
        <v>0</v>
      </c>
      <c r="FS23">
        <v>0</v>
      </c>
      <c r="FT23">
        <v>0</v>
      </c>
      <c r="FU23">
        <v>0</v>
      </c>
      <c r="FV23">
        <v>0</v>
      </c>
      <c r="FW23">
        <v>0</v>
      </c>
      <c r="FX23">
        <v>0</v>
      </c>
      <c r="FY23">
        <v>0</v>
      </c>
      <c r="GB23">
        <v>141168</v>
      </c>
      <c r="GC23">
        <v>141168</v>
      </c>
      <c r="GD23">
        <v>13.477</v>
      </c>
      <c r="GF23">
        <v>0</v>
      </c>
      <c r="GG23">
        <v>0</v>
      </c>
      <c r="GH23">
        <v>0</v>
      </c>
      <c r="GI23">
        <v>0</v>
      </c>
      <c r="GK23">
        <v>0</v>
      </c>
      <c r="GL23">
        <v>0</v>
      </c>
      <c r="GM23">
        <v>0</v>
      </c>
      <c r="GN23">
        <v>0</v>
      </c>
      <c r="GO23">
        <v>0</v>
      </c>
      <c r="GQ23">
        <v>0</v>
      </c>
      <c r="GR23">
        <v>0</v>
      </c>
      <c r="GS23">
        <v>0</v>
      </c>
      <c r="GT23">
        <v>0</v>
      </c>
      <c r="HB23">
        <v>0</v>
      </c>
      <c r="HC23">
        <v>0</v>
      </c>
      <c r="HD23">
        <v>3363505</v>
      </c>
      <c r="HE23">
        <v>0</v>
      </c>
      <c r="HF23">
        <v>10332548</v>
      </c>
      <c r="HG23">
        <v>25482</v>
      </c>
      <c r="HH23">
        <v>485636</v>
      </c>
      <c r="HI23">
        <v>0</v>
      </c>
      <c r="HJ23">
        <v>610171</v>
      </c>
      <c r="HK23">
        <v>3746</v>
      </c>
      <c r="HL23">
        <v>1895</v>
      </c>
      <c r="HM23">
        <v>144000</v>
      </c>
      <c r="HN23">
        <v>0</v>
      </c>
      <c r="HO23">
        <v>0</v>
      </c>
      <c r="HP23">
        <v>0</v>
      </c>
      <c r="HQ23">
        <v>0</v>
      </c>
      <c r="HR23">
        <v>0</v>
      </c>
      <c r="HS23">
        <v>73289132</v>
      </c>
      <c r="HT23">
        <v>1779776</v>
      </c>
      <c r="HW23">
        <v>0</v>
      </c>
      <c r="HX23">
        <v>209</v>
      </c>
      <c r="HY23">
        <v>146</v>
      </c>
      <c r="HZ23">
        <v>111</v>
      </c>
      <c r="IA23">
        <v>60</v>
      </c>
      <c r="IB23">
        <v>59</v>
      </c>
      <c r="IC23">
        <v>585</v>
      </c>
      <c r="ID23">
        <v>0</v>
      </c>
      <c r="IE23">
        <v>0</v>
      </c>
      <c r="IF23">
        <v>0</v>
      </c>
      <c r="IG23">
        <v>41</v>
      </c>
      <c r="IH23">
        <v>1371.2260000000001</v>
      </c>
      <c r="II23">
        <v>0</v>
      </c>
      <c r="IJ23">
        <v>1656.3600000000001</v>
      </c>
      <c r="IK23">
        <v>0</v>
      </c>
      <c r="IL23">
        <v>6</v>
      </c>
      <c r="IM23">
        <v>38</v>
      </c>
      <c r="IN23">
        <v>0</v>
      </c>
      <c r="IO23">
        <v>44</v>
      </c>
      <c r="IP23">
        <v>0</v>
      </c>
      <c r="IQ23">
        <v>1656.3600000000001</v>
      </c>
      <c r="IR23">
        <v>1029428</v>
      </c>
      <c r="IS23">
        <v>0</v>
      </c>
      <c r="IT23">
        <v>30000</v>
      </c>
      <c r="IU23">
        <v>114000</v>
      </c>
      <c r="IV23">
        <v>0</v>
      </c>
      <c r="IW23">
        <v>6215</v>
      </c>
      <c r="IX23">
        <v>0</v>
      </c>
      <c r="IY23">
        <v>0</v>
      </c>
      <c r="IZ23">
        <v>0</v>
      </c>
      <c r="JA23">
        <v>0</v>
      </c>
      <c r="JB23">
        <v>0</v>
      </c>
      <c r="JC23">
        <v>0</v>
      </c>
      <c r="JD23">
        <v>0</v>
      </c>
      <c r="JE23">
        <v>0</v>
      </c>
      <c r="JF23">
        <v>0</v>
      </c>
      <c r="JG23">
        <v>0</v>
      </c>
      <c r="JH23">
        <v>0</v>
      </c>
      <c r="JJ23">
        <v>0</v>
      </c>
      <c r="JK23">
        <v>0</v>
      </c>
      <c r="JL23">
        <v>0</v>
      </c>
      <c r="JM23">
        <v>0</v>
      </c>
      <c r="JO23">
        <v>0</v>
      </c>
      <c r="JP23">
        <v>3.5250000000000004</v>
      </c>
      <c r="JQ23">
        <v>9.952</v>
      </c>
      <c r="JR23">
        <v>0</v>
      </c>
      <c r="JS23">
        <v>33276</v>
      </c>
      <c r="JT23">
        <v>107892</v>
      </c>
      <c r="JU23">
        <v>0</v>
      </c>
      <c r="JW23">
        <v>0</v>
      </c>
      <c r="JX23">
        <v>0</v>
      </c>
      <c r="JY23">
        <v>0</v>
      </c>
      <c r="JZ23">
        <v>0</v>
      </c>
      <c r="KD23">
        <v>0</v>
      </c>
      <c r="KE23">
        <v>7375</v>
      </c>
      <c r="KG23">
        <v>0</v>
      </c>
      <c r="KH23">
        <v>0</v>
      </c>
      <c r="KI23">
        <v>0</v>
      </c>
      <c r="KJ23">
        <v>26</v>
      </c>
      <c r="KK23">
        <v>15</v>
      </c>
      <c r="KL23">
        <v>16159</v>
      </c>
      <c r="KM23">
        <v>9323</v>
      </c>
      <c r="KN23">
        <v>0</v>
      </c>
      <c r="KO23">
        <v>0</v>
      </c>
      <c r="KP23">
        <v>0</v>
      </c>
      <c r="KQ23">
        <v>0</v>
      </c>
      <c r="KS23">
        <v>0</v>
      </c>
      <c r="KT23">
        <v>0</v>
      </c>
      <c r="KU23">
        <v>0</v>
      </c>
      <c r="KW23">
        <v>0</v>
      </c>
      <c r="KX23">
        <v>0</v>
      </c>
      <c r="KY23">
        <v>0</v>
      </c>
      <c r="KZ23">
        <v>85626550</v>
      </c>
      <c r="LA23">
        <v>0</v>
      </c>
      <c r="LB23">
        <v>0</v>
      </c>
      <c r="LD23">
        <v>0</v>
      </c>
      <c r="LE23">
        <v>0</v>
      </c>
      <c r="LF23">
        <v>0</v>
      </c>
      <c r="LG23">
        <v>568800</v>
      </c>
      <c r="LH23">
        <v>0</v>
      </c>
      <c r="LI23">
        <v>85626550</v>
      </c>
      <c r="LJ23">
        <v>6664.0140000000001</v>
      </c>
      <c r="LK23">
        <v>14</v>
      </c>
      <c r="LL23">
        <v>469560</v>
      </c>
      <c r="LM23">
        <v>140611</v>
      </c>
      <c r="LN23">
        <v>0</v>
      </c>
      <c r="LO23">
        <v>0</v>
      </c>
      <c r="LP23">
        <v>0</v>
      </c>
      <c r="LQ23">
        <v>0</v>
      </c>
      <c r="LR23">
        <v>0</v>
      </c>
      <c r="LS23">
        <v>0</v>
      </c>
      <c r="LT23">
        <v>0</v>
      </c>
      <c r="LU23">
        <v>0</v>
      </c>
      <c r="LV23">
        <v>0</v>
      </c>
      <c r="LW23">
        <v>0</v>
      </c>
      <c r="LX23">
        <v>0</v>
      </c>
      <c r="LY23">
        <v>0</v>
      </c>
      <c r="LZ23">
        <v>9480</v>
      </c>
      <c r="MA23">
        <v>568800</v>
      </c>
      <c r="MB23">
        <v>0</v>
      </c>
      <c r="MC23">
        <v>379200</v>
      </c>
      <c r="MD23">
        <v>189600</v>
      </c>
      <c r="ME23">
        <v>0</v>
      </c>
      <c r="MF23">
        <v>0</v>
      </c>
      <c r="MG23">
        <v>88990055</v>
      </c>
      <c r="MH23">
        <v>0</v>
      </c>
      <c r="MI23">
        <v>0</v>
      </c>
      <c r="MJ23">
        <v>0</v>
      </c>
      <c r="MK23">
        <v>0</v>
      </c>
      <c r="ML23">
        <v>0</v>
      </c>
      <c r="MM23">
        <v>1228196.149</v>
      </c>
      <c r="MN23">
        <v>0</v>
      </c>
      <c r="MO23">
        <v>81365.085000000006</v>
      </c>
      <c r="MP23">
        <v>3185.721</v>
      </c>
      <c r="MQ23">
        <v>4556.9470000000001</v>
      </c>
      <c r="MS23">
        <v>763323922</v>
      </c>
      <c r="MT23">
        <v>257639917</v>
      </c>
      <c r="MU23">
        <v>287643</v>
      </c>
      <c r="MV23">
        <v>852217</v>
      </c>
      <c r="MW23">
        <v>197993</v>
      </c>
      <c r="MX23">
        <v>505684005</v>
      </c>
      <c r="MY23">
        <v>0</v>
      </c>
      <c r="MZ23">
        <v>1555000</v>
      </c>
      <c r="NA23">
        <v>270</v>
      </c>
      <c r="NB23">
        <v>82</v>
      </c>
      <c r="ND23">
        <v>10569.887000000001</v>
      </c>
      <c r="NE23">
        <v>475645</v>
      </c>
      <c r="NF23">
        <v>126</v>
      </c>
      <c r="NG23">
        <v>126000</v>
      </c>
      <c r="NH23">
        <v>1004880</v>
      </c>
      <c r="NI23">
        <v>0</v>
      </c>
      <c r="NJ23">
        <v>0</v>
      </c>
      <c r="NK23">
        <v>521233</v>
      </c>
      <c r="NL23">
        <v>0</v>
      </c>
      <c r="NN23">
        <v>0</v>
      </c>
      <c r="NO23">
        <v>0</v>
      </c>
      <c r="NP23">
        <v>9480</v>
      </c>
      <c r="NT23">
        <v>0</v>
      </c>
      <c r="NU23">
        <v>0</v>
      </c>
      <c r="NV23">
        <v>0</v>
      </c>
      <c r="NW23">
        <v>0</v>
      </c>
      <c r="NX23">
        <v>0</v>
      </c>
      <c r="NY23">
        <v>0</v>
      </c>
      <c r="NZ23">
        <v>0</v>
      </c>
      <c r="OA23">
        <v>0</v>
      </c>
      <c r="OB23">
        <v>0</v>
      </c>
      <c r="OC23">
        <v>0</v>
      </c>
      <c r="OD23">
        <v>0</v>
      </c>
      <c r="OE23">
        <v>0</v>
      </c>
      <c r="OF23">
        <v>16000</v>
      </c>
      <c r="OG23">
        <v>4000</v>
      </c>
      <c r="OH23">
        <v>8000</v>
      </c>
      <c r="OO23">
        <v>0</v>
      </c>
      <c r="OP23">
        <v>0</v>
      </c>
      <c r="OQ23">
        <v>0</v>
      </c>
      <c r="OR23">
        <v>0</v>
      </c>
      <c r="OS23">
        <v>0</v>
      </c>
      <c r="OT23">
        <v>0</v>
      </c>
      <c r="OU23">
        <v>0</v>
      </c>
      <c r="OV23">
        <v>251105</v>
      </c>
      <c r="OX23">
        <v>0.25270000000000004</v>
      </c>
      <c r="OY23">
        <v>406500.10000000003</v>
      </c>
      <c r="OZ23">
        <v>55284</v>
      </c>
      <c r="PA23">
        <v>20398</v>
      </c>
      <c r="PB23">
        <v>6925</v>
      </c>
      <c r="PC23">
        <v>0</v>
      </c>
      <c r="PD23">
        <v>35000000</v>
      </c>
      <c r="PE23">
        <v>33517000</v>
      </c>
      <c r="PF23">
        <v>1483000</v>
      </c>
      <c r="PG23">
        <v>306</v>
      </c>
      <c r="PH23">
        <v>0</v>
      </c>
      <c r="PI23">
        <v>0</v>
      </c>
      <c r="PJ23">
        <v>0</v>
      </c>
      <c r="PK23">
        <v>0</v>
      </c>
      <c r="PL23">
        <v>0</v>
      </c>
      <c r="PM23">
        <v>0</v>
      </c>
      <c r="PN23">
        <v>0</v>
      </c>
      <c r="PO23">
        <v>0</v>
      </c>
    </row>
    <row r="24" spans="1:431" customFormat="1" x14ac:dyDescent="0.3">
      <c r="A24">
        <v>46778</v>
      </c>
      <c r="B24" s="4">
        <v>15835</v>
      </c>
      <c r="C24">
        <v>9</v>
      </c>
      <c r="D24">
        <v>2026</v>
      </c>
      <c r="E24">
        <v>6215</v>
      </c>
      <c r="F24">
        <v>0</v>
      </c>
      <c r="G24">
        <v>13377.32</v>
      </c>
      <c r="H24">
        <v>12684.45</v>
      </c>
      <c r="I24">
        <v>12684.45</v>
      </c>
      <c r="J24">
        <v>13377.32</v>
      </c>
      <c r="K24">
        <v>0</v>
      </c>
      <c r="L24">
        <v>6215</v>
      </c>
      <c r="M24">
        <v>0</v>
      </c>
      <c r="N24">
        <v>0</v>
      </c>
      <c r="P24">
        <v>12262.746999999999</v>
      </c>
      <c r="Q24">
        <v>0</v>
      </c>
      <c r="R24">
        <v>5778084</v>
      </c>
      <c r="S24">
        <v>471.19</v>
      </c>
      <c r="U24">
        <v>4203623</v>
      </c>
      <c r="V24">
        <v>1565.347</v>
      </c>
      <c r="W24">
        <v>972863</v>
      </c>
      <c r="X24">
        <v>972863</v>
      </c>
      <c r="Z24">
        <v>0</v>
      </c>
      <c r="AC24">
        <v>0</v>
      </c>
      <c r="AD24" t="s">
        <v>427</v>
      </c>
      <c r="AE24">
        <v>0</v>
      </c>
      <c r="AH24">
        <v>0</v>
      </c>
      <c r="AI24">
        <v>0</v>
      </c>
      <c r="AJ24">
        <v>6215</v>
      </c>
      <c r="AK24" t="s">
        <v>949</v>
      </c>
      <c r="AL24" t="s">
        <v>450</v>
      </c>
      <c r="AM24">
        <v>0</v>
      </c>
      <c r="AN24">
        <v>0</v>
      </c>
      <c r="AO24">
        <v>0</v>
      </c>
      <c r="AP24">
        <v>0</v>
      </c>
      <c r="AQ24">
        <v>0</v>
      </c>
      <c r="AS24">
        <v>0</v>
      </c>
      <c r="AT24">
        <v>0</v>
      </c>
      <c r="AU24">
        <v>0</v>
      </c>
      <c r="AV24">
        <v>118912</v>
      </c>
      <c r="AW24">
        <v>138633935</v>
      </c>
      <c r="AX24">
        <v>133678799</v>
      </c>
      <c r="AY24">
        <v>92157125</v>
      </c>
      <c r="AZ24">
        <v>5778084</v>
      </c>
      <c r="BA24">
        <v>0</v>
      </c>
      <c r="BB24">
        <v>0</v>
      </c>
      <c r="BC24">
        <v>0</v>
      </c>
      <c r="BD24">
        <v>0</v>
      </c>
      <c r="BE24">
        <v>0</v>
      </c>
      <c r="BF24">
        <v>115138738</v>
      </c>
      <c r="BG24">
        <v>0</v>
      </c>
      <c r="BJ24">
        <v>12</v>
      </c>
      <c r="BK24">
        <v>0</v>
      </c>
      <c r="BL24">
        <v>0</v>
      </c>
      <c r="BM24">
        <v>0</v>
      </c>
      <c r="BN24">
        <v>0</v>
      </c>
      <c r="BO24">
        <v>0</v>
      </c>
      <c r="BP24">
        <v>0</v>
      </c>
      <c r="BQ24">
        <v>0</v>
      </c>
      <c r="BS24">
        <v>0</v>
      </c>
      <c r="BT24">
        <v>0</v>
      </c>
      <c r="BU24">
        <v>0</v>
      </c>
      <c r="BV24">
        <v>0</v>
      </c>
      <c r="BW24">
        <v>0</v>
      </c>
      <c r="BY24">
        <v>0</v>
      </c>
      <c r="CA24">
        <v>0</v>
      </c>
      <c r="CB24">
        <v>0</v>
      </c>
      <c r="CC24">
        <v>0</v>
      </c>
      <c r="CD24">
        <v>0</v>
      </c>
      <c r="CE24">
        <v>0</v>
      </c>
      <c r="CF24">
        <v>0</v>
      </c>
      <c r="CG24">
        <v>0</v>
      </c>
      <c r="CH24">
        <v>5830683</v>
      </c>
      <c r="CI24">
        <v>0</v>
      </c>
      <c r="CJ24">
        <v>4</v>
      </c>
      <c r="CK24">
        <v>0</v>
      </c>
      <c r="CL24">
        <v>0</v>
      </c>
      <c r="CN24">
        <v>0</v>
      </c>
      <c r="CO24">
        <v>1</v>
      </c>
      <c r="CP24">
        <v>0</v>
      </c>
      <c r="CQ24">
        <v>0</v>
      </c>
      <c r="CR24">
        <v>12254.361000000001</v>
      </c>
      <c r="CS24">
        <v>0</v>
      </c>
      <c r="CT24">
        <v>0</v>
      </c>
      <c r="CU24">
        <v>0</v>
      </c>
      <c r="CV24">
        <v>0</v>
      </c>
      <c r="CW24">
        <v>0</v>
      </c>
      <c r="CX24">
        <v>0</v>
      </c>
      <c r="CY24">
        <v>0</v>
      </c>
      <c r="CZ24">
        <v>0</v>
      </c>
      <c r="DB24">
        <v>78833857</v>
      </c>
      <c r="DC24">
        <v>0</v>
      </c>
      <c r="DD24">
        <v>0</v>
      </c>
      <c r="DE24">
        <v>6199307</v>
      </c>
      <c r="DF24">
        <v>6199307</v>
      </c>
      <c r="DG24">
        <v>997.47500000000002</v>
      </c>
      <c r="DH24">
        <v>0</v>
      </c>
      <c r="DI24">
        <v>0</v>
      </c>
      <c r="DK24">
        <v>0</v>
      </c>
      <c r="DL24">
        <v>0</v>
      </c>
      <c r="DM24">
        <v>13663142</v>
      </c>
      <c r="DN24">
        <v>33267</v>
      </c>
      <c r="DO24">
        <v>0</v>
      </c>
      <c r="DP24">
        <v>0</v>
      </c>
      <c r="DQ24">
        <v>0</v>
      </c>
      <c r="DR24">
        <v>0</v>
      </c>
      <c r="DS24">
        <v>0</v>
      </c>
      <c r="DT24">
        <v>0</v>
      </c>
      <c r="DU24">
        <v>0</v>
      </c>
      <c r="DV24">
        <v>0</v>
      </c>
      <c r="DW24">
        <v>0</v>
      </c>
      <c r="DX24">
        <v>0</v>
      </c>
      <c r="DY24">
        <v>0</v>
      </c>
      <c r="DZ24">
        <v>0</v>
      </c>
      <c r="EA24">
        <v>0.28800000000000003</v>
      </c>
      <c r="EB24">
        <v>0</v>
      </c>
      <c r="EC24">
        <v>149.37</v>
      </c>
      <c r="ED24">
        <v>1067585</v>
      </c>
      <c r="EE24">
        <v>0</v>
      </c>
      <c r="EF24">
        <v>0</v>
      </c>
      <c r="EG24">
        <v>0</v>
      </c>
      <c r="EH24">
        <v>12628824</v>
      </c>
      <c r="EI24">
        <v>0</v>
      </c>
      <c r="EJ24">
        <v>0</v>
      </c>
      <c r="EK24">
        <v>528.48400000000004</v>
      </c>
      <c r="EL24">
        <v>0</v>
      </c>
      <c r="EM24">
        <v>90.123000000000005</v>
      </c>
      <c r="EN24">
        <v>34.946000000000005</v>
      </c>
      <c r="EO24">
        <v>0</v>
      </c>
      <c r="EP24">
        <v>0</v>
      </c>
      <c r="EQ24">
        <v>653.84100000000001</v>
      </c>
      <c r="ER24">
        <v>0</v>
      </c>
      <c r="ES24">
        <v>2031.991</v>
      </c>
      <c r="ET24">
        <v>0</v>
      </c>
      <c r="EV24">
        <v>0</v>
      </c>
      <c r="EW24">
        <v>0</v>
      </c>
      <c r="EX24">
        <v>0</v>
      </c>
      <c r="EZ24">
        <v>114565379</v>
      </c>
      <c r="FA24">
        <v>0</v>
      </c>
      <c r="FB24">
        <v>120310196</v>
      </c>
      <c r="FC24">
        <v>0</v>
      </c>
      <c r="FD24">
        <v>0</v>
      </c>
      <c r="FE24">
        <v>16222885</v>
      </c>
      <c r="FF24">
        <v>2890535</v>
      </c>
      <c r="FG24">
        <v>6.7610000000000003E-2</v>
      </c>
      <c r="FH24">
        <v>3.1380999999999999E-2</v>
      </c>
      <c r="FI24">
        <v>0</v>
      </c>
      <c r="FJ24">
        <v>0</v>
      </c>
      <c r="FK24">
        <v>18525.942999999999</v>
      </c>
      <c r="FL24">
        <v>145254299</v>
      </c>
      <c r="FM24">
        <v>0</v>
      </c>
      <c r="FN24">
        <v>0</v>
      </c>
      <c r="FO24">
        <v>0</v>
      </c>
      <c r="FP24">
        <v>0</v>
      </c>
      <c r="FQ24">
        <v>0</v>
      </c>
      <c r="FR24">
        <v>0</v>
      </c>
      <c r="FS24">
        <v>0</v>
      </c>
      <c r="FT24">
        <v>0</v>
      </c>
      <c r="FU24">
        <v>0</v>
      </c>
      <c r="FV24">
        <v>0</v>
      </c>
      <c r="FW24">
        <v>0</v>
      </c>
      <c r="FX24">
        <v>0</v>
      </c>
      <c r="FY24">
        <v>0</v>
      </c>
      <c r="GB24">
        <v>423123</v>
      </c>
      <c r="GC24">
        <v>423123</v>
      </c>
      <c r="GD24">
        <v>39.029000000000003</v>
      </c>
      <c r="GF24">
        <v>0</v>
      </c>
      <c r="GG24">
        <v>0</v>
      </c>
      <c r="GH24">
        <v>0</v>
      </c>
      <c r="GI24">
        <v>0</v>
      </c>
      <c r="GK24">
        <v>0</v>
      </c>
      <c r="GL24">
        <v>0</v>
      </c>
      <c r="GM24">
        <v>0</v>
      </c>
      <c r="GN24">
        <v>0</v>
      </c>
      <c r="GO24">
        <v>0</v>
      </c>
      <c r="GQ24">
        <v>0</v>
      </c>
      <c r="GR24">
        <v>0</v>
      </c>
      <c r="GS24">
        <v>0</v>
      </c>
      <c r="GT24">
        <v>0</v>
      </c>
      <c r="HB24">
        <v>0</v>
      </c>
      <c r="HC24">
        <v>0</v>
      </c>
      <c r="HD24">
        <v>4988403</v>
      </c>
      <c r="HE24">
        <v>0</v>
      </c>
      <c r="HF24">
        <v>13676732</v>
      </c>
      <c r="HG24">
        <v>344311</v>
      </c>
      <c r="HH24">
        <v>763136</v>
      </c>
      <c r="HI24">
        <v>0</v>
      </c>
      <c r="HJ24">
        <v>641097</v>
      </c>
      <c r="HK24">
        <v>9259</v>
      </c>
      <c r="HL24">
        <v>1251</v>
      </c>
      <c r="HM24">
        <v>229000</v>
      </c>
      <c r="HN24">
        <v>0</v>
      </c>
      <c r="HO24">
        <v>0</v>
      </c>
      <c r="HP24">
        <v>0</v>
      </c>
      <c r="HQ24">
        <v>0</v>
      </c>
      <c r="HR24">
        <v>0</v>
      </c>
      <c r="HS24">
        <v>114532112</v>
      </c>
      <c r="HT24">
        <v>2890535</v>
      </c>
      <c r="HW24">
        <v>0</v>
      </c>
      <c r="HX24">
        <v>1485</v>
      </c>
      <c r="HY24">
        <v>1078</v>
      </c>
      <c r="HZ24">
        <v>725</v>
      </c>
      <c r="IA24">
        <v>504</v>
      </c>
      <c r="IB24">
        <v>341</v>
      </c>
      <c r="IC24">
        <v>4133</v>
      </c>
      <c r="ID24">
        <v>0</v>
      </c>
      <c r="IE24">
        <v>0</v>
      </c>
      <c r="IF24">
        <v>0</v>
      </c>
      <c r="IG24">
        <v>554</v>
      </c>
      <c r="IH24">
        <v>2239.5500000000002</v>
      </c>
      <c r="II24">
        <v>0</v>
      </c>
      <c r="IJ24">
        <v>1565.347</v>
      </c>
      <c r="IK24">
        <v>0</v>
      </c>
      <c r="IL24">
        <v>8</v>
      </c>
      <c r="IM24">
        <v>59</v>
      </c>
      <c r="IN24">
        <v>3</v>
      </c>
      <c r="IO24">
        <v>70</v>
      </c>
      <c r="IP24">
        <v>0</v>
      </c>
      <c r="IQ24">
        <v>1565.347</v>
      </c>
      <c r="IR24">
        <v>972863</v>
      </c>
      <c r="IS24">
        <v>0</v>
      </c>
      <c r="IT24">
        <v>40000</v>
      </c>
      <c r="IU24">
        <v>177000</v>
      </c>
      <c r="IV24">
        <v>12000</v>
      </c>
      <c r="IW24">
        <v>6215</v>
      </c>
      <c r="IX24">
        <v>0</v>
      </c>
      <c r="IY24">
        <v>0</v>
      </c>
      <c r="IZ24">
        <v>0</v>
      </c>
      <c r="JA24">
        <v>0</v>
      </c>
      <c r="JB24">
        <v>0</v>
      </c>
      <c r="JC24">
        <v>0</v>
      </c>
      <c r="JD24">
        <v>0</v>
      </c>
      <c r="JE24">
        <v>0</v>
      </c>
      <c r="JF24">
        <v>0</v>
      </c>
      <c r="JG24">
        <v>0</v>
      </c>
      <c r="JH24">
        <v>0</v>
      </c>
      <c r="JJ24">
        <v>0</v>
      </c>
      <c r="JK24">
        <v>0</v>
      </c>
      <c r="JL24">
        <v>0</v>
      </c>
      <c r="JM24">
        <v>0</v>
      </c>
      <c r="JO24">
        <v>0</v>
      </c>
      <c r="JP24">
        <v>0</v>
      </c>
      <c r="JQ24">
        <v>39.029000000000003</v>
      </c>
      <c r="JR24">
        <v>0</v>
      </c>
      <c r="JS24">
        <v>0</v>
      </c>
      <c r="JT24">
        <v>423123</v>
      </c>
      <c r="JU24">
        <v>0</v>
      </c>
      <c r="JW24">
        <v>0</v>
      </c>
      <c r="JX24">
        <v>0</v>
      </c>
      <c r="JY24">
        <v>0</v>
      </c>
      <c r="JZ24">
        <v>0</v>
      </c>
      <c r="KD24">
        <v>0</v>
      </c>
      <c r="KE24">
        <v>7375</v>
      </c>
      <c r="KG24">
        <v>0</v>
      </c>
      <c r="KH24">
        <v>0</v>
      </c>
      <c r="KI24">
        <v>0</v>
      </c>
      <c r="KJ24">
        <v>469</v>
      </c>
      <c r="KK24">
        <v>85</v>
      </c>
      <c r="KL24">
        <v>291484</v>
      </c>
      <c r="KM24">
        <v>52828</v>
      </c>
      <c r="KN24">
        <v>0</v>
      </c>
      <c r="KO24">
        <v>0</v>
      </c>
      <c r="KP24">
        <v>0</v>
      </c>
      <c r="KQ24">
        <v>0</v>
      </c>
      <c r="KS24">
        <v>0</v>
      </c>
      <c r="KT24">
        <v>0</v>
      </c>
      <c r="KU24">
        <v>0</v>
      </c>
      <c r="KW24">
        <v>0</v>
      </c>
      <c r="KX24">
        <v>0</v>
      </c>
      <c r="KY24">
        <v>0</v>
      </c>
      <c r="KZ24">
        <v>134487812</v>
      </c>
      <c r="LA24">
        <v>0</v>
      </c>
      <c r="LB24">
        <v>0</v>
      </c>
      <c r="LD24">
        <v>0</v>
      </c>
      <c r="LE24">
        <v>0</v>
      </c>
      <c r="LF24">
        <v>0</v>
      </c>
      <c r="LG24">
        <v>842280</v>
      </c>
      <c r="LH24">
        <v>0</v>
      </c>
      <c r="LI24">
        <v>134487812</v>
      </c>
      <c r="LJ24">
        <v>11308.861000000001</v>
      </c>
      <c r="LK24">
        <v>12</v>
      </c>
      <c r="LL24">
        <v>402480</v>
      </c>
      <c r="LM24">
        <v>238617</v>
      </c>
      <c r="LN24">
        <v>0</v>
      </c>
      <c r="LO24">
        <v>0</v>
      </c>
      <c r="LP24">
        <v>0</v>
      </c>
      <c r="LQ24">
        <v>0</v>
      </c>
      <c r="LR24">
        <v>0</v>
      </c>
      <c r="LS24">
        <v>0</v>
      </c>
      <c r="LT24">
        <v>0</v>
      </c>
      <c r="LU24">
        <v>0</v>
      </c>
      <c r="LV24">
        <v>0</v>
      </c>
      <c r="LW24">
        <v>0</v>
      </c>
      <c r="LX24">
        <v>0</v>
      </c>
      <c r="LY24">
        <v>0</v>
      </c>
      <c r="LZ24">
        <v>14038</v>
      </c>
      <c r="MA24">
        <v>842280</v>
      </c>
      <c r="MB24">
        <v>0</v>
      </c>
      <c r="MC24">
        <v>561520</v>
      </c>
      <c r="MD24">
        <v>280760</v>
      </c>
      <c r="ME24">
        <v>0</v>
      </c>
      <c r="MF24">
        <v>0</v>
      </c>
      <c r="MG24">
        <v>139476215</v>
      </c>
      <c r="MH24">
        <v>0</v>
      </c>
      <c r="MI24">
        <v>0</v>
      </c>
      <c r="MJ24">
        <v>0</v>
      </c>
      <c r="MK24">
        <v>0</v>
      </c>
      <c r="ML24">
        <v>0</v>
      </c>
      <c r="MM24">
        <v>1228196.149</v>
      </c>
      <c r="MN24">
        <v>0</v>
      </c>
      <c r="MO24">
        <v>81365.085000000006</v>
      </c>
      <c r="MP24">
        <v>4719.9380000000001</v>
      </c>
      <c r="MQ24">
        <v>6959.4880000000003</v>
      </c>
      <c r="MS24">
        <v>763323922</v>
      </c>
      <c r="MT24">
        <v>257639917</v>
      </c>
      <c r="MU24">
        <v>469792</v>
      </c>
      <c r="MV24">
        <v>1391880</v>
      </c>
      <c r="MW24">
        <v>293344</v>
      </c>
      <c r="MX24">
        <v>505684005</v>
      </c>
      <c r="MY24">
        <v>0</v>
      </c>
      <c r="MZ24">
        <v>1957500</v>
      </c>
      <c r="NA24">
        <v>320</v>
      </c>
      <c r="NB24">
        <v>143</v>
      </c>
      <c r="ND24">
        <v>13990.886</v>
      </c>
      <c r="NE24">
        <v>629590</v>
      </c>
      <c r="NF24">
        <v>478</v>
      </c>
      <c r="NG24">
        <v>478000</v>
      </c>
      <c r="NH24">
        <v>1488028</v>
      </c>
      <c r="NI24">
        <v>0</v>
      </c>
      <c r="NJ24">
        <v>0</v>
      </c>
      <c r="NK24">
        <v>495686</v>
      </c>
      <c r="NL24">
        <v>0</v>
      </c>
      <c r="NN24">
        <v>0</v>
      </c>
      <c r="NO24">
        <v>0</v>
      </c>
      <c r="NP24">
        <v>14038</v>
      </c>
      <c r="NT24">
        <v>0</v>
      </c>
      <c r="NU24">
        <v>0</v>
      </c>
      <c r="NV24">
        <v>0</v>
      </c>
      <c r="NW24">
        <v>0</v>
      </c>
      <c r="NX24">
        <v>0</v>
      </c>
      <c r="NY24">
        <v>0</v>
      </c>
      <c r="NZ24">
        <v>0</v>
      </c>
      <c r="OA24">
        <v>0</v>
      </c>
      <c r="OB24">
        <v>0</v>
      </c>
      <c r="OC24">
        <v>0</v>
      </c>
      <c r="OD24">
        <v>0</v>
      </c>
      <c r="OE24">
        <v>16000</v>
      </c>
      <c r="OF24">
        <v>120000</v>
      </c>
      <c r="OG24">
        <v>4000</v>
      </c>
      <c r="OH24">
        <v>8000</v>
      </c>
      <c r="OO24">
        <v>0</v>
      </c>
      <c r="OP24">
        <v>0</v>
      </c>
      <c r="OQ24">
        <v>0</v>
      </c>
      <c r="OR24">
        <v>0</v>
      </c>
      <c r="OS24">
        <v>0</v>
      </c>
      <c r="OT24">
        <v>0</v>
      </c>
      <c r="OU24">
        <v>0</v>
      </c>
      <c r="OV24">
        <v>1059241</v>
      </c>
      <c r="OX24">
        <v>0.25270000000000004</v>
      </c>
      <c r="OY24">
        <v>406500.10000000003</v>
      </c>
      <c r="OZ24">
        <v>179166</v>
      </c>
      <c r="PA24">
        <v>66106</v>
      </c>
      <c r="PB24">
        <v>6925</v>
      </c>
      <c r="PC24">
        <v>0</v>
      </c>
      <c r="PD24">
        <v>35000000</v>
      </c>
      <c r="PE24">
        <v>33517000</v>
      </c>
      <c r="PF24">
        <v>1483000</v>
      </c>
      <c r="PG24">
        <v>306</v>
      </c>
      <c r="PH24">
        <v>0</v>
      </c>
      <c r="PI24">
        <v>0</v>
      </c>
      <c r="PJ24">
        <v>0</v>
      </c>
      <c r="PK24">
        <v>0</v>
      </c>
      <c r="PL24">
        <v>6372</v>
      </c>
      <c r="PM24">
        <v>0</v>
      </c>
      <c r="PN24">
        <v>0</v>
      </c>
      <c r="PO24">
        <v>0</v>
      </c>
    </row>
    <row r="25" spans="1:431" customFormat="1" x14ac:dyDescent="0.3">
      <c r="A25">
        <v>46778</v>
      </c>
      <c r="B25" s="4">
        <v>15836</v>
      </c>
      <c r="C25">
        <v>9</v>
      </c>
      <c r="D25">
        <v>2026</v>
      </c>
      <c r="E25">
        <v>6215</v>
      </c>
      <c r="F25">
        <v>0</v>
      </c>
      <c r="G25">
        <v>438.71700000000004</v>
      </c>
      <c r="H25">
        <v>423.48099999999999</v>
      </c>
      <c r="I25">
        <v>423.48099999999999</v>
      </c>
      <c r="J25">
        <v>438.71700000000004</v>
      </c>
      <c r="K25">
        <v>0</v>
      </c>
      <c r="L25">
        <v>6215</v>
      </c>
      <c r="M25">
        <v>0</v>
      </c>
      <c r="N25">
        <v>0</v>
      </c>
      <c r="P25">
        <v>464.48200000000003</v>
      </c>
      <c r="Q25">
        <v>0</v>
      </c>
      <c r="R25">
        <v>218859</v>
      </c>
      <c r="S25">
        <v>471.19</v>
      </c>
      <c r="U25">
        <v>159222</v>
      </c>
      <c r="V25">
        <v>41.609000000000002</v>
      </c>
      <c r="W25">
        <v>25860</v>
      </c>
      <c r="X25">
        <v>25860</v>
      </c>
      <c r="Z25">
        <v>0</v>
      </c>
      <c r="AC25">
        <v>0</v>
      </c>
      <c r="AD25" t="s">
        <v>427</v>
      </c>
      <c r="AE25">
        <v>0</v>
      </c>
      <c r="AH25">
        <v>0</v>
      </c>
      <c r="AI25">
        <v>0</v>
      </c>
      <c r="AJ25">
        <v>6215</v>
      </c>
      <c r="AK25" t="s">
        <v>949</v>
      </c>
      <c r="AL25" t="s">
        <v>451</v>
      </c>
      <c r="AM25">
        <v>0</v>
      </c>
      <c r="AN25">
        <v>0</v>
      </c>
      <c r="AO25">
        <v>0</v>
      </c>
      <c r="AP25">
        <v>0</v>
      </c>
      <c r="AQ25">
        <v>0</v>
      </c>
      <c r="AS25">
        <v>0</v>
      </c>
      <c r="AT25">
        <v>0</v>
      </c>
      <c r="AU25">
        <v>0</v>
      </c>
      <c r="AV25">
        <v>0</v>
      </c>
      <c r="AW25">
        <v>4468404</v>
      </c>
      <c r="AX25">
        <v>4305600</v>
      </c>
      <c r="AY25">
        <v>2984845</v>
      </c>
      <c r="AZ25">
        <v>218859</v>
      </c>
      <c r="BA25">
        <v>0</v>
      </c>
      <c r="BB25">
        <v>0</v>
      </c>
      <c r="BC25">
        <v>0</v>
      </c>
      <c r="BD25">
        <v>0</v>
      </c>
      <c r="BE25">
        <v>0</v>
      </c>
      <c r="BF25">
        <v>3613455</v>
      </c>
      <c r="BG25">
        <v>0</v>
      </c>
      <c r="BJ25">
        <v>12</v>
      </c>
      <c r="BK25">
        <v>0</v>
      </c>
      <c r="BL25">
        <v>0</v>
      </c>
      <c r="BM25">
        <v>0</v>
      </c>
      <c r="BN25">
        <v>0</v>
      </c>
      <c r="BO25">
        <v>0</v>
      </c>
      <c r="BP25">
        <v>0</v>
      </c>
      <c r="BQ25">
        <v>853</v>
      </c>
      <c r="BS25">
        <v>0</v>
      </c>
      <c r="BT25">
        <v>0</v>
      </c>
      <c r="BU25">
        <v>0</v>
      </c>
      <c r="BV25">
        <v>0</v>
      </c>
      <c r="BW25">
        <v>0</v>
      </c>
      <c r="BY25">
        <v>0</v>
      </c>
      <c r="CA25">
        <v>0</v>
      </c>
      <c r="CB25">
        <v>0</v>
      </c>
      <c r="CC25">
        <v>0</v>
      </c>
      <c r="CD25">
        <v>0</v>
      </c>
      <c r="CE25">
        <v>0</v>
      </c>
      <c r="CF25">
        <v>0</v>
      </c>
      <c r="CG25">
        <v>0</v>
      </c>
      <c r="CH25">
        <v>191438</v>
      </c>
      <c r="CI25">
        <v>0</v>
      </c>
      <c r="CJ25">
        <v>4</v>
      </c>
      <c r="CK25">
        <v>0</v>
      </c>
      <c r="CL25">
        <v>0</v>
      </c>
      <c r="CN25">
        <v>0</v>
      </c>
      <c r="CO25">
        <v>1</v>
      </c>
      <c r="CP25">
        <v>0</v>
      </c>
      <c r="CQ25">
        <v>0</v>
      </c>
      <c r="CR25">
        <v>470.36799999999999</v>
      </c>
      <c r="CS25">
        <v>0</v>
      </c>
      <c r="CT25">
        <v>0</v>
      </c>
      <c r="CU25">
        <v>0</v>
      </c>
      <c r="CV25">
        <v>0</v>
      </c>
      <c r="CW25">
        <v>0</v>
      </c>
      <c r="CX25">
        <v>0</v>
      </c>
      <c r="CY25">
        <v>0</v>
      </c>
      <c r="CZ25">
        <v>0</v>
      </c>
      <c r="DB25">
        <v>2631934</v>
      </c>
      <c r="DC25">
        <v>0</v>
      </c>
      <c r="DD25">
        <v>0</v>
      </c>
      <c r="DE25">
        <v>107442</v>
      </c>
      <c r="DF25">
        <v>107442</v>
      </c>
      <c r="DG25">
        <v>17.288</v>
      </c>
      <c r="DH25">
        <v>0</v>
      </c>
      <c r="DI25">
        <v>0</v>
      </c>
      <c r="DK25">
        <v>3364</v>
      </c>
      <c r="DL25">
        <v>0</v>
      </c>
      <c r="DM25">
        <v>326233</v>
      </c>
      <c r="DN25">
        <v>794</v>
      </c>
      <c r="DO25">
        <v>0</v>
      </c>
      <c r="DP25">
        <v>0</v>
      </c>
      <c r="DQ25">
        <v>0</v>
      </c>
      <c r="DR25">
        <v>0</v>
      </c>
      <c r="DS25">
        <v>0</v>
      </c>
      <c r="DT25">
        <v>0</v>
      </c>
      <c r="DU25">
        <v>0</v>
      </c>
      <c r="DV25">
        <v>0</v>
      </c>
      <c r="DW25">
        <v>0</v>
      </c>
      <c r="DX25">
        <v>0</v>
      </c>
      <c r="DY25">
        <v>0</v>
      </c>
      <c r="DZ25">
        <v>0</v>
      </c>
      <c r="EA25">
        <v>0</v>
      </c>
      <c r="EB25">
        <v>0</v>
      </c>
      <c r="EC25">
        <v>4.7990000000000004</v>
      </c>
      <c r="ED25">
        <v>34300</v>
      </c>
      <c r="EE25">
        <v>0</v>
      </c>
      <c r="EF25">
        <v>0</v>
      </c>
      <c r="EG25">
        <v>0</v>
      </c>
      <c r="EH25">
        <v>292727</v>
      </c>
      <c r="EI25">
        <v>0</v>
      </c>
      <c r="EJ25">
        <v>0</v>
      </c>
      <c r="EK25">
        <v>12.569000000000001</v>
      </c>
      <c r="EL25">
        <v>0</v>
      </c>
      <c r="EM25">
        <v>1.9710000000000001</v>
      </c>
      <c r="EN25">
        <v>0.69600000000000006</v>
      </c>
      <c r="EO25">
        <v>0</v>
      </c>
      <c r="EP25">
        <v>0</v>
      </c>
      <c r="EQ25">
        <v>15.236000000000001</v>
      </c>
      <c r="ER25">
        <v>0</v>
      </c>
      <c r="ES25">
        <v>47.1</v>
      </c>
      <c r="ET25">
        <v>0</v>
      </c>
      <c r="EV25">
        <v>0</v>
      </c>
      <c r="EW25">
        <v>0</v>
      </c>
      <c r="EX25">
        <v>0</v>
      </c>
      <c r="EZ25">
        <v>3705754</v>
      </c>
      <c r="FA25">
        <v>0</v>
      </c>
      <c r="FB25">
        <v>3923819</v>
      </c>
      <c r="FC25">
        <v>0</v>
      </c>
      <c r="FD25">
        <v>0</v>
      </c>
      <c r="FE25">
        <v>509131</v>
      </c>
      <c r="FF25">
        <v>90715</v>
      </c>
      <c r="FG25">
        <v>6.7610000000000003E-2</v>
      </c>
      <c r="FH25">
        <v>3.1380999999999999E-2</v>
      </c>
      <c r="FI25">
        <v>0</v>
      </c>
      <c r="FJ25">
        <v>0</v>
      </c>
      <c r="FK25">
        <v>581.40899999999999</v>
      </c>
      <c r="FL25">
        <v>4715103</v>
      </c>
      <c r="FM25">
        <v>0</v>
      </c>
      <c r="FN25">
        <v>0</v>
      </c>
      <c r="FO25">
        <v>0</v>
      </c>
      <c r="FP25">
        <v>0</v>
      </c>
      <c r="FQ25">
        <v>0</v>
      </c>
      <c r="FR25">
        <v>0</v>
      </c>
      <c r="FS25">
        <v>0</v>
      </c>
      <c r="FT25">
        <v>0</v>
      </c>
      <c r="FU25">
        <v>0</v>
      </c>
      <c r="FV25">
        <v>0</v>
      </c>
      <c r="FW25">
        <v>0</v>
      </c>
      <c r="FX25">
        <v>0</v>
      </c>
      <c r="FY25">
        <v>0</v>
      </c>
      <c r="GB25">
        <v>0</v>
      </c>
      <c r="GC25">
        <v>0</v>
      </c>
      <c r="GD25">
        <v>0</v>
      </c>
      <c r="GF25">
        <v>0</v>
      </c>
      <c r="GG25">
        <v>0</v>
      </c>
      <c r="GH25">
        <v>0</v>
      </c>
      <c r="GI25">
        <v>0</v>
      </c>
      <c r="GK25">
        <v>0</v>
      </c>
      <c r="GL25">
        <v>0</v>
      </c>
      <c r="GM25">
        <v>0</v>
      </c>
      <c r="GN25">
        <v>0</v>
      </c>
      <c r="GO25">
        <v>0</v>
      </c>
      <c r="GQ25">
        <v>0</v>
      </c>
      <c r="GR25">
        <v>0</v>
      </c>
      <c r="GS25">
        <v>0</v>
      </c>
      <c r="GT25">
        <v>0</v>
      </c>
      <c r="HB25">
        <v>0</v>
      </c>
      <c r="HC25">
        <v>0</v>
      </c>
      <c r="HD25">
        <v>163598</v>
      </c>
      <c r="HE25">
        <v>0</v>
      </c>
      <c r="HF25">
        <v>491238</v>
      </c>
      <c r="HG25">
        <v>8080</v>
      </c>
      <c r="HH25">
        <v>21874</v>
      </c>
      <c r="HI25">
        <v>0</v>
      </c>
      <c r="HJ25">
        <v>43361</v>
      </c>
      <c r="HK25">
        <v>0</v>
      </c>
      <c r="HL25">
        <v>0</v>
      </c>
      <c r="HM25">
        <v>0</v>
      </c>
      <c r="HN25">
        <v>0</v>
      </c>
      <c r="HO25">
        <v>0</v>
      </c>
      <c r="HP25">
        <v>0</v>
      </c>
      <c r="HQ25">
        <v>0</v>
      </c>
      <c r="HR25">
        <v>0</v>
      </c>
      <c r="HS25">
        <v>3704960</v>
      </c>
      <c r="HT25">
        <v>90715</v>
      </c>
      <c r="HW25">
        <v>0</v>
      </c>
      <c r="HX25">
        <v>9</v>
      </c>
      <c r="HY25">
        <v>6</v>
      </c>
      <c r="HZ25">
        <v>31</v>
      </c>
      <c r="IA25">
        <v>19</v>
      </c>
      <c r="IB25">
        <v>4</v>
      </c>
      <c r="IC25">
        <v>69</v>
      </c>
      <c r="ID25">
        <v>0</v>
      </c>
      <c r="IE25">
        <v>0</v>
      </c>
      <c r="IF25">
        <v>0</v>
      </c>
      <c r="IG25">
        <v>13</v>
      </c>
      <c r="IH25">
        <v>46.324000000000005</v>
      </c>
      <c r="II25">
        <v>0</v>
      </c>
      <c r="IJ25">
        <v>41.609000000000002</v>
      </c>
      <c r="IK25">
        <v>0</v>
      </c>
      <c r="IL25">
        <v>0</v>
      </c>
      <c r="IM25">
        <v>0</v>
      </c>
      <c r="IN25">
        <v>0</v>
      </c>
      <c r="IO25">
        <v>0</v>
      </c>
      <c r="IP25">
        <v>0</v>
      </c>
      <c r="IQ25">
        <v>41.609000000000002</v>
      </c>
      <c r="IR25">
        <v>25860</v>
      </c>
      <c r="IS25">
        <v>0</v>
      </c>
      <c r="IT25">
        <v>0</v>
      </c>
      <c r="IU25">
        <v>0</v>
      </c>
      <c r="IV25">
        <v>0</v>
      </c>
      <c r="IW25">
        <v>6215</v>
      </c>
      <c r="IX25">
        <v>0</v>
      </c>
      <c r="IY25">
        <v>0</v>
      </c>
      <c r="IZ25">
        <v>0</v>
      </c>
      <c r="JA25">
        <v>0</v>
      </c>
      <c r="JB25">
        <v>0</v>
      </c>
      <c r="JC25">
        <v>0</v>
      </c>
      <c r="JD25">
        <v>0</v>
      </c>
      <c r="JE25">
        <v>0</v>
      </c>
      <c r="JF25">
        <v>0</v>
      </c>
      <c r="JG25">
        <v>0</v>
      </c>
      <c r="JH25">
        <v>0</v>
      </c>
      <c r="JJ25">
        <v>0</v>
      </c>
      <c r="JK25">
        <v>0</v>
      </c>
      <c r="JL25">
        <v>0</v>
      </c>
      <c r="JM25">
        <v>0</v>
      </c>
      <c r="JO25">
        <v>0</v>
      </c>
      <c r="JP25">
        <v>0</v>
      </c>
      <c r="JQ25">
        <v>0</v>
      </c>
      <c r="JR25">
        <v>0</v>
      </c>
      <c r="JS25">
        <v>0</v>
      </c>
      <c r="JT25">
        <v>0</v>
      </c>
      <c r="JU25">
        <v>0</v>
      </c>
      <c r="JW25">
        <v>0</v>
      </c>
      <c r="JX25">
        <v>0</v>
      </c>
      <c r="JY25">
        <v>0</v>
      </c>
      <c r="JZ25">
        <v>0</v>
      </c>
      <c r="KD25">
        <v>0</v>
      </c>
      <c r="KE25">
        <v>7375</v>
      </c>
      <c r="KG25">
        <v>0</v>
      </c>
      <c r="KH25">
        <v>0</v>
      </c>
      <c r="KI25">
        <v>0</v>
      </c>
      <c r="KJ25">
        <v>5</v>
      </c>
      <c r="KK25">
        <v>8</v>
      </c>
      <c r="KL25">
        <v>3108</v>
      </c>
      <c r="KM25">
        <v>4972</v>
      </c>
      <c r="KN25">
        <v>0</v>
      </c>
      <c r="KO25">
        <v>0</v>
      </c>
      <c r="KP25">
        <v>0</v>
      </c>
      <c r="KQ25">
        <v>0</v>
      </c>
      <c r="KS25">
        <v>0</v>
      </c>
      <c r="KT25">
        <v>0</v>
      </c>
      <c r="KU25">
        <v>0</v>
      </c>
      <c r="KW25">
        <v>0</v>
      </c>
      <c r="KX25">
        <v>0</v>
      </c>
      <c r="KY25">
        <v>0</v>
      </c>
      <c r="KZ25">
        <v>4332646</v>
      </c>
      <c r="LA25">
        <v>0</v>
      </c>
      <c r="LB25">
        <v>0</v>
      </c>
      <c r="LD25">
        <v>0</v>
      </c>
      <c r="LE25">
        <v>0</v>
      </c>
      <c r="LF25">
        <v>0</v>
      </c>
      <c r="LG25">
        <v>27840</v>
      </c>
      <c r="LH25">
        <v>0</v>
      </c>
      <c r="LI25">
        <v>4332646</v>
      </c>
      <c r="LJ25">
        <v>465.45400000000001</v>
      </c>
      <c r="LK25">
        <v>1</v>
      </c>
      <c r="LL25">
        <v>33540</v>
      </c>
      <c r="LM25">
        <v>9821</v>
      </c>
      <c r="LN25">
        <v>0</v>
      </c>
      <c r="LO25">
        <v>0</v>
      </c>
      <c r="LP25">
        <v>0</v>
      </c>
      <c r="LQ25">
        <v>0</v>
      </c>
      <c r="LR25">
        <v>0</v>
      </c>
      <c r="LS25">
        <v>0</v>
      </c>
      <c r="LT25">
        <v>0</v>
      </c>
      <c r="LU25">
        <v>0</v>
      </c>
      <c r="LV25">
        <v>0</v>
      </c>
      <c r="LW25">
        <v>0</v>
      </c>
      <c r="LX25">
        <v>0</v>
      </c>
      <c r="LY25">
        <v>0</v>
      </c>
      <c r="LZ25">
        <v>464</v>
      </c>
      <c r="MA25">
        <v>27840</v>
      </c>
      <c r="MB25">
        <v>0</v>
      </c>
      <c r="MC25">
        <v>18560</v>
      </c>
      <c r="MD25">
        <v>9280</v>
      </c>
      <c r="ME25">
        <v>0</v>
      </c>
      <c r="MF25">
        <v>0</v>
      </c>
      <c r="MG25">
        <v>4496244</v>
      </c>
      <c r="MH25">
        <v>0</v>
      </c>
      <c r="MI25">
        <v>0</v>
      </c>
      <c r="MJ25">
        <v>0</v>
      </c>
      <c r="MK25">
        <v>0</v>
      </c>
      <c r="ML25">
        <v>0</v>
      </c>
      <c r="MM25">
        <v>1228196.149</v>
      </c>
      <c r="MN25">
        <v>0</v>
      </c>
      <c r="MO25">
        <v>81365.085000000006</v>
      </c>
      <c r="MP25">
        <v>195.61100000000002</v>
      </c>
      <c r="MQ25">
        <v>241.935</v>
      </c>
      <c r="MS25">
        <v>763323922</v>
      </c>
      <c r="MT25">
        <v>257639917</v>
      </c>
      <c r="MU25">
        <v>9717</v>
      </c>
      <c r="MV25">
        <v>28790</v>
      </c>
      <c r="MW25">
        <v>12157</v>
      </c>
      <c r="MX25">
        <v>505684005</v>
      </c>
      <c r="MY25">
        <v>0</v>
      </c>
      <c r="MZ25">
        <v>180000</v>
      </c>
      <c r="NA25">
        <v>19</v>
      </c>
      <c r="NB25">
        <v>7</v>
      </c>
      <c r="ND25">
        <v>502.52200000000005</v>
      </c>
      <c r="NE25">
        <v>22613</v>
      </c>
      <c r="NF25">
        <v>16</v>
      </c>
      <c r="NG25">
        <v>16000</v>
      </c>
      <c r="NH25">
        <v>49184</v>
      </c>
      <c r="NI25">
        <v>0</v>
      </c>
      <c r="NJ25">
        <v>0</v>
      </c>
      <c r="NK25">
        <v>24946</v>
      </c>
      <c r="NL25">
        <v>0</v>
      </c>
      <c r="NN25">
        <v>0</v>
      </c>
      <c r="NO25">
        <v>0</v>
      </c>
      <c r="NP25">
        <v>464</v>
      </c>
      <c r="NT25">
        <v>0</v>
      </c>
      <c r="NU25">
        <v>0</v>
      </c>
      <c r="NV25">
        <v>0</v>
      </c>
      <c r="NW25">
        <v>0</v>
      </c>
      <c r="NX25">
        <v>0</v>
      </c>
      <c r="NY25">
        <v>0</v>
      </c>
      <c r="NZ25">
        <v>0</v>
      </c>
      <c r="OA25">
        <v>0</v>
      </c>
      <c r="OB25">
        <v>0</v>
      </c>
      <c r="OC25">
        <v>0</v>
      </c>
      <c r="OD25">
        <v>0</v>
      </c>
      <c r="OE25">
        <v>447500</v>
      </c>
      <c r="OF25">
        <v>2715000</v>
      </c>
      <c r="OG25">
        <v>2500</v>
      </c>
      <c r="OH25">
        <v>5000</v>
      </c>
      <c r="OO25">
        <v>0</v>
      </c>
      <c r="OP25">
        <v>0</v>
      </c>
      <c r="OQ25">
        <v>0</v>
      </c>
      <c r="OR25">
        <v>0</v>
      </c>
      <c r="OS25">
        <v>0</v>
      </c>
      <c r="OT25">
        <v>0</v>
      </c>
      <c r="OU25">
        <v>0</v>
      </c>
      <c r="OV25">
        <v>86007433</v>
      </c>
      <c r="OX25">
        <v>0.25270000000000004</v>
      </c>
      <c r="OY25">
        <v>406500.10000000003</v>
      </c>
      <c r="OZ25">
        <v>15796132</v>
      </c>
      <c r="PA25">
        <v>5828222</v>
      </c>
      <c r="PB25">
        <v>6925</v>
      </c>
      <c r="PC25">
        <v>0</v>
      </c>
      <c r="PD25">
        <v>35000000</v>
      </c>
      <c r="PE25">
        <v>33517000</v>
      </c>
      <c r="PF25">
        <v>1483000</v>
      </c>
      <c r="PG25">
        <v>306</v>
      </c>
      <c r="PH25">
        <v>0</v>
      </c>
      <c r="PI25">
        <v>0</v>
      </c>
      <c r="PJ25">
        <v>0</v>
      </c>
      <c r="PK25">
        <v>0</v>
      </c>
      <c r="PL25">
        <v>2828440</v>
      </c>
      <c r="PM25">
        <v>0</v>
      </c>
      <c r="PN25">
        <v>0</v>
      </c>
      <c r="PO25">
        <v>0</v>
      </c>
    </row>
    <row r="26" spans="1:431" customFormat="1" x14ac:dyDescent="0.3">
      <c r="A26">
        <v>46778</v>
      </c>
      <c r="B26" s="4">
        <v>15838</v>
      </c>
      <c r="C26">
        <v>9</v>
      </c>
      <c r="D26">
        <v>2026</v>
      </c>
      <c r="E26">
        <v>6215</v>
      </c>
      <c r="F26">
        <v>0</v>
      </c>
      <c r="G26">
        <v>3541.4900000000002</v>
      </c>
      <c r="H26">
        <v>3286.9110000000001</v>
      </c>
      <c r="I26">
        <v>3286.9110000000001</v>
      </c>
      <c r="J26">
        <v>3541.4900000000002</v>
      </c>
      <c r="K26">
        <v>0</v>
      </c>
      <c r="L26">
        <v>6215</v>
      </c>
      <c r="M26">
        <v>0</v>
      </c>
      <c r="N26">
        <v>0</v>
      </c>
      <c r="P26">
        <v>3442.13</v>
      </c>
      <c r="Q26">
        <v>0</v>
      </c>
      <c r="R26">
        <v>1621897</v>
      </c>
      <c r="S26">
        <v>471.19</v>
      </c>
      <c r="U26">
        <v>1179949</v>
      </c>
      <c r="V26">
        <v>931.5150000000001</v>
      </c>
      <c r="W26">
        <v>584567</v>
      </c>
      <c r="X26">
        <v>584567</v>
      </c>
      <c r="Z26">
        <v>0</v>
      </c>
      <c r="AC26">
        <v>0</v>
      </c>
      <c r="AD26" t="s">
        <v>427</v>
      </c>
      <c r="AE26">
        <v>0</v>
      </c>
      <c r="AH26">
        <v>0</v>
      </c>
      <c r="AI26">
        <v>0</v>
      </c>
      <c r="AJ26">
        <v>6215</v>
      </c>
      <c r="AK26" t="s">
        <v>949</v>
      </c>
      <c r="AL26" t="s">
        <v>452</v>
      </c>
      <c r="AM26">
        <v>0</v>
      </c>
      <c r="AN26">
        <v>0</v>
      </c>
      <c r="AO26">
        <v>0</v>
      </c>
      <c r="AP26">
        <v>0</v>
      </c>
      <c r="AQ26">
        <v>0</v>
      </c>
      <c r="AS26">
        <v>0</v>
      </c>
      <c r="AT26">
        <v>0</v>
      </c>
      <c r="AU26">
        <v>0</v>
      </c>
      <c r="AV26">
        <v>-314</v>
      </c>
      <c r="AW26">
        <v>43468168</v>
      </c>
      <c r="AX26">
        <v>43478774</v>
      </c>
      <c r="AY26">
        <v>31000222</v>
      </c>
      <c r="AZ26">
        <v>1621897</v>
      </c>
      <c r="BA26">
        <v>0</v>
      </c>
      <c r="BB26">
        <v>0</v>
      </c>
      <c r="BC26">
        <v>0</v>
      </c>
      <c r="BD26">
        <v>0</v>
      </c>
      <c r="BE26">
        <v>0</v>
      </c>
      <c r="BF26">
        <v>36048583</v>
      </c>
      <c r="BG26">
        <v>0</v>
      </c>
      <c r="BJ26">
        <v>12</v>
      </c>
      <c r="BK26">
        <v>0</v>
      </c>
      <c r="BL26">
        <v>0</v>
      </c>
      <c r="BM26">
        <v>0</v>
      </c>
      <c r="BN26">
        <v>0</v>
      </c>
      <c r="BO26">
        <v>0</v>
      </c>
      <c r="BP26">
        <v>0</v>
      </c>
      <c r="BQ26">
        <v>319</v>
      </c>
      <c r="BS26">
        <v>0</v>
      </c>
      <c r="BT26">
        <v>0</v>
      </c>
      <c r="BU26">
        <v>0</v>
      </c>
      <c r="BV26">
        <v>0</v>
      </c>
      <c r="BW26">
        <v>0</v>
      </c>
      <c r="BY26">
        <v>0</v>
      </c>
      <c r="CA26">
        <v>0</v>
      </c>
      <c r="CB26">
        <v>0</v>
      </c>
      <c r="CC26">
        <v>0</v>
      </c>
      <c r="CD26">
        <v>0</v>
      </c>
      <c r="CE26">
        <v>0</v>
      </c>
      <c r="CF26">
        <v>0</v>
      </c>
      <c r="CG26">
        <v>0</v>
      </c>
      <c r="CH26">
        <v>241980</v>
      </c>
      <c r="CI26">
        <v>0</v>
      </c>
      <c r="CJ26">
        <v>5</v>
      </c>
      <c r="CK26">
        <v>0</v>
      </c>
      <c r="CL26">
        <v>0</v>
      </c>
      <c r="CN26">
        <v>0</v>
      </c>
      <c r="CO26">
        <v>1</v>
      </c>
      <c r="CP26">
        <v>0</v>
      </c>
      <c r="CQ26">
        <v>0</v>
      </c>
      <c r="CR26">
        <v>3436.8470000000002</v>
      </c>
      <c r="CS26">
        <v>0</v>
      </c>
      <c r="CT26">
        <v>0</v>
      </c>
      <c r="CU26">
        <v>0</v>
      </c>
      <c r="CV26">
        <v>0</v>
      </c>
      <c r="CW26">
        <v>0</v>
      </c>
      <c r="CX26">
        <v>0</v>
      </c>
      <c r="CY26">
        <v>0</v>
      </c>
      <c r="CZ26">
        <v>0</v>
      </c>
      <c r="DB26">
        <v>20428152</v>
      </c>
      <c r="DC26">
        <v>0</v>
      </c>
      <c r="DD26">
        <v>0</v>
      </c>
      <c r="DE26">
        <v>5163655</v>
      </c>
      <c r="DF26">
        <v>5163655</v>
      </c>
      <c r="DG26">
        <v>830.83800000000008</v>
      </c>
      <c r="DH26">
        <v>0</v>
      </c>
      <c r="DI26">
        <v>0</v>
      </c>
      <c r="DK26">
        <v>0</v>
      </c>
      <c r="DL26">
        <v>0</v>
      </c>
      <c r="DM26">
        <v>4356384</v>
      </c>
      <c r="DN26">
        <v>10607</v>
      </c>
      <c r="DO26">
        <v>0</v>
      </c>
      <c r="DP26">
        <v>0</v>
      </c>
      <c r="DQ26">
        <v>0</v>
      </c>
      <c r="DR26">
        <v>0</v>
      </c>
      <c r="DS26">
        <v>0</v>
      </c>
      <c r="DT26">
        <v>0</v>
      </c>
      <c r="DU26">
        <v>0</v>
      </c>
      <c r="DV26">
        <v>0</v>
      </c>
      <c r="DW26">
        <v>0</v>
      </c>
      <c r="DX26">
        <v>0</v>
      </c>
      <c r="DY26">
        <v>0</v>
      </c>
      <c r="DZ26">
        <v>0</v>
      </c>
      <c r="EA26">
        <v>0.12</v>
      </c>
      <c r="EB26">
        <v>0</v>
      </c>
      <c r="EC26">
        <v>178.78700000000001</v>
      </c>
      <c r="ED26">
        <v>1277835</v>
      </c>
      <c r="EE26">
        <v>0</v>
      </c>
      <c r="EF26">
        <v>0</v>
      </c>
      <c r="EG26">
        <v>0.58200000000000007</v>
      </c>
      <c r="EH26">
        <v>3089156</v>
      </c>
      <c r="EI26">
        <v>0</v>
      </c>
      <c r="EJ26">
        <v>0</v>
      </c>
      <c r="EK26">
        <v>99.085000000000008</v>
      </c>
      <c r="EL26">
        <v>0.374</v>
      </c>
      <c r="EM26">
        <v>46.984000000000002</v>
      </c>
      <c r="EN26">
        <v>11.334000000000001</v>
      </c>
      <c r="EO26">
        <v>0</v>
      </c>
      <c r="EP26">
        <v>0</v>
      </c>
      <c r="EQ26">
        <v>158.10500000000002</v>
      </c>
      <c r="ER26">
        <v>0</v>
      </c>
      <c r="ES26">
        <v>497.048</v>
      </c>
      <c r="ET26">
        <v>0</v>
      </c>
      <c r="EV26">
        <v>0</v>
      </c>
      <c r="EW26">
        <v>0</v>
      </c>
      <c r="EX26">
        <v>0</v>
      </c>
      <c r="EZ26">
        <v>37494586</v>
      </c>
      <c r="FA26">
        <v>0</v>
      </c>
      <c r="FB26">
        <v>39105877</v>
      </c>
      <c r="FC26">
        <v>0</v>
      </c>
      <c r="FD26">
        <v>0</v>
      </c>
      <c r="FE26">
        <v>5079195</v>
      </c>
      <c r="FF26">
        <v>904993</v>
      </c>
      <c r="FG26">
        <v>6.7610000000000003E-2</v>
      </c>
      <c r="FH26">
        <v>3.1380999999999999E-2</v>
      </c>
      <c r="FI26">
        <v>0</v>
      </c>
      <c r="FJ26">
        <v>0</v>
      </c>
      <c r="FK26">
        <v>5800.2550000000001</v>
      </c>
      <c r="FL26">
        <v>45332045</v>
      </c>
      <c r="FM26">
        <v>0</v>
      </c>
      <c r="FN26">
        <v>0</v>
      </c>
      <c r="FO26">
        <v>549720</v>
      </c>
      <c r="FP26">
        <v>296998</v>
      </c>
      <c r="FQ26">
        <v>846718</v>
      </c>
      <c r="FR26">
        <v>549720</v>
      </c>
      <c r="FS26">
        <v>0</v>
      </c>
      <c r="FT26">
        <v>0</v>
      </c>
      <c r="FU26">
        <v>0</v>
      </c>
      <c r="FV26">
        <v>0</v>
      </c>
      <c r="FW26">
        <v>0</v>
      </c>
      <c r="FX26">
        <v>0</v>
      </c>
      <c r="FY26">
        <v>0</v>
      </c>
      <c r="GB26">
        <v>956863</v>
      </c>
      <c r="GC26">
        <v>956863</v>
      </c>
      <c r="GD26">
        <v>96.474000000000004</v>
      </c>
      <c r="GF26">
        <v>0</v>
      </c>
      <c r="GG26">
        <v>0</v>
      </c>
      <c r="GH26">
        <v>0</v>
      </c>
      <c r="GI26">
        <v>0</v>
      </c>
      <c r="GK26">
        <v>0</v>
      </c>
      <c r="GL26">
        <v>0</v>
      </c>
      <c r="GM26">
        <v>0</v>
      </c>
      <c r="GN26">
        <v>0</v>
      </c>
      <c r="GO26">
        <v>0</v>
      </c>
      <c r="GQ26">
        <v>0</v>
      </c>
      <c r="GR26">
        <v>0</v>
      </c>
      <c r="GS26">
        <v>0</v>
      </c>
      <c r="GT26">
        <v>0</v>
      </c>
      <c r="HB26">
        <v>0</v>
      </c>
      <c r="HC26">
        <v>0</v>
      </c>
      <c r="HD26">
        <v>0</v>
      </c>
      <c r="HE26">
        <v>0</v>
      </c>
      <c r="HF26">
        <v>3812817</v>
      </c>
      <c r="HG26">
        <v>72716</v>
      </c>
      <c r="HH26">
        <v>653822</v>
      </c>
      <c r="HI26">
        <v>0</v>
      </c>
      <c r="HJ26">
        <v>374377</v>
      </c>
      <c r="HK26">
        <v>3931</v>
      </c>
      <c r="HL26">
        <v>2282</v>
      </c>
      <c r="HM26">
        <v>0</v>
      </c>
      <c r="HN26">
        <v>9000</v>
      </c>
      <c r="HO26">
        <v>0</v>
      </c>
      <c r="HP26">
        <v>0</v>
      </c>
      <c r="HQ26">
        <v>0</v>
      </c>
      <c r="HR26">
        <v>0</v>
      </c>
      <c r="HS26">
        <v>37483980</v>
      </c>
      <c r="HT26">
        <v>904993</v>
      </c>
      <c r="HW26">
        <v>0</v>
      </c>
      <c r="HX26">
        <v>370</v>
      </c>
      <c r="HY26">
        <v>554</v>
      </c>
      <c r="HZ26">
        <v>362</v>
      </c>
      <c r="IA26">
        <v>661</v>
      </c>
      <c r="IB26">
        <v>1280</v>
      </c>
      <c r="IC26">
        <v>3227</v>
      </c>
      <c r="ID26">
        <v>0</v>
      </c>
      <c r="IE26">
        <v>5.7530000000000001</v>
      </c>
      <c r="IF26">
        <v>0</v>
      </c>
      <c r="IG26">
        <v>117</v>
      </c>
      <c r="IH26">
        <v>1170.3240000000001</v>
      </c>
      <c r="II26">
        <v>0</v>
      </c>
      <c r="IJ26">
        <v>937.26800000000003</v>
      </c>
      <c r="IK26">
        <v>0</v>
      </c>
      <c r="IL26">
        <v>0</v>
      </c>
      <c r="IM26">
        <v>0</v>
      </c>
      <c r="IN26">
        <v>0</v>
      </c>
      <c r="IO26">
        <v>0</v>
      </c>
      <c r="IP26">
        <v>0</v>
      </c>
      <c r="IQ26">
        <v>931.5150000000001</v>
      </c>
      <c r="IR26">
        <v>578937</v>
      </c>
      <c r="IS26">
        <v>0</v>
      </c>
      <c r="IT26">
        <v>0</v>
      </c>
      <c r="IU26">
        <v>0</v>
      </c>
      <c r="IV26">
        <v>0</v>
      </c>
      <c r="IW26">
        <v>6215</v>
      </c>
      <c r="IX26">
        <v>5363</v>
      </c>
      <c r="IY26">
        <v>0</v>
      </c>
      <c r="IZ26">
        <v>0</v>
      </c>
      <c r="JA26">
        <v>0</v>
      </c>
      <c r="JB26">
        <v>0</v>
      </c>
      <c r="JC26">
        <v>0</v>
      </c>
      <c r="JD26">
        <v>1</v>
      </c>
      <c r="JE26">
        <v>9000</v>
      </c>
      <c r="JF26">
        <v>0</v>
      </c>
      <c r="JG26">
        <v>0</v>
      </c>
      <c r="JH26">
        <v>0</v>
      </c>
      <c r="JJ26">
        <v>0</v>
      </c>
      <c r="JK26">
        <v>0</v>
      </c>
      <c r="JL26">
        <v>0</v>
      </c>
      <c r="JM26">
        <v>0</v>
      </c>
      <c r="JO26">
        <v>2.9950000000000001</v>
      </c>
      <c r="JP26">
        <v>57.708000000000006</v>
      </c>
      <c r="JQ26">
        <v>35.771000000000001</v>
      </c>
      <c r="JR26">
        <v>24297</v>
      </c>
      <c r="JS26">
        <v>544764</v>
      </c>
      <c r="JT26">
        <v>387802</v>
      </c>
      <c r="JU26">
        <v>0</v>
      </c>
      <c r="JW26">
        <v>0</v>
      </c>
      <c r="JX26">
        <v>0</v>
      </c>
      <c r="JY26">
        <v>0</v>
      </c>
      <c r="JZ26">
        <v>0</v>
      </c>
      <c r="KD26">
        <v>0</v>
      </c>
      <c r="KE26">
        <v>7375</v>
      </c>
      <c r="KG26">
        <v>0</v>
      </c>
      <c r="KH26">
        <v>0</v>
      </c>
      <c r="KI26">
        <v>0</v>
      </c>
      <c r="KJ26">
        <v>27</v>
      </c>
      <c r="KK26">
        <v>90</v>
      </c>
      <c r="KL26">
        <v>16781</v>
      </c>
      <c r="KM26">
        <v>55935</v>
      </c>
      <c r="KN26">
        <v>0</v>
      </c>
      <c r="KO26">
        <v>0</v>
      </c>
      <c r="KP26">
        <v>0</v>
      </c>
      <c r="KQ26">
        <v>0</v>
      </c>
      <c r="KS26">
        <v>0</v>
      </c>
      <c r="KT26">
        <v>0</v>
      </c>
      <c r="KU26">
        <v>0</v>
      </c>
      <c r="KW26">
        <v>0</v>
      </c>
      <c r="KX26">
        <v>0</v>
      </c>
      <c r="KY26">
        <v>0</v>
      </c>
      <c r="KZ26">
        <v>43710148</v>
      </c>
      <c r="LA26">
        <v>0</v>
      </c>
      <c r="LB26">
        <v>0</v>
      </c>
      <c r="LD26">
        <v>0</v>
      </c>
      <c r="LE26">
        <v>0</v>
      </c>
      <c r="LF26">
        <v>0</v>
      </c>
      <c r="LG26">
        <v>241980</v>
      </c>
      <c r="LH26">
        <v>0</v>
      </c>
      <c r="LI26">
        <v>43710148</v>
      </c>
      <c r="LJ26">
        <v>3436.8470000000002</v>
      </c>
      <c r="LK26">
        <v>9</v>
      </c>
      <c r="LL26">
        <v>301860</v>
      </c>
      <c r="LM26">
        <v>72517</v>
      </c>
      <c r="LN26">
        <v>0</v>
      </c>
      <c r="LO26">
        <v>0</v>
      </c>
      <c r="LP26">
        <v>0</v>
      </c>
      <c r="LQ26">
        <v>0</v>
      </c>
      <c r="LR26">
        <v>0</v>
      </c>
      <c r="LS26">
        <v>0</v>
      </c>
      <c r="LT26">
        <v>0</v>
      </c>
      <c r="LU26">
        <v>0</v>
      </c>
      <c r="LV26">
        <v>0</v>
      </c>
      <c r="LW26">
        <v>0</v>
      </c>
      <c r="LX26">
        <v>0</v>
      </c>
      <c r="LY26">
        <v>0</v>
      </c>
      <c r="LZ26">
        <v>4029</v>
      </c>
      <c r="MA26">
        <v>241980</v>
      </c>
      <c r="MB26">
        <v>0</v>
      </c>
      <c r="MC26">
        <v>161320</v>
      </c>
      <c r="MD26">
        <v>80660</v>
      </c>
      <c r="ME26">
        <v>0</v>
      </c>
      <c r="MF26">
        <v>0</v>
      </c>
      <c r="MG26">
        <v>43710148</v>
      </c>
      <c r="MH26">
        <v>0</v>
      </c>
      <c r="MI26">
        <v>0</v>
      </c>
      <c r="MJ26">
        <v>0</v>
      </c>
      <c r="MK26">
        <v>0</v>
      </c>
      <c r="ML26">
        <v>0</v>
      </c>
      <c r="MM26">
        <v>1228196.149</v>
      </c>
      <c r="MN26">
        <v>53.409000000000006</v>
      </c>
      <c r="MO26">
        <v>81365.085000000006</v>
      </c>
      <c r="MP26">
        <v>1229.047</v>
      </c>
      <c r="MQ26">
        <v>2399.3710000000001</v>
      </c>
      <c r="MS26">
        <v>763323922</v>
      </c>
      <c r="MT26">
        <v>257639917</v>
      </c>
      <c r="MU26">
        <v>245500</v>
      </c>
      <c r="MV26">
        <v>727356</v>
      </c>
      <c r="MW26">
        <v>76385</v>
      </c>
      <c r="MX26">
        <v>505684005</v>
      </c>
      <c r="MY26">
        <v>331937</v>
      </c>
      <c r="MZ26">
        <v>1140000</v>
      </c>
      <c r="NA26">
        <v>120</v>
      </c>
      <c r="NB26">
        <v>45</v>
      </c>
      <c r="ND26">
        <v>3900.3970000000004</v>
      </c>
      <c r="NE26">
        <v>175518</v>
      </c>
      <c r="NF26">
        <v>98</v>
      </c>
      <c r="NG26">
        <v>98000</v>
      </c>
      <c r="NH26">
        <v>427074</v>
      </c>
      <c r="NI26">
        <v>0</v>
      </c>
      <c r="NJ26">
        <v>0</v>
      </c>
      <c r="NK26">
        <v>245638</v>
      </c>
      <c r="NL26">
        <v>0</v>
      </c>
      <c r="NN26">
        <v>0</v>
      </c>
      <c r="NO26">
        <v>0</v>
      </c>
      <c r="NP26">
        <v>4033</v>
      </c>
      <c r="NT26">
        <v>0</v>
      </c>
      <c r="NU26">
        <v>0</v>
      </c>
      <c r="NV26">
        <v>0</v>
      </c>
      <c r="NW26">
        <v>0</v>
      </c>
      <c r="NX26">
        <v>0</v>
      </c>
      <c r="NY26">
        <v>0</v>
      </c>
      <c r="NZ26">
        <v>0</v>
      </c>
      <c r="OA26">
        <v>0</v>
      </c>
      <c r="OB26">
        <v>0</v>
      </c>
      <c r="OC26">
        <v>0</v>
      </c>
      <c r="OD26">
        <v>0</v>
      </c>
      <c r="OE26">
        <v>192000</v>
      </c>
      <c r="OF26">
        <v>984000</v>
      </c>
      <c r="OG26">
        <v>4000</v>
      </c>
      <c r="OH26">
        <v>8000</v>
      </c>
      <c r="OO26">
        <v>0</v>
      </c>
      <c r="OP26">
        <v>0</v>
      </c>
      <c r="OQ26">
        <v>0</v>
      </c>
      <c r="OR26">
        <v>0</v>
      </c>
      <c r="OS26">
        <v>0</v>
      </c>
      <c r="OT26">
        <v>0</v>
      </c>
      <c r="OU26">
        <v>0</v>
      </c>
      <c r="OV26">
        <v>20190093</v>
      </c>
      <c r="OX26">
        <v>0.25270000000000004</v>
      </c>
      <c r="OY26">
        <v>406500.10000000003</v>
      </c>
      <c r="OZ26">
        <v>3806275</v>
      </c>
      <c r="PA26">
        <v>1404383</v>
      </c>
      <c r="PB26">
        <v>6925</v>
      </c>
      <c r="PC26">
        <v>0</v>
      </c>
      <c r="PD26">
        <v>35000000</v>
      </c>
      <c r="PE26">
        <v>33517000</v>
      </c>
      <c r="PF26">
        <v>1483000</v>
      </c>
      <c r="PG26">
        <v>306</v>
      </c>
      <c r="PH26">
        <v>0</v>
      </c>
      <c r="PI26">
        <v>0</v>
      </c>
      <c r="PJ26">
        <v>0</v>
      </c>
      <c r="PK26">
        <v>0</v>
      </c>
      <c r="PL26">
        <v>166179</v>
      </c>
      <c r="PM26">
        <v>0</v>
      </c>
      <c r="PN26">
        <v>0</v>
      </c>
      <c r="PO26">
        <v>0</v>
      </c>
    </row>
    <row r="27" spans="1:431" customFormat="1" x14ac:dyDescent="0.3">
      <c r="A27">
        <v>46778</v>
      </c>
      <c r="B27" s="4">
        <v>15839</v>
      </c>
      <c r="C27">
        <v>9</v>
      </c>
      <c r="D27">
        <v>2026</v>
      </c>
      <c r="E27">
        <v>6215</v>
      </c>
      <c r="F27">
        <v>0</v>
      </c>
      <c r="G27">
        <v>258.31200000000001</v>
      </c>
      <c r="H27">
        <v>242.67400000000001</v>
      </c>
      <c r="I27">
        <v>242.67400000000001</v>
      </c>
      <c r="J27">
        <v>258.31200000000001</v>
      </c>
      <c r="K27">
        <v>0</v>
      </c>
      <c r="L27">
        <v>6215</v>
      </c>
      <c r="M27">
        <v>0</v>
      </c>
      <c r="N27">
        <v>0</v>
      </c>
      <c r="P27">
        <v>221.17000000000002</v>
      </c>
      <c r="Q27">
        <v>0</v>
      </c>
      <c r="R27">
        <v>104213</v>
      </c>
      <c r="S27">
        <v>471.19</v>
      </c>
      <c r="U27">
        <v>75815</v>
      </c>
      <c r="V27">
        <v>20.403000000000002</v>
      </c>
      <c r="W27">
        <v>12680</v>
      </c>
      <c r="X27">
        <v>12680</v>
      </c>
      <c r="Z27">
        <v>0</v>
      </c>
      <c r="AC27">
        <v>0</v>
      </c>
      <c r="AD27" t="s">
        <v>427</v>
      </c>
      <c r="AE27">
        <v>0</v>
      </c>
      <c r="AH27">
        <v>0</v>
      </c>
      <c r="AI27">
        <v>0</v>
      </c>
      <c r="AJ27">
        <v>6215</v>
      </c>
      <c r="AK27" t="s">
        <v>949</v>
      </c>
      <c r="AL27" t="s">
        <v>453</v>
      </c>
      <c r="AM27">
        <v>0</v>
      </c>
      <c r="AN27">
        <v>0</v>
      </c>
      <c r="AO27">
        <v>0</v>
      </c>
      <c r="AP27">
        <v>0</v>
      </c>
      <c r="AQ27">
        <v>0</v>
      </c>
      <c r="AS27">
        <v>0</v>
      </c>
      <c r="AT27">
        <v>0</v>
      </c>
      <c r="AU27">
        <v>0</v>
      </c>
      <c r="AV27">
        <v>-237361</v>
      </c>
      <c r="AW27">
        <v>3341143</v>
      </c>
      <c r="AX27">
        <v>3342164</v>
      </c>
      <c r="AY27">
        <v>2048558</v>
      </c>
      <c r="AZ27">
        <v>104213</v>
      </c>
      <c r="BA27">
        <v>0</v>
      </c>
      <c r="BB27">
        <v>5591</v>
      </c>
      <c r="BC27">
        <v>5555</v>
      </c>
      <c r="BD27">
        <v>12.916</v>
      </c>
      <c r="BE27">
        <v>36</v>
      </c>
      <c r="BF27">
        <v>2802670</v>
      </c>
      <c r="BG27">
        <v>0</v>
      </c>
      <c r="BJ27">
        <v>12</v>
      </c>
      <c r="BK27">
        <v>0</v>
      </c>
      <c r="BL27">
        <v>0</v>
      </c>
      <c r="BM27">
        <v>0</v>
      </c>
      <c r="BN27">
        <v>0</v>
      </c>
      <c r="BO27">
        <v>0</v>
      </c>
      <c r="BP27">
        <v>0</v>
      </c>
      <c r="BQ27">
        <v>887</v>
      </c>
      <c r="BS27">
        <v>0</v>
      </c>
      <c r="BT27">
        <v>0</v>
      </c>
      <c r="BU27">
        <v>0</v>
      </c>
      <c r="BV27">
        <v>0</v>
      </c>
      <c r="BW27">
        <v>0</v>
      </c>
      <c r="BY27">
        <v>0</v>
      </c>
      <c r="CA27">
        <v>0</v>
      </c>
      <c r="CB27">
        <v>0</v>
      </c>
      <c r="CC27">
        <v>0</v>
      </c>
      <c r="CD27">
        <v>0</v>
      </c>
      <c r="CE27">
        <v>0</v>
      </c>
      <c r="CF27">
        <v>0</v>
      </c>
      <c r="CG27">
        <v>0</v>
      </c>
      <c r="CH27">
        <v>16500</v>
      </c>
      <c r="CI27">
        <v>0</v>
      </c>
      <c r="CJ27">
        <v>4</v>
      </c>
      <c r="CK27">
        <v>0</v>
      </c>
      <c r="CL27">
        <v>0</v>
      </c>
      <c r="CN27">
        <v>0</v>
      </c>
      <c r="CO27">
        <v>1</v>
      </c>
      <c r="CP27">
        <v>0</v>
      </c>
      <c r="CQ27">
        <v>0</v>
      </c>
      <c r="CR27">
        <v>226.04</v>
      </c>
      <c r="CS27">
        <v>0</v>
      </c>
      <c r="CT27">
        <v>0</v>
      </c>
      <c r="CU27">
        <v>0</v>
      </c>
      <c r="CV27">
        <v>0</v>
      </c>
      <c r="CW27">
        <v>0</v>
      </c>
      <c r="CX27">
        <v>0</v>
      </c>
      <c r="CY27">
        <v>0</v>
      </c>
      <c r="CZ27">
        <v>0</v>
      </c>
      <c r="DB27">
        <v>1508219</v>
      </c>
      <c r="DC27">
        <v>0</v>
      </c>
      <c r="DD27">
        <v>0</v>
      </c>
      <c r="DE27">
        <v>334212</v>
      </c>
      <c r="DF27">
        <v>334212</v>
      </c>
      <c r="DG27">
        <v>53.775000000000006</v>
      </c>
      <c r="DH27">
        <v>0</v>
      </c>
      <c r="DI27">
        <v>0</v>
      </c>
      <c r="DK27">
        <v>3880</v>
      </c>
      <c r="DL27">
        <v>0</v>
      </c>
      <c r="DM27">
        <v>404815</v>
      </c>
      <c r="DN27">
        <v>986</v>
      </c>
      <c r="DO27">
        <v>0</v>
      </c>
      <c r="DP27">
        <v>0</v>
      </c>
      <c r="DQ27">
        <v>0</v>
      </c>
      <c r="DR27">
        <v>0</v>
      </c>
      <c r="DS27">
        <v>0</v>
      </c>
      <c r="DT27">
        <v>0</v>
      </c>
      <c r="DU27">
        <v>0</v>
      </c>
      <c r="DV27">
        <v>0</v>
      </c>
      <c r="DW27">
        <v>0</v>
      </c>
      <c r="DX27">
        <v>0</v>
      </c>
      <c r="DY27">
        <v>0</v>
      </c>
      <c r="DZ27">
        <v>0</v>
      </c>
      <c r="EA27">
        <v>0</v>
      </c>
      <c r="EB27">
        <v>0</v>
      </c>
      <c r="EC27">
        <v>13.485000000000001</v>
      </c>
      <c r="ED27">
        <v>96381</v>
      </c>
      <c r="EE27">
        <v>0</v>
      </c>
      <c r="EF27">
        <v>0</v>
      </c>
      <c r="EG27">
        <v>0</v>
      </c>
      <c r="EH27">
        <v>309420</v>
      </c>
      <c r="EI27">
        <v>0</v>
      </c>
      <c r="EJ27">
        <v>0</v>
      </c>
      <c r="EK27">
        <v>10.025</v>
      </c>
      <c r="EL27">
        <v>0</v>
      </c>
      <c r="EM27">
        <v>4.1770000000000005</v>
      </c>
      <c r="EN27">
        <v>1.4360000000000002</v>
      </c>
      <c r="EO27">
        <v>0</v>
      </c>
      <c r="EP27">
        <v>0</v>
      </c>
      <c r="EQ27">
        <v>15.638</v>
      </c>
      <c r="ER27">
        <v>0</v>
      </c>
      <c r="ES27">
        <v>49.786000000000001</v>
      </c>
      <c r="ET27">
        <v>0</v>
      </c>
      <c r="EV27">
        <v>0</v>
      </c>
      <c r="EW27">
        <v>0</v>
      </c>
      <c r="EX27">
        <v>0</v>
      </c>
      <c r="EZ27">
        <v>2876912</v>
      </c>
      <c r="FA27">
        <v>0</v>
      </c>
      <c r="FB27">
        <v>2980104</v>
      </c>
      <c r="FC27">
        <v>0</v>
      </c>
      <c r="FD27">
        <v>0</v>
      </c>
      <c r="FE27">
        <v>394892</v>
      </c>
      <c r="FF27">
        <v>70360</v>
      </c>
      <c r="FG27">
        <v>6.7610000000000003E-2</v>
      </c>
      <c r="FH27">
        <v>3.1380999999999999E-2</v>
      </c>
      <c r="FI27">
        <v>0</v>
      </c>
      <c r="FJ27">
        <v>0</v>
      </c>
      <c r="FK27">
        <v>450.952</v>
      </c>
      <c r="FL27">
        <v>3461856</v>
      </c>
      <c r="FM27">
        <v>0</v>
      </c>
      <c r="FN27">
        <v>0</v>
      </c>
      <c r="FO27">
        <v>29156</v>
      </c>
      <c r="FP27">
        <v>0</v>
      </c>
      <c r="FQ27">
        <v>29156</v>
      </c>
      <c r="FR27">
        <v>29156</v>
      </c>
      <c r="FS27">
        <v>0</v>
      </c>
      <c r="FT27">
        <v>0</v>
      </c>
      <c r="FU27">
        <v>0</v>
      </c>
      <c r="FV27">
        <v>0</v>
      </c>
      <c r="FW27">
        <v>0</v>
      </c>
      <c r="FX27">
        <v>0</v>
      </c>
      <c r="FY27">
        <v>0</v>
      </c>
      <c r="GB27">
        <v>0</v>
      </c>
      <c r="GC27">
        <v>0</v>
      </c>
      <c r="GD27">
        <v>0</v>
      </c>
      <c r="GF27">
        <v>0</v>
      </c>
      <c r="GG27">
        <v>0</v>
      </c>
      <c r="GH27">
        <v>0</v>
      </c>
      <c r="GI27">
        <v>0</v>
      </c>
      <c r="GK27">
        <v>0</v>
      </c>
      <c r="GL27">
        <v>0</v>
      </c>
      <c r="GM27">
        <v>0</v>
      </c>
      <c r="GN27">
        <v>0</v>
      </c>
      <c r="GO27">
        <v>0</v>
      </c>
      <c r="GQ27">
        <v>0</v>
      </c>
      <c r="GR27">
        <v>0</v>
      </c>
      <c r="GS27">
        <v>0</v>
      </c>
      <c r="GT27">
        <v>0</v>
      </c>
      <c r="HB27">
        <v>0</v>
      </c>
      <c r="HC27">
        <v>0</v>
      </c>
      <c r="HD27">
        <v>0</v>
      </c>
      <c r="HE27">
        <v>0</v>
      </c>
      <c r="HF27">
        <v>281502</v>
      </c>
      <c r="HG27">
        <v>15538</v>
      </c>
      <c r="HH27">
        <v>38170</v>
      </c>
      <c r="HI27">
        <v>0</v>
      </c>
      <c r="HJ27">
        <v>38191</v>
      </c>
      <c r="HK27">
        <v>0</v>
      </c>
      <c r="HL27">
        <v>0</v>
      </c>
      <c r="HM27">
        <v>0</v>
      </c>
      <c r="HN27">
        <v>200957</v>
      </c>
      <c r="HO27">
        <v>0</v>
      </c>
      <c r="HP27">
        <v>0</v>
      </c>
      <c r="HQ27">
        <v>0</v>
      </c>
      <c r="HR27">
        <v>0</v>
      </c>
      <c r="HS27">
        <v>2875891</v>
      </c>
      <c r="HT27">
        <v>70360</v>
      </c>
      <c r="HW27">
        <v>0</v>
      </c>
      <c r="HX27">
        <v>15</v>
      </c>
      <c r="HY27">
        <v>16</v>
      </c>
      <c r="HZ27">
        <v>18</v>
      </c>
      <c r="IA27">
        <v>42</v>
      </c>
      <c r="IB27">
        <v>113</v>
      </c>
      <c r="IC27">
        <v>204</v>
      </c>
      <c r="ID27">
        <v>0</v>
      </c>
      <c r="IE27">
        <v>0</v>
      </c>
      <c r="IF27">
        <v>0</v>
      </c>
      <c r="IG27">
        <v>25</v>
      </c>
      <c r="IH27">
        <v>135.86000000000001</v>
      </c>
      <c r="II27">
        <v>0</v>
      </c>
      <c r="IJ27">
        <v>20.403000000000002</v>
      </c>
      <c r="IK27">
        <v>0</v>
      </c>
      <c r="IL27">
        <v>0</v>
      </c>
      <c r="IM27">
        <v>0</v>
      </c>
      <c r="IN27">
        <v>0</v>
      </c>
      <c r="IO27">
        <v>0</v>
      </c>
      <c r="IP27">
        <v>0</v>
      </c>
      <c r="IQ27">
        <v>20.403000000000002</v>
      </c>
      <c r="IR27">
        <v>12680</v>
      </c>
      <c r="IS27">
        <v>0</v>
      </c>
      <c r="IT27">
        <v>0</v>
      </c>
      <c r="IU27">
        <v>0</v>
      </c>
      <c r="IV27">
        <v>0</v>
      </c>
      <c r="IW27">
        <v>6215</v>
      </c>
      <c r="IX27">
        <v>0</v>
      </c>
      <c r="IY27">
        <v>0</v>
      </c>
      <c r="IZ27">
        <v>0</v>
      </c>
      <c r="JA27">
        <v>0</v>
      </c>
      <c r="JB27">
        <v>6</v>
      </c>
      <c r="JC27">
        <v>129942</v>
      </c>
      <c r="JD27">
        <v>4</v>
      </c>
      <c r="JE27">
        <v>47176</v>
      </c>
      <c r="JF27">
        <v>2</v>
      </c>
      <c r="JG27">
        <v>11794</v>
      </c>
      <c r="JH27">
        <v>12045</v>
      </c>
      <c r="JJ27">
        <v>0</v>
      </c>
      <c r="JK27">
        <v>0</v>
      </c>
      <c r="JL27">
        <v>0</v>
      </c>
      <c r="JM27">
        <v>0</v>
      </c>
      <c r="JO27">
        <v>0</v>
      </c>
      <c r="JP27">
        <v>0</v>
      </c>
      <c r="JQ27">
        <v>0</v>
      </c>
      <c r="JR27">
        <v>0</v>
      </c>
      <c r="JS27">
        <v>0</v>
      </c>
      <c r="JT27">
        <v>0</v>
      </c>
      <c r="JU27">
        <v>5619</v>
      </c>
      <c r="JW27">
        <v>0</v>
      </c>
      <c r="JX27">
        <v>0</v>
      </c>
      <c r="JY27">
        <v>0</v>
      </c>
      <c r="JZ27">
        <v>0</v>
      </c>
      <c r="KD27">
        <v>5656</v>
      </c>
      <c r="KE27">
        <v>7375</v>
      </c>
      <c r="KG27">
        <v>0</v>
      </c>
      <c r="KH27">
        <v>0</v>
      </c>
      <c r="KI27">
        <v>0</v>
      </c>
      <c r="KJ27">
        <v>21</v>
      </c>
      <c r="KK27">
        <v>4</v>
      </c>
      <c r="KL27">
        <v>13052</v>
      </c>
      <c r="KM27">
        <v>2486</v>
      </c>
      <c r="KN27">
        <v>0</v>
      </c>
      <c r="KO27">
        <v>0</v>
      </c>
      <c r="KP27">
        <v>0</v>
      </c>
      <c r="KQ27">
        <v>0</v>
      </c>
      <c r="KS27">
        <v>0</v>
      </c>
      <c r="KT27">
        <v>0</v>
      </c>
      <c r="KU27">
        <v>0</v>
      </c>
      <c r="KW27">
        <v>0</v>
      </c>
      <c r="KX27">
        <v>0</v>
      </c>
      <c r="KY27">
        <v>0</v>
      </c>
      <c r="KZ27">
        <v>3357643</v>
      </c>
      <c r="LA27">
        <v>0</v>
      </c>
      <c r="LB27">
        <v>0</v>
      </c>
      <c r="LD27">
        <v>0</v>
      </c>
      <c r="LE27">
        <v>0</v>
      </c>
      <c r="LF27">
        <v>0</v>
      </c>
      <c r="LG27">
        <v>16500</v>
      </c>
      <c r="LH27">
        <v>0</v>
      </c>
      <c r="LI27">
        <v>3357643</v>
      </c>
      <c r="LJ27">
        <v>220.40900000000002</v>
      </c>
      <c r="LK27">
        <v>1</v>
      </c>
      <c r="LL27">
        <v>33540</v>
      </c>
      <c r="LM27">
        <v>4651</v>
      </c>
      <c r="LN27">
        <v>0</v>
      </c>
      <c r="LO27">
        <v>0</v>
      </c>
      <c r="LP27">
        <v>0</v>
      </c>
      <c r="LQ27">
        <v>0</v>
      </c>
      <c r="LR27">
        <v>0</v>
      </c>
      <c r="LS27">
        <v>0</v>
      </c>
      <c r="LT27">
        <v>0</v>
      </c>
      <c r="LU27">
        <v>0</v>
      </c>
      <c r="LV27">
        <v>0</v>
      </c>
      <c r="LW27">
        <v>0</v>
      </c>
      <c r="LX27">
        <v>0</v>
      </c>
      <c r="LY27">
        <v>0</v>
      </c>
      <c r="LZ27">
        <v>275</v>
      </c>
      <c r="MA27">
        <v>16500</v>
      </c>
      <c r="MB27">
        <v>0</v>
      </c>
      <c r="MC27">
        <v>11000</v>
      </c>
      <c r="MD27">
        <v>5500</v>
      </c>
      <c r="ME27">
        <v>0</v>
      </c>
      <c r="MF27">
        <v>0</v>
      </c>
      <c r="MG27">
        <v>3357643</v>
      </c>
      <c r="MH27">
        <v>0</v>
      </c>
      <c r="MI27">
        <v>0</v>
      </c>
      <c r="MJ27">
        <v>0</v>
      </c>
      <c r="MK27">
        <v>0</v>
      </c>
      <c r="ML27">
        <v>0</v>
      </c>
      <c r="MM27">
        <v>1228196.149</v>
      </c>
      <c r="MN27">
        <v>0</v>
      </c>
      <c r="MO27">
        <v>81365.085000000006</v>
      </c>
      <c r="MP27">
        <v>155.61199999999999</v>
      </c>
      <c r="MQ27">
        <v>291.47200000000004</v>
      </c>
      <c r="MS27">
        <v>763323922</v>
      </c>
      <c r="MT27">
        <v>257639917</v>
      </c>
      <c r="MU27">
        <v>28499</v>
      </c>
      <c r="MV27">
        <v>84437</v>
      </c>
      <c r="MW27">
        <v>9671</v>
      </c>
      <c r="MX27">
        <v>505684005</v>
      </c>
      <c r="MY27">
        <v>0</v>
      </c>
      <c r="MZ27">
        <v>64000</v>
      </c>
      <c r="NA27">
        <v>7</v>
      </c>
      <c r="NB27">
        <v>2</v>
      </c>
      <c r="ND27">
        <v>287.96800000000002</v>
      </c>
      <c r="NE27">
        <v>12959</v>
      </c>
      <c r="NF27">
        <v>5</v>
      </c>
      <c r="NG27">
        <v>5000</v>
      </c>
      <c r="NH27">
        <v>29150</v>
      </c>
      <c r="NI27">
        <v>0</v>
      </c>
      <c r="NJ27">
        <v>0</v>
      </c>
      <c r="NK27">
        <v>54052</v>
      </c>
      <c r="NL27">
        <v>0</v>
      </c>
      <c r="NN27">
        <v>0</v>
      </c>
      <c r="NO27">
        <v>0</v>
      </c>
      <c r="NP27">
        <v>275</v>
      </c>
      <c r="NT27">
        <v>0</v>
      </c>
      <c r="NU27">
        <v>0</v>
      </c>
      <c r="NV27">
        <v>0</v>
      </c>
      <c r="NW27">
        <v>0</v>
      </c>
      <c r="NX27">
        <v>0</v>
      </c>
      <c r="NY27">
        <v>0</v>
      </c>
      <c r="NZ27">
        <v>0</v>
      </c>
      <c r="OA27">
        <v>0</v>
      </c>
      <c r="OB27">
        <v>0</v>
      </c>
      <c r="OC27">
        <v>0</v>
      </c>
      <c r="OD27">
        <v>0</v>
      </c>
      <c r="OE27">
        <v>0</v>
      </c>
      <c r="OF27">
        <v>24000</v>
      </c>
      <c r="OG27">
        <v>4000</v>
      </c>
      <c r="OH27">
        <v>8000</v>
      </c>
      <c r="OO27">
        <v>0</v>
      </c>
      <c r="OP27">
        <v>0</v>
      </c>
      <c r="OQ27">
        <v>0</v>
      </c>
      <c r="OR27">
        <v>0</v>
      </c>
      <c r="OS27">
        <v>0</v>
      </c>
      <c r="OT27">
        <v>0</v>
      </c>
      <c r="OU27">
        <v>0</v>
      </c>
      <c r="OV27">
        <v>299631</v>
      </c>
      <c r="OX27">
        <v>0.25270000000000004</v>
      </c>
      <c r="OY27">
        <v>406500.10000000003</v>
      </c>
      <c r="OZ27">
        <v>57920</v>
      </c>
      <c r="PA27">
        <v>21371</v>
      </c>
      <c r="PB27">
        <v>6925</v>
      </c>
      <c r="PC27">
        <v>0</v>
      </c>
      <c r="PD27">
        <v>35000000</v>
      </c>
      <c r="PE27">
        <v>33517000</v>
      </c>
      <c r="PF27">
        <v>1483000</v>
      </c>
      <c r="PG27">
        <v>306</v>
      </c>
      <c r="PH27">
        <v>0</v>
      </c>
      <c r="PI27">
        <v>0</v>
      </c>
      <c r="PJ27">
        <v>0</v>
      </c>
      <c r="PK27">
        <v>0</v>
      </c>
      <c r="PL27">
        <v>0</v>
      </c>
      <c r="PM27">
        <v>0</v>
      </c>
      <c r="PN27">
        <v>0</v>
      </c>
      <c r="PO27">
        <v>0</v>
      </c>
    </row>
    <row r="28" spans="1:431" customFormat="1" x14ac:dyDescent="0.3">
      <c r="A28">
        <v>46778</v>
      </c>
      <c r="B28" s="4">
        <v>15842</v>
      </c>
      <c r="C28">
        <v>9</v>
      </c>
      <c r="D28">
        <v>2026</v>
      </c>
      <c r="E28">
        <v>6215</v>
      </c>
      <c r="F28">
        <v>0</v>
      </c>
      <c r="G28">
        <v>369.00300000000004</v>
      </c>
      <c r="H28">
        <v>343.529</v>
      </c>
      <c r="I28">
        <v>343.529</v>
      </c>
      <c r="J28">
        <v>369.00300000000004</v>
      </c>
      <c r="K28">
        <v>0</v>
      </c>
      <c r="L28">
        <v>6215</v>
      </c>
      <c r="M28">
        <v>0</v>
      </c>
      <c r="N28">
        <v>0</v>
      </c>
      <c r="P28">
        <v>401.94499999999999</v>
      </c>
      <c r="Q28">
        <v>0</v>
      </c>
      <c r="R28">
        <v>189392</v>
      </c>
      <c r="S28">
        <v>471.19</v>
      </c>
      <c r="U28">
        <v>137783</v>
      </c>
      <c r="V28">
        <v>73.279000000000011</v>
      </c>
      <c r="W28">
        <v>45543</v>
      </c>
      <c r="X28">
        <v>45543</v>
      </c>
      <c r="Z28">
        <v>0</v>
      </c>
      <c r="AC28">
        <v>0</v>
      </c>
      <c r="AD28" t="s">
        <v>427</v>
      </c>
      <c r="AE28">
        <v>0</v>
      </c>
      <c r="AH28">
        <v>0</v>
      </c>
      <c r="AI28">
        <v>0</v>
      </c>
      <c r="AJ28">
        <v>6215</v>
      </c>
      <c r="AK28" t="s">
        <v>949</v>
      </c>
      <c r="AL28" t="s">
        <v>454</v>
      </c>
      <c r="AM28">
        <v>0</v>
      </c>
      <c r="AN28">
        <v>0</v>
      </c>
      <c r="AO28">
        <v>0</v>
      </c>
      <c r="AP28">
        <v>0</v>
      </c>
      <c r="AQ28">
        <v>0</v>
      </c>
      <c r="AS28">
        <v>0</v>
      </c>
      <c r="AT28">
        <v>0</v>
      </c>
      <c r="AU28">
        <v>0</v>
      </c>
      <c r="AV28">
        <v>-38</v>
      </c>
      <c r="AW28">
        <v>4568467</v>
      </c>
      <c r="AX28">
        <v>4432168</v>
      </c>
      <c r="AY28">
        <v>3462397</v>
      </c>
      <c r="AZ28">
        <v>189392</v>
      </c>
      <c r="BA28">
        <v>0</v>
      </c>
      <c r="BB28">
        <v>433</v>
      </c>
      <c r="BC28">
        <v>430</v>
      </c>
      <c r="BD28">
        <v>1</v>
      </c>
      <c r="BE28">
        <v>3</v>
      </c>
      <c r="BF28">
        <v>3733685</v>
      </c>
      <c r="BG28">
        <v>0</v>
      </c>
      <c r="BJ28">
        <v>12</v>
      </c>
      <c r="BK28">
        <v>0</v>
      </c>
      <c r="BL28">
        <v>0</v>
      </c>
      <c r="BM28">
        <v>0</v>
      </c>
      <c r="BN28">
        <v>0</v>
      </c>
      <c r="BO28">
        <v>0</v>
      </c>
      <c r="BP28">
        <v>0</v>
      </c>
      <c r="BQ28">
        <v>868</v>
      </c>
      <c r="BS28">
        <v>0</v>
      </c>
      <c r="BT28">
        <v>0</v>
      </c>
      <c r="BU28">
        <v>0</v>
      </c>
      <c r="BV28">
        <v>0</v>
      </c>
      <c r="BW28">
        <v>0</v>
      </c>
      <c r="BY28">
        <v>0</v>
      </c>
      <c r="CA28">
        <v>0</v>
      </c>
      <c r="CB28">
        <v>0</v>
      </c>
      <c r="CC28">
        <v>0</v>
      </c>
      <c r="CD28">
        <v>0</v>
      </c>
      <c r="CE28">
        <v>0</v>
      </c>
      <c r="CF28">
        <v>0</v>
      </c>
      <c r="CG28">
        <v>0</v>
      </c>
      <c r="CH28">
        <v>161241</v>
      </c>
      <c r="CI28">
        <v>0</v>
      </c>
      <c r="CJ28">
        <v>5</v>
      </c>
      <c r="CK28">
        <v>0</v>
      </c>
      <c r="CL28">
        <v>0</v>
      </c>
      <c r="CN28">
        <v>0</v>
      </c>
      <c r="CO28">
        <v>1</v>
      </c>
      <c r="CP28">
        <v>0</v>
      </c>
      <c r="CQ28">
        <v>0</v>
      </c>
      <c r="CR28">
        <v>399.20100000000002</v>
      </c>
      <c r="CS28">
        <v>0</v>
      </c>
      <c r="CT28">
        <v>0</v>
      </c>
      <c r="CU28">
        <v>0</v>
      </c>
      <c r="CV28">
        <v>0</v>
      </c>
      <c r="CW28">
        <v>0</v>
      </c>
      <c r="CX28">
        <v>0</v>
      </c>
      <c r="CY28">
        <v>0</v>
      </c>
      <c r="CZ28">
        <v>0</v>
      </c>
      <c r="DB28">
        <v>2135033</v>
      </c>
      <c r="DC28">
        <v>0</v>
      </c>
      <c r="DD28">
        <v>0</v>
      </c>
      <c r="DE28">
        <v>538374</v>
      </c>
      <c r="DF28">
        <v>538374</v>
      </c>
      <c r="DG28">
        <v>86.625</v>
      </c>
      <c r="DH28">
        <v>0</v>
      </c>
      <c r="DI28">
        <v>0</v>
      </c>
      <c r="DK28">
        <v>3592</v>
      </c>
      <c r="DL28">
        <v>0</v>
      </c>
      <c r="DM28">
        <v>533645</v>
      </c>
      <c r="DN28">
        <v>1299</v>
      </c>
      <c r="DO28">
        <v>0</v>
      </c>
      <c r="DP28">
        <v>0</v>
      </c>
      <c r="DQ28">
        <v>0</v>
      </c>
      <c r="DR28">
        <v>0</v>
      </c>
      <c r="DS28">
        <v>0</v>
      </c>
      <c r="DT28">
        <v>0</v>
      </c>
      <c r="DU28">
        <v>0</v>
      </c>
      <c r="DV28">
        <v>0</v>
      </c>
      <c r="DW28">
        <v>0</v>
      </c>
      <c r="DX28">
        <v>0</v>
      </c>
      <c r="DY28">
        <v>0</v>
      </c>
      <c r="DZ28">
        <v>0</v>
      </c>
      <c r="EA28">
        <v>0</v>
      </c>
      <c r="EB28">
        <v>0</v>
      </c>
      <c r="EC28">
        <v>6.6530000000000005</v>
      </c>
      <c r="ED28">
        <v>47551</v>
      </c>
      <c r="EE28">
        <v>0</v>
      </c>
      <c r="EF28">
        <v>0</v>
      </c>
      <c r="EG28">
        <v>0</v>
      </c>
      <c r="EH28">
        <v>487393</v>
      </c>
      <c r="EI28">
        <v>0</v>
      </c>
      <c r="EJ28">
        <v>0</v>
      </c>
      <c r="EK28">
        <v>23.191000000000003</v>
      </c>
      <c r="EL28">
        <v>0</v>
      </c>
      <c r="EM28">
        <v>1.0580000000000001</v>
      </c>
      <c r="EN28">
        <v>1.135</v>
      </c>
      <c r="EO28">
        <v>0</v>
      </c>
      <c r="EP28">
        <v>0</v>
      </c>
      <c r="EQ28">
        <v>25.384</v>
      </c>
      <c r="ER28">
        <v>0</v>
      </c>
      <c r="ES28">
        <v>78.421999999999997</v>
      </c>
      <c r="ET28">
        <v>0</v>
      </c>
      <c r="EV28">
        <v>0</v>
      </c>
      <c r="EW28">
        <v>0</v>
      </c>
      <c r="EX28">
        <v>0</v>
      </c>
      <c r="EZ28">
        <v>3812364</v>
      </c>
      <c r="FA28">
        <v>0</v>
      </c>
      <c r="FB28">
        <v>4000454</v>
      </c>
      <c r="FC28">
        <v>0</v>
      </c>
      <c r="FD28">
        <v>0</v>
      </c>
      <c r="FE28">
        <v>526071</v>
      </c>
      <c r="FF28">
        <v>93733</v>
      </c>
      <c r="FG28">
        <v>6.7610000000000003E-2</v>
      </c>
      <c r="FH28">
        <v>3.1380999999999999E-2</v>
      </c>
      <c r="FI28">
        <v>0</v>
      </c>
      <c r="FJ28">
        <v>0</v>
      </c>
      <c r="FK28">
        <v>600.75400000000002</v>
      </c>
      <c r="FL28">
        <v>4781499</v>
      </c>
      <c r="FM28">
        <v>0</v>
      </c>
      <c r="FN28">
        <v>0</v>
      </c>
      <c r="FO28">
        <v>0</v>
      </c>
      <c r="FP28">
        <v>0</v>
      </c>
      <c r="FQ28">
        <v>0</v>
      </c>
      <c r="FR28">
        <v>0</v>
      </c>
      <c r="FS28">
        <v>0</v>
      </c>
      <c r="FT28">
        <v>0</v>
      </c>
      <c r="FU28">
        <v>0</v>
      </c>
      <c r="FV28">
        <v>0</v>
      </c>
      <c r="FW28">
        <v>0</v>
      </c>
      <c r="FX28">
        <v>0</v>
      </c>
      <c r="FY28">
        <v>0</v>
      </c>
      <c r="GB28">
        <v>850</v>
      </c>
      <c r="GC28">
        <v>850</v>
      </c>
      <c r="GD28">
        <v>0.09</v>
      </c>
      <c r="GF28">
        <v>0</v>
      </c>
      <c r="GG28">
        <v>0</v>
      </c>
      <c r="GH28">
        <v>0</v>
      </c>
      <c r="GI28">
        <v>0</v>
      </c>
      <c r="GK28">
        <v>0</v>
      </c>
      <c r="GL28">
        <v>0</v>
      </c>
      <c r="GM28">
        <v>0</v>
      </c>
      <c r="GN28">
        <v>0</v>
      </c>
      <c r="GO28">
        <v>0</v>
      </c>
      <c r="GQ28">
        <v>0</v>
      </c>
      <c r="GR28">
        <v>0</v>
      </c>
      <c r="GS28">
        <v>0</v>
      </c>
      <c r="GT28">
        <v>0</v>
      </c>
      <c r="HB28">
        <v>0</v>
      </c>
      <c r="HC28">
        <v>0</v>
      </c>
      <c r="HD28">
        <v>137601</v>
      </c>
      <c r="HE28">
        <v>0</v>
      </c>
      <c r="HF28">
        <v>398494</v>
      </c>
      <c r="HG28">
        <v>9944</v>
      </c>
      <c r="HH28">
        <v>44234</v>
      </c>
      <c r="HI28">
        <v>0</v>
      </c>
      <c r="HJ28">
        <v>41963</v>
      </c>
      <c r="HK28">
        <v>0</v>
      </c>
      <c r="HL28">
        <v>0</v>
      </c>
      <c r="HM28">
        <v>0</v>
      </c>
      <c r="HN28">
        <v>25836</v>
      </c>
      <c r="HO28">
        <v>0</v>
      </c>
      <c r="HP28">
        <v>0</v>
      </c>
      <c r="HQ28">
        <v>0</v>
      </c>
      <c r="HR28">
        <v>0</v>
      </c>
      <c r="HS28">
        <v>3811062</v>
      </c>
      <c r="HT28">
        <v>93733</v>
      </c>
      <c r="HW28">
        <v>0</v>
      </c>
      <c r="HX28">
        <v>10</v>
      </c>
      <c r="HY28">
        <v>38</v>
      </c>
      <c r="HZ28">
        <v>53</v>
      </c>
      <c r="IA28">
        <v>114</v>
      </c>
      <c r="IB28">
        <v>117</v>
      </c>
      <c r="IC28">
        <v>332</v>
      </c>
      <c r="ID28">
        <v>0</v>
      </c>
      <c r="IE28">
        <v>0</v>
      </c>
      <c r="IF28">
        <v>0</v>
      </c>
      <c r="IG28">
        <v>16</v>
      </c>
      <c r="IH28">
        <v>152.20099999999999</v>
      </c>
      <c r="II28">
        <v>0</v>
      </c>
      <c r="IJ28">
        <v>73.279000000000011</v>
      </c>
      <c r="IK28">
        <v>0</v>
      </c>
      <c r="IL28">
        <v>0</v>
      </c>
      <c r="IM28">
        <v>0</v>
      </c>
      <c r="IN28">
        <v>0</v>
      </c>
      <c r="IO28">
        <v>0</v>
      </c>
      <c r="IP28">
        <v>0</v>
      </c>
      <c r="IQ28">
        <v>73.279000000000011</v>
      </c>
      <c r="IR28">
        <v>45543</v>
      </c>
      <c r="IS28">
        <v>0</v>
      </c>
      <c r="IT28">
        <v>0</v>
      </c>
      <c r="IU28">
        <v>0</v>
      </c>
      <c r="IV28">
        <v>0</v>
      </c>
      <c r="IW28">
        <v>6215</v>
      </c>
      <c r="IX28">
        <v>0</v>
      </c>
      <c r="IY28">
        <v>0</v>
      </c>
      <c r="IZ28">
        <v>0</v>
      </c>
      <c r="JA28">
        <v>0</v>
      </c>
      <c r="JB28">
        <v>0</v>
      </c>
      <c r="JC28">
        <v>0</v>
      </c>
      <c r="JD28">
        <v>2</v>
      </c>
      <c r="JE28">
        <v>25836</v>
      </c>
      <c r="JF28">
        <v>0</v>
      </c>
      <c r="JG28">
        <v>0</v>
      </c>
      <c r="JH28">
        <v>0</v>
      </c>
      <c r="JJ28">
        <v>0</v>
      </c>
      <c r="JK28">
        <v>0</v>
      </c>
      <c r="JL28">
        <v>0</v>
      </c>
      <c r="JM28">
        <v>0</v>
      </c>
      <c r="JO28">
        <v>0</v>
      </c>
      <c r="JP28">
        <v>0.09</v>
      </c>
      <c r="JQ28">
        <v>0</v>
      </c>
      <c r="JR28">
        <v>0</v>
      </c>
      <c r="JS28">
        <v>850</v>
      </c>
      <c r="JT28">
        <v>0</v>
      </c>
      <c r="JU28">
        <v>435</v>
      </c>
      <c r="JW28">
        <v>0</v>
      </c>
      <c r="JX28">
        <v>0</v>
      </c>
      <c r="JY28">
        <v>0</v>
      </c>
      <c r="JZ28">
        <v>0</v>
      </c>
      <c r="KD28">
        <v>435</v>
      </c>
      <c r="KE28">
        <v>7375</v>
      </c>
      <c r="KG28">
        <v>0</v>
      </c>
      <c r="KH28">
        <v>0</v>
      </c>
      <c r="KI28">
        <v>0</v>
      </c>
      <c r="KJ28">
        <v>13</v>
      </c>
      <c r="KK28">
        <v>3</v>
      </c>
      <c r="KL28">
        <v>8080</v>
      </c>
      <c r="KM28">
        <v>1865</v>
      </c>
      <c r="KN28">
        <v>0</v>
      </c>
      <c r="KO28">
        <v>0</v>
      </c>
      <c r="KP28">
        <v>0</v>
      </c>
      <c r="KQ28">
        <v>0</v>
      </c>
      <c r="KS28">
        <v>0</v>
      </c>
      <c r="KT28">
        <v>0</v>
      </c>
      <c r="KU28">
        <v>0</v>
      </c>
      <c r="KW28">
        <v>0</v>
      </c>
      <c r="KX28">
        <v>0</v>
      </c>
      <c r="KY28">
        <v>0</v>
      </c>
      <c r="KZ28">
        <v>4454506</v>
      </c>
      <c r="LA28">
        <v>0</v>
      </c>
      <c r="LB28">
        <v>0</v>
      </c>
      <c r="LD28">
        <v>0</v>
      </c>
      <c r="LE28">
        <v>0</v>
      </c>
      <c r="LF28">
        <v>0</v>
      </c>
      <c r="LG28">
        <v>23640</v>
      </c>
      <c r="LH28">
        <v>0</v>
      </c>
      <c r="LI28">
        <v>4454506</v>
      </c>
      <c r="LJ28">
        <v>399.20100000000002</v>
      </c>
      <c r="LK28">
        <v>1</v>
      </c>
      <c r="LL28">
        <v>33540</v>
      </c>
      <c r="LM28">
        <v>8423</v>
      </c>
      <c r="LN28">
        <v>0</v>
      </c>
      <c r="LO28">
        <v>0</v>
      </c>
      <c r="LP28">
        <v>0</v>
      </c>
      <c r="LQ28">
        <v>0</v>
      </c>
      <c r="LR28">
        <v>0</v>
      </c>
      <c r="LS28">
        <v>0</v>
      </c>
      <c r="LT28">
        <v>0</v>
      </c>
      <c r="LU28">
        <v>0</v>
      </c>
      <c r="LV28">
        <v>0</v>
      </c>
      <c r="LW28">
        <v>0</v>
      </c>
      <c r="LX28">
        <v>0</v>
      </c>
      <c r="LY28">
        <v>0</v>
      </c>
      <c r="LZ28">
        <v>394</v>
      </c>
      <c r="MA28">
        <v>23640</v>
      </c>
      <c r="MB28">
        <v>0</v>
      </c>
      <c r="MC28">
        <v>15760</v>
      </c>
      <c r="MD28">
        <v>7880</v>
      </c>
      <c r="ME28">
        <v>0</v>
      </c>
      <c r="MF28">
        <v>0</v>
      </c>
      <c r="MG28">
        <v>4592107</v>
      </c>
      <c r="MH28">
        <v>0</v>
      </c>
      <c r="MI28">
        <v>0</v>
      </c>
      <c r="MJ28">
        <v>0</v>
      </c>
      <c r="MK28">
        <v>0</v>
      </c>
      <c r="ML28">
        <v>0</v>
      </c>
      <c r="MM28">
        <v>1228196.149</v>
      </c>
      <c r="MN28">
        <v>8.3000000000000004E-2</v>
      </c>
      <c r="MO28">
        <v>81365.085000000006</v>
      </c>
      <c r="MP28">
        <v>189.72</v>
      </c>
      <c r="MQ28">
        <v>341.92099999999999</v>
      </c>
      <c r="MS28">
        <v>763323922</v>
      </c>
      <c r="MT28">
        <v>257639917</v>
      </c>
      <c r="MU28">
        <v>31927</v>
      </c>
      <c r="MV28">
        <v>94593</v>
      </c>
      <c r="MW28">
        <v>11791</v>
      </c>
      <c r="MX28">
        <v>505684005</v>
      </c>
      <c r="MY28">
        <v>516</v>
      </c>
      <c r="MZ28">
        <v>144000</v>
      </c>
      <c r="NA28">
        <v>14</v>
      </c>
      <c r="NB28">
        <v>8</v>
      </c>
      <c r="ND28">
        <v>407.64699999999999</v>
      </c>
      <c r="NE28">
        <v>18344</v>
      </c>
      <c r="NF28">
        <v>22</v>
      </c>
      <c r="NG28">
        <v>22000</v>
      </c>
      <c r="NH28">
        <v>41764</v>
      </c>
      <c r="NI28">
        <v>0</v>
      </c>
      <c r="NJ28">
        <v>0</v>
      </c>
      <c r="NK28">
        <v>68580</v>
      </c>
      <c r="NL28">
        <v>0</v>
      </c>
      <c r="NN28">
        <v>0</v>
      </c>
      <c r="NO28">
        <v>0</v>
      </c>
      <c r="NP28">
        <v>394</v>
      </c>
      <c r="NT28">
        <v>0</v>
      </c>
      <c r="NU28">
        <v>0</v>
      </c>
      <c r="NV28">
        <v>0</v>
      </c>
      <c r="NW28">
        <v>0</v>
      </c>
      <c r="NX28">
        <v>0</v>
      </c>
      <c r="NY28">
        <v>0</v>
      </c>
      <c r="NZ28">
        <v>0</v>
      </c>
      <c r="OA28">
        <v>0</v>
      </c>
      <c r="OB28">
        <v>0</v>
      </c>
      <c r="OC28">
        <v>0</v>
      </c>
      <c r="OD28">
        <v>0</v>
      </c>
      <c r="OE28">
        <v>0</v>
      </c>
      <c r="OF28">
        <v>0</v>
      </c>
      <c r="OG28">
        <v>4000</v>
      </c>
      <c r="OH28">
        <v>8000</v>
      </c>
      <c r="OO28">
        <v>0</v>
      </c>
      <c r="OP28">
        <v>0</v>
      </c>
      <c r="OQ28">
        <v>0</v>
      </c>
      <c r="OR28">
        <v>0</v>
      </c>
      <c r="OS28">
        <v>0</v>
      </c>
      <c r="OT28">
        <v>0</v>
      </c>
      <c r="OU28">
        <v>0</v>
      </c>
      <c r="OV28">
        <v>2741</v>
      </c>
      <c r="OX28">
        <v>0.25270000000000004</v>
      </c>
      <c r="OY28">
        <v>406500.10000000003</v>
      </c>
      <c r="OZ28">
        <v>14384</v>
      </c>
      <c r="PA28">
        <v>5307</v>
      </c>
      <c r="PB28">
        <v>6925</v>
      </c>
      <c r="PC28">
        <v>0</v>
      </c>
      <c r="PD28">
        <v>35000000</v>
      </c>
      <c r="PE28">
        <v>33517000</v>
      </c>
      <c r="PF28">
        <v>1483000</v>
      </c>
      <c r="PG28">
        <v>306</v>
      </c>
      <c r="PH28">
        <v>0</v>
      </c>
      <c r="PI28">
        <v>0</v>
      </c>
      <c r="PJ28">
        <v>0</v>
      </c>
      <c r="PK28">
        <v>0</v>
      </c>
      <c r="PL28">
        <v>0</v>
      </c>
      <c r="PM28">
        <v>0</v>
      </c>
      <c r="PN28">
        <v>0</v>
      </c>
      <c r="PO28">
        <v>0</v>
      </c>
    </row>
    <row r="29" spans="1:431" customFormat="1" x14ac:dyDescent="0.3">
      <c r="A29">
        <v>46778</v>
      </c>
      <c r="B29" s="4">
        <v>15843</v>
      </c>
      <c r="C29">
        <v>9</v>
      </c>
      <c r="D29">
        <v>2026</v>
      </c>
      <c r="E29">
        <v>6215</v>
      </c>
      <c r="F29">
        <v>0</v>
      </c>
      <c r="G29">
        <v>147.74299999999999</v>
      </c>
      <c r="H29">
        <v>128.01600000000002</v>
      </c>
      <c r="I29">
        <v>128.01600000000002</v>
      </c>
      <c r="J29">
        <v>147.74299999999999</v>
      </c>
      <c r="K29">
        <v>0</v>
      </c>
      <c r="L29">
        <v>6215</v>
      </c>
      <c r="M29">
        <v>0</v>
      </c>
      <c r="N29">
        <v>0</v>
      </c>
      <c r="P29">
        <v>135.09800000000001</v>
      </c>
      <c r="Q29">
        <v>0</v>
      </c>
      <c r="R29">
        <v>63657</v>
      </c>
      <c r="S29">
        <v>471.19</v>
      </c>
      <c r="U29">
        <v>46310</v>
      </c>
      <c r="V29">
        <v>18.616</v>
      </c>
      <c r="W29">
        <v>11570</v>
      </c>
      <c r="X29">
        <v>11570</v>
      </c>
      <c r="Z29">
        <v>0</v>
      </c>
      <c r="AC29">
        <v>0</v>
      </c>
      <c r="AD29" t="s">
        <v>427</v>
      </c>
      <c r="AE29">
        <v>0</v>
      </c>
      <c r="AH29">
        <v>0</v>
      </c>
      <c r="AI29">
        <v>0</v>
      </c>
      <c r="AJ29">
        <v>6215</v>
      </c>
      <c r="AK29" t="s">
        <v>949</v>
      </c>
      <c r="AL29" t="s">
        <v>455</v>
      </c>
      <c r="AM29">
        <v>0</v>
      </c>
      <c r="AN29">
        <v>0</v>
      </c>
      <c r="AO29">
        <v>0</v>
      </c>
      <c r="AP29">
        <v>0</v>
      </c>
      <c r="AQ29">
        <v>0</v>
      </c>
      <c r="AS29">
        <v>0</v>
      </c>
      <c r="AT29">
        <v>0</v>
      </c>
      <c r="AU29">
        <v>0</v>
      </c>
      <c r="AV29">
        <v>-14</v>
      </c>
      <c r="AW29">
        <v>2071157</v>
      </c>
      <c r="AX29">
        <v>2017019</v>
      </c>
      <c r="AY29">
        <v>1468533</v>
      </c>
      <c r="AZ29">
        <v>63657</v>
      </c>
      <c r="BA29">
        <v>0</v>
      </c>
      <c r="BB29">
        <v>0</v>
      </c>
      <c r="BC29">
        <v>0</v>
      </c>
      <c r="BD29">
        <v>0</v>
      </c>
      <c r="BE29">
        <v>0</v>
      </c>
      <c r="BF29">
        <v>1670637</v>
      </c>
      <c r="BG29">
        <v>0</v>
      </c>
      <c r="BJ29">
        <v>12</v>
      </c>
      <c r="BK29">
        <v>0</v>
      </c>
      <c r="BL29">
        <v>0</v>
      </c>
      <c r="BM29">
        <v>0</v>
      </c>
      <c r="BN29">
        <v>0</v>
      </c>
      <c r="BO29">
        <v>0</v>
      </c>
      <c r="BP29">
        <v>0</v>
      </c>
      <c r="BQ29">
        <v>908</v>
      </c>
      <c r="BS29">
        <v>0</v>
      </c>
      <c r="BT29">
        <v>0</v>
      </c>
      <c r="BU29">
        <v>0</v>
      </c>
      <c r="BV29">
        <v>0</v>
      </c>
      <c r="BW29">
        <v>0</v>
      </c>
      <c r="BY29">
        <v>0</v>
      </c>
      <c r="CA29">
        <v>0</v>
      </c>
      <c r="CB29">
        <v>0</v>
      </c>
      <c r="CC29">
        <v>0</v>
      </c>
      <c r="CD29">
        <v>0</v>
      </c>
      <c r="CE29">
        <v>0</v>
      </c>
      <c r="CF29">
        <v>0</v>
      </c>
      <c r="CG29">
        <v>0</v>
      </c>
      <c r="CH29">
        <v>64993</v>
      </c>
      <c r="CI29">
        <v>0</v>
      </c>
      <c r="CJ29">
        <v>5</v>
      </c>
      <c r="CK29">
        <v>0</v>
      </c>
      <c r="CL29">
        <v>0</v>
      </c>
      <c r="CN29">
        <v>0</v>
      </c>
      <c r="CO29">
        <v>1</v>
      </c>
      <c r="CP29">
        <v>0</v>
      </c>
      <c r="CQ29">
        <v>0</v>
      </c>
      <c r="CR29">
        <v>134.66900000000001</v>
      </c>
      <c r="CS29">
        <v>0</v>
      </c>
      <c r="CT29">
        <v>0</v>
      </c>
      <c r="CU29">
        <v>0</v>
      </c>
      <c r="CV29">
        <v>0</v>
      </c>
      <c r="CW29">
        <v>0</v>
      </c>
      <c r="CX29">
        <v>0</v>
      </c>
      <c r="CY29">
        <v>0</v>
      </c>
      <c r="CZ29">
        <v>0</v>
      </c>
      <c r="DB29">
        <v>795619</v>
      </c>
      <c r="DC29">
        <v>0</v>
      </c>
      <c r="DD29">
        <v>0</v>
      </c>
      <c r="DE29">
        <v>243395</v>
      </c>
      <c r="DF29">
        <v>243395</v>
      </c>
      <c r="DG29">
        <v>39.163000000000004</v>
      </c>
      <c r="DH29">
        <v>0</v>
      </c>
      <c r="DI29">
        <v>0</v>
      </c>
      <c r="DK29">
        <v>4208</v>
      </c>
      <c r="DL29">
        <v>0</v>
      </c>
      <c r="DM29">
        <v>392517</v>
      </c>
      <c r="DN29">
        <v>956</v>
      </c>
      <c r="DO29">
        <v>0</v>
      </c>
      <c r="DP29">
        <v>0</v>
      </c>
      <c r="DQ29">
        <v>0</v>
      </c>
      <c r="DR29">
        <v>0</v>
      </c>
      <c r="DS29">
        <v>0</v>
      </c>
      <c r="DT29">
        <v>0</v>
      </c>
      <c r="DU29">
        <v>0</v>
      </c>
      <c r="DV29">
        <v>0</v>
      </c>
      <c r="DW29">
        <v>0</v>
      </c>
      <c r="DX29">
        <v>0</v>
      </c>
      <c r="DY29">
        <v>0</v>
      </c>
      <c r="DZ29">
        <v>0</v>
      </c>
      <c r="EA29">
        <v>0</v>
      </c>
      <c r="EB29">
        <v>0</v>
      </c>
      <c r="EC29">
        <v>1.895</v>
      </c>
      <c r="ED29">
        <v>13544</v>
      </c>
      <c r="EE29">
        <v>0</v>
      </c>
      <c r="EF29">
        <v>0</v>
      </c>
      <c r="EG29">
        <v>0</v>
      </c>
      <c r="EH29">
        <v>379929</v>
      </c>
      <c r="EI29">
        <v>0</v>
      </c>
      <c r="EJ29">
        <v>0</v>
      </c>
      <c r="EK29">
        <v>18.145</v>
      </c>
      <c r="EL29">
        <v>0</v>
      </c>
      <c r="EM29">
        <v>0.60699999999999998</v>
      </c>
      <c r="EN29">
        <v>0.97500000000000009</v>
      </c>
      <c r="EO29">
        <v>0</v>
      </c>
      <c r="EP29">
        <v>0</v>
      </c>
      <c r="EQ29">
        <v>19.727</v>
      </c>
      <c r="ER29">
        <v>0</v>
      </c>
      <c r="ES29">
        <v>61.131</v>
      </c>
      <c r="ET29">
        <v>0</v>
      </c>
      <c r="EV29">
        <v>0</v>
      </c>
      <c r="EW29">
        <v>0</v>
      </c>
      <c r="EX29">
        <v>0</v>
      </c>
      <c r="EZ29">
        <v>1739688</v>
      </c>
      <c r="FA29">
        <v>0</v>
      </c>
      <c r="FB29">
        <v>1802389</v>
      </c>
      <c r="FC29">
        <v>0</v>
      </c>
      <c r="FD29">
        <v>0</v>
      </c>
      <c r="FE29">
        <v>235390</v>
      </c>
      <c r="FF29">
        <v>41941</v>
      </c>
      <c r="FG29">
        <v>6.7610000000000003E-2</v>
      </c>
      <c r="FH29">
        <v>3.1380999999999999E-2</v>
      </c>
      <c r="FI29">
        <v>0</v>
      </c>
      <c r="FJ29">
        <v>0</v>
      </c>
      <c r="FK29">
        <v>268.80700000000002</v>
      </c>
      <c r="FL29">
        <v>2144714</v>
      </c>
      <c r="FM29">
        <v>0</v>
      </c>
      <c r="FN29">
        <v>0</v>
      </c>
      <c r="FO29">
        <v>0</v>
      </c>
      <c r="FP29">
        <v>0</v>
      </c>
      <c r="FQ29">
        <v>0</v>
      </c>
      <c r="FR29">
        <v>0</v>
      </c>
      <c r="FS29">
        <v>0</v>
      </c>
      <c r="FT29">
        <v>0</v>
      </c>
      <c r="FU29">
        <v>0</v>
      </c>
      <c r="FV29">
        <v>0</v>
      </c>
      <c r="FW29">
        <v>0</v>
      </c>
      <c r="FX29">
        <v>0</v>
      </c>
      <c r="FY29">
        <v>0</v>
      </c>
      <c r="GB29">
        <v>0</v>
      </c>
      <c r="GC29">
        <v>0</v>
      </c>
      <c r="GD29">
        <v>0</v>
      </c>
      <c r="GF29">
        <v>0</v>
      </c>
      <c r="GG29">
        <v>0</v>
      </c>
      <c r="GH29">
        <v>0</v>
      </c>
      <c r="GI29">
        <v>0</v>
      </c>
      <c r="GK29">
        <v>0</v>
      </c>
      <c r="GL29">
        <v>0</v>
      </c>
      <c r="GM29">
        <v>0</v>
      </c>
      <c r="GN29">
        <v>0</v>
      </c>
      <c r="GO29">
        <v>0</v>
      </c>
      <c r="GQ29">
        <v>0</v>
      </c>
      <c r="GR29">
        <v>0</v>
      </c>
      <c r="GS29">
        <v>0</v>
      </c>
      <c r="GT29">
        <v>0</v>
      </c>
      <c r="HB29">
        <v>0</v>
      </c>
      <c r="HC29">
        <v>0</v>
      </c>
      <c r="HD29">
        <v>55093</v>
      </c>
      <c r="HE29">
        <v>0</v>
      </c>
      <c r="HF29">
        <v>148499</v>
      </c>
      <c r="HG29">
        <v>6215</v>
      </c>
      <c r="HH29">
        <v>71866</v>
      </c>
      <c r="HI29">
        <v>0</v>
      </c>
      <c r="HJ29">
        <v>36382</v>
      </c>
      <c r="HK29">
        <v>0</v>
      </c>
      <c r="HL29">
        <v>0</v>
      </c>
      <c r="HM29">
        <v>0</v>
      </c>
      <c r="HN29">
        <v>0</v>
      </c>
      <c r="HO29">
        <v>0</v>
      </c>
      <c r="HP29">
        <v>0</v>
      </c>
      <c r="HQ29">
        <v>0</v>
      </c>
      <c r="HR29">
        <v>0</v>
      </c>
      <c r="HS29">
        <v>1738732</v>
      </c>
      <c r="HT29">
        <v>41941</v>
      </c>
      <c r="HW29">
        <v>0</v>
      </c>
      <c r="HX29">
        <v>4</v>
      </c>
      <c r="HY29">
        <v>23</v>
      </c>
      <c r="HZ29">
        <v>16</v>
      </c>
      <c r="IA29">
        <v>50</v>
      </c>
      <c r="IB29">
        <v>57</v>
      </c>
      <c r="IC29">
        <v>150</v>
      </c>
      <c r="ID29">
        <v>0</v>
      </c>
      <c r="IE29">
        <v>0</v>
      </c>
      <c r="IF29">
        <v>0</v>
      </c>
      <c r="IG29">
        <v>10</v>
      </c>
      <c r="IH29">
        <v>91.376000000000005</v>
      </c>
      <c r="II29">
        <v>0</v>
      </c>
      <c r="IJ29">
        <v>18.616</v>
      </c>
      <c r="IK29">
        <v>0</v>
      </c>
      <c r="IL29">
        <v>0</v>
      </c>
      <c r="IM29">
        <v>0</v>
      </c>
      <c r="IN29">
        <v>0</v>
      </c>
      <c r="IO29">
        <v>0</v>
      </c>
      <c r="IP29">
        <v>0</v>
      </c>
      <c r="IQ29">
        <v>18.616</v>
      </c>
      <c r="IR29">
        <v>11570</v>
      </c>
      <c r="IS29">
        <v>0</v>
      </c>
      <c r="IT29">
        <v>0</v>
      </c>
      <c r="IU29">
        <v>0</v>
      </c>
      <c r="IV29">
        <v>0</v>
      </c>
      <c r="IW29">
        <v>6215</v>
      </c>
      <c r="IX29">
        <v>0</v>
      </c>
      <c r="IY29">
        <v>0</v>
      </c>
      <c r="IZ29">
        <v>0</v>
      </c>
      <c r="JA29">
        <v>0</v>
      </c>
      <c r="JB29">
        <v>0</v>
      </c>
      <c r="JC29">
        <v>0</v>
      </c>
      <c r="JD29">
        <v>0</v>
      </c>
      <c r="JE29">
        <v>0</v>
      </c>
      <c r="JF29">
        <v>0</v>
      </c>
      <c r="JG29">
        <v>0</v>
      </c>
      <c r="JH29">
        <v>0</v>
      </c>
      <c r="JJ29">
        <v>0</v>
      </c>
      <c r="JK29">
        <v>0</v>
      </c>
      <c r="JL29">
        <v>0</v>
      </c>
      <c r="JM29">
        <v>0</v>
      </c>
      <c r="JO29">
        <v>0</v>
      </c>
      <c r="JP29">
        <v>0</v>
      </c>
      <c r="JQ29">
        <v>0</v>
      </c>
      <c r="JR29">
        <v>0</v>
      </c>
      <c r="JS29">
        <v>0</v>
      </c>
      <c r="JT29">
        <v>0</v>
      </c>
      <c r="JU29">
        <v>0</v>
      </c>
      <c r="JW29">
        <v>0</v>
      </c>
      <c r="JX29">
        <v>0</v>
      </c>
      <c r="JY29">
        <v>0</v>
      </c>
      <c r="JZ29">
        <v>0</v>
      </c>
      <c r="KD29">
        <v>0</v>
      </c>
      <c r="KE29">
        <v>7375</v>
      </c>
      <c r="KG29">
        <v>0</v>
      </c>
      <c r="KH29">
        <v>0</v>
      </c>
      <c r="KI29">
        <v>0</v>
      </c>
      <c r="KJ29">
        <v>10</v>
      </c>
      <c r="KK29">
        <v>0</v>
      </c>
      <c r="KL29">
        <v>6215</v>
      </c>
      <c r="KM29">
        <v>0</v>
      </c>
      <c r="KN29">
        <v>0</v>
      </c>
      <c r="KO29">
        <v>0</v>
      </c>
      <c r="KP29">
        <v>0</v>
      </c>
      <c r="KQ29">
        <v>0</v>
      </c>
      <c r="KS29">
        <v>0</v>
      </c>
      <c r="KT29">
        <v>0</v>
      </c>
      <c r="KU29">
        <v>0</v>
      </c>
      <c r="KW29">
        <v>0</v>
      </c>
      <c r="KX29">
        <v>0</v>
      </c>
      <c r="KY29">
        <v>0</v>
      </c>
      <c r="KZ29">
        <v>2025963</v>
      </c>
      <c r="LA29">
        <v>0</v>
      </c>
      <c r="LB29">
        <v>0</v>
      </c>
      <c r="LD29">
        <v>0</v>
      </c>
      <c r="LE29">
        <v>0</v>
      </c>
      <c r="LF29">
        <v>0</v>
      </c>
      <c r="LG29">
        <v>9900</v>
      </c>
      <c r="LH29">
        <v>0</v>
      </c>
      <c r="LI29">
        <v>2025963</v>
      </c>
      <c r="LJ29">
        <v>134.66900000000001</v>
      </c>
      <c r="LK29">
        <v>1</v>
      </c>
      <c r="LL29">
        <v>33540</v>
      </c>
      <c r="LM29">
        <v>2842</v>
      </c>
      <c r="LN29">
        <v>0</v>
      </c>
      <c r="LO29">
        <v>0</v>
      </c>
      <c r="LP29">
        <v>0</v>
      </c>
      <c r="LQ29">
        <v>0</v>
      </c>
      <c r="LR29">
        <v>0</v>
      </c>
      <c r="LS29">
        <v>0</v>
      </c>
      <c r="LT29">
        <v>0</v>
      </c>
      <c r="LU29">
        <v>0</v>
      </c>
      <c r="LV29">
        <v>0</v>
      </c>
      <c r="LW29">
        <v>0</v>
      </c>
      <c r="LX29">
        <v>0</v>
      </c>
      <c r="LY29">
        <v>0</v>
      </c>
      <c r="LZ29">
        <v>165</v>
      </c>
      <c r="MA29">
        <v>9900</v>
      </c>
      <c r="MB29">
        <v>0</v>
      </c>
      <c r="MC29">
        <v>6600</v>
      </c>
      <c r="MD29">
        <v>3300</v>
      </c>
      <c r="ME29">
        <v>0</v>
      </c>
      <c r="MF29">
        <v>0</v>
      </c>
      <c r="MG29">
        <v>2081057</v>
      </c>
      <c r="MH29">
        <v>0</v>
      </c>
      <c r="MI29">
        <v>0</v>
      </c>
      <c r="MJ29">
        <v>0</v>
      </c>
      <c r="MK29">
        <v>0</v>
      </c>
      <c r="ML29">
        <v>0</v>
      </c>
      <c r="MM29">
        <v>1228196.149</v>
      </c>
      <c r="MN29">
        <v>7.5070000000000006</v>
      </c>
      <c r="MO29">
        <v>81365.085000000006</v>
      </c>
      <c r="MP29">
        <v>97.22</v>
      </c>
      <c r="MQ29">
        <v>188.596</v>
      </c>
      <c r="MS29">
        <v>763323922</v>
      </c>
      <c r="MT29">
        <v>257639917</v>
      </c>
      <c r="MU29">
        <v>19168</v>
      </c>
      <c r="MV29">
        <v>56790</v>
      </c>
      <c r="MW29">
        <v>6042</v>
      </c>
      <c r="MX29">
        <v>505684005</v>
      </c>
      <c r="MY29">
        <v>46656</v>
      </c>
      <c r="MZ29">
        <v>64000</v>
      </c>
      <c r="NA29">
        <v>7</v>
      </c>
      <c r="NB29">
        <v>2</v>
      </c>
      <c r="ND29">
        <v>151.91</v>
      </c>
      <c r="NE29">
        <v>6836</v>
      </c>
      <c r="NF29">
        <v>8</v>
      </c>
      <c r="NG29">
        <v>8000</v>
      </c>
      <c r="NH29">
        <v>17490</v>
      </c>
      <c r="NI29">
        <v>0</v>
      </c>
      <c r="NJ29">
        <v>0</v>
      </c>
      <c r="NK29">
        <v>22537</v>
      </c>
      <c r="NL29">
        <v>0</v>
      </c>
      <c r="NN29">
        <v>0</v>
      </c>
      <c r="NO29">
        <v>0</v>
      </c>
      <c r="NP29">
        <v>165</v>
      </c>
      <c r="NT29">
        <v>0</v>
      </c>
      <c r="NU29">
        <v>0</v>
      </c>
      <c r="NV29">
        <v>0</v>
      </c>
      <c r="NW29">
        <v>0</v>
      </c>
      <c r="NX29">
        <v>0</v>
      </c>
      <c r="NY29">
        <v>0</v>
      </c>
      <c r="NZ29">
        <v>0</v>
      </c>
      <c r="OA29">
        <v>0</v>
      </c>
      <c r="OB29">
        <v>0</v>
      </c>
      <c r="OC29">
        <v>0</v>
      </c>
      <c r="OD29">
        <v>0</v>
      </c>
      <c r="OE29">
        <v>16000</v>
      </c>
      <c r="OF29">
        <v>72000</v>
      </c>
      <c r="OG29">
        <v>4000</v>
      </c>
      <c r="OH29">
        <v>8000</v>
      </c>
      <c r="OO29">
        <v>0</v>
      </c>
      <c r="OP29">
        <v>0</v>
      </c>
      <c r="OQ29">
        <v>0</v>
      </c>
      <c r="OR29">
        <v>0</v>
      </c>
      <c r="OS29">
        <v>0</v>
      </c>
      <c r="OT29">
        <v>0</v>
      </c>
      <c r="OU29">
        <v>0</v>
      </c>
      <c r="OV29">
        <v>1670455</v>
      </c>
      <c r="OX29">
        <v>0.25270000000000004</v>
      </c>
      <c r="OY29">
        <v>406500.10000000003</v>
      </c>
      <c r="OZ29">
        <v>293094</v>
      </c>
      <c r="PA29">
        <v>108141</v>
      </c>
      <c r="PB29">
        <v>6925</v>
      </c>
      <c r="PC29">
        <v>0</v>
      </c>
      <c r="PD29">
        <v>35000000</v>
      </c>
      <c r="PE29">
        <v>33517000</v>
      </c>
      <c r="PF29">
        <v>1483000</v>
      </c>
      <c r="PG29">
        <v>306</v>
      </c>
      <c r="PH29">
        <v>0</v>
      </c>
      <c r="PI29">
        <v>0</v>
      </c>
      <c r="PJ29">
        <v>0</v>
      </c>
      <c r="PK29">
        <v>0</v>
      </c>
      <c r="PL29">
        <v>0</v>
      </c>
      <c r="PM29">
        <v>0</v>
      </c>
      <c r="PN29">
        <v>0</v>
      </c>
      <c r="PO29">
        <v>0</v>
      </c>
    </row>
    <row r="30" spans="1:431" customFormat="1" x14ac:dyDescent="0.3">
      <c r="A30">
        <v>46778</v>
      </c>
      <c r="B30" s="4">
        <v>15844</v>
      </c>
      <c r="C30">
        <v>9</v>
      </c>
      <c r="D30">
        <v>2026</v>
      </c>
      <c r="E30">
        <v>6215</v>
      </c>
      <c r="F30">
        <v>0</v>
      </c>
      <c r="G30">
        <v>335.50300000000004</v>
      </c>
      <c r="H30">
        <v>316.54900000000004</v>
      </c>
      <c r="I30">
        <v>316.54900000000004</v>
      </c>
      <c r="J30">
        <v>335.50300000000004</v>
      </c>
      <c r="K30">
        <v>0</v>
      </c>
      <c r="L30">
        <v>6215</v>
      </c>
      <c r="M30">
        <v>0</v>
      </c>
      <c r="N30">
        <v>0</v>
      </c>
      <c r="P30">
        <v>293.21300000000002</v>
      </c>
      <c r="Q30">
        <v>0</v>
      </c>
      <c r="R30">
        <v>138159</v>
      </c>
      <c r="S30">
        <v>471.19</v>
      </c>
      <c r="U30">
        <v>100513</v>
      </c>
      <c r="V30">
        <v>3.802</v>
      </c>
      <c r="W30">
        <v>2363</v>
      </c>
      <c r="X30">
        <v>2363</v>
      </c>
      <c r="Z30">
        <v>0</v>
      </c>
      <c r="AC30">
        <v>0</v>
      </c>
      <c r="AD30" t="s">
        <v>427</v>
      </c>
      <c r="AE30">
        <v>0</v>
      </c>
      <c r="AH30">
        <v>0</v>
      </c>
      <c r="AI30">
        <v>0</v>
      </c>
      <c r="AJ30">
        <v>6215</v>
      </c>
      <c r="AK30" t="s">
        <v>949</v>
      </c>
      <c r="AL30" t="s">
        <v>456</v>
      </c>
      <c r="AM30">
        <v>0</v>
      </c>
      <c r="AN30">
        <v>0</v>
      </c>
      <c r="AO30">
        <v>0</v>
      </c>
      <c r="AP30">
        <v>0</v>
      </c>
      <c r="AQ30">
        <v>0</v>
      </c>
      <c r="AS30">
        <v>0</v>
      </c>
      <c r="AT30">
        <v>0</v>
      </c>
      <c r="AU30">
        <v>0</v>
      </c>
      <c r="AV30">
        <v>-37670</v>
      </c>
      <c r="AW30">
        <v>4049749</v>
      </c>
      <c r="AX30">
        <v>4050512</v>
      </c>
      <c r="AY30">
        <v>2991429</v>
      </c>
      <c r="AZ30">
        <v>138159</v>
      </c>
      <c r="BA30">
        <v>0</v>
      </c>
      <c r="BB30">
        <v>7261</v>
      </c>
      <c r="BC30">
        <v>7215</v>
      </c>
      <c r="BD30">
        <v>16.775000000000002</v>
      </c>
      <c r="BE30">
        <v>46</v>
      </c>
      <c r="BF30">
        <v>3429037</v>
      </c>
      <c r="BG30">
        <v>0</v>
      </c>
      <c r="BJ30">
        <v>12</v>
      </c>
      <c r="BK30">
        <v>0</v>
      </c>
      <c r="BL30">
        <v>0</v>
      </c>
      <c r="BM30">
        <v>0</v>
      </c>
      <c r="BN30">
        <v>0</v>
      </c>
      <c r="BO30">
        <v>0</v>
      </c>
      <c r="BP30">
        <v>0</v>
      </c>
      <c r="BQ30">
        <v>873</v>
      </c>
      <c r="BS30">
        <v>0</v>
      </c>
      <c r="BT30">
        <v>0</v>
      </c>
      <c r="BU30">
        <v>0</v>
      </c>
      <c r="BV30">
        <v>0</v>
      </c>
      <c r="BW30">
        <v>0</v>
      </c>
      <c r="BY30">
        <v>0</v>
      </c>
      <c r="CA30">
        <v>0</v>
      </c>
      <c r="CB30">
        <v>0</v>
      </c>
      <c r="CC30">
        <v>0</v>
      </c>
      <c r="CD30">
        <v>0</v>
      </c>
      <c r="CE30">
        <v>0</v>
      </c>
      <c r="CF30">
        <v>0</v>
      </c>
      <c r="CG30">
        <v>0</v>
      </c>
      <c r="CH30">
        <v>26280</v>
      </c>
      <c r="CI30">
        <v>0</v>
      </c>
      <c r="CJ30">
        <v>5</v>
      </c>
      <c r="CK30">
        <v>0</v>
      </c>
      <c r="CL30">
        <v>0</v>
      </c>
      <c r="CN30">
        <v>0</v>
      </c>
      <c r="CO30">
        <v>1</v>
      </c>
      <c r="CP30">
        <v>0</v>
      </c>
      <c r="CQ30">
        <v>0</v>
      </c>
      <c r="CR30">
        <v>288.42099999999999</v>
      </c>
      <c r="CS30">
        <v>0</v>
      </c>
      <c r="CT30">
        <v>0</v>
      </c>
      <c r="CU30">
        <v>0</v>
      </c>
      <c r="CV30">
        <v>0</v>
      </c>
      <c r="CW30">
        <v>0</v>
      </c>
      <c r="CX30">
        <v>0</v>
      </c>
      <c r="CY30">
        <v>0</v>
      </c>
      <c r="CZ30">
        <v>0</v>
      </c>
      <c r="DB30">
        <v>1967352</v>
      </c>
      <c r="DC30">
        <v>0</v>
      </c>
      <c r="DD30">
        <v>0</v>
      </c>
      <c r="DE30">
        <v>575431</v>
      </c>
      <c r="DF30">
        <v>575431</v>
      </c>
      <c r="DG30">
        <v>92.588000000000008</v>
      </c>
      <c r="DH30">
        <v>0</v>
      </c>
      <c r="DI30">
        <v>0</v>
      </c>
      <c r="DK30">
        <v>3669</v>
      </c>
      <c r="DL30">
        <v>0</v>
      </c>
      <c r="DM30">
        <v>294254</v>
      </c>
      <c r="DN30">
        <v>716</v>
      </c>
      <c r="DO30">
        <v>0</v>
      </c>
      <c r="DP30">
        <v>0</v>
      </c>
      <c r="DQ30">
        <v>0</v>
      </c>
      <c r="DR30">
        <v>0</v>
      </c>
      <c r="DS30">
        <v>0</v>
      </c>
      <c r="DT30">
        <v>0</v>
      </c>
      <c r="DU30">
        <v>0</v>
      </c>
      <c r="DV30">
        <v>0</v>
      </c>
      <c r="DW30">
        <v>0</v>
      </c>
      <c r="DX30">
        <v>0</v>
      </c>
      <c r="DY30">
        <v>0</v>
      </c>
      <c r="DZ30">
        <v>0</v>
      </c>
      <c r="EA30">
        <v>0</v>
      </c>
      <c r="EB30">
        <v>0</v>
      </c>
      <c r="EC30">
        <v>4.9940000000000007</v>
      </c>
      <c r="ED30">
        <v>35693</v>
      </c>
      <c r="EE30">
        <v>0</v>
      </c>
      <c r="EF30">
        <v>0</v>
      </c>
      <c r="EG30">
        <v>0</v>
      </c>
      <c r="EH30">
        <v>259277</v>
      </c>
      <c r="EI30">
        <v>0</v>
      </c>
      <c r="EJ30">
        <v>0</v>
      </c>
      <c r="EK30">
        <v>12.781000000000001</v>
      </c>
      <c r="EL30">
        <v>0</v>
      </c>
      <c r="EM30">
        <v>0</v>
      </c>
      <c r="EN30">
        <v>0.67500000000000004</v>
      </c>
      <c r="EO30">
        <v>0</v>
      </c>
      <c r="EP30">
        <v>0</v>
      </c>
      <c r="EQ30">
        <v>13.456000000000001</v>
      </c>
      <c r="ER30">
        <v>0</v>
      </c>
      <c r="ES30">
        <v>41.718000000000004</v>
      </c>
      <c r="ET30">
        <v>0</v>
      </c>
      <c r="EV30">
        <v>0</v>
      </c>
      <c r="EW30">
        <v>0</v>
      </c>
      <c r="EX30">
        <v>0</v>
      </c>
      <c r="EZ30">
        <v>3481280</v>
      </c>
      <c r="FA30">
        <v>0</v>
      </c>
      <c r="FB30">
        <v>3618676</v>
      </c>
      <c r="FC30">
        <v>0</v>
      </c>
      <c r="FD30">
        <v>0</v>
      </c>
      <c r="FE30">
        <v>483147</v>
      </c>
      <c r="FF30">
        <v>86085</v>
      </c>
      <c r="FG30">
        <v>6.7610000000000003E-2</v>
      </c>
      <c r="FH30">
        <v>3.1380999999999999E-2</v>
      </c>
      <c r="FI30">
        <v>0</v>
      </c>
      <c r="FJ30">
        <v>0</v>
      </c>
      <c r="FK30">
        <v>551.73599999999999</v>
      </c>
      <c r="FL30">
        <v>4214188</v>
      </c>
      <c r="FM30">
        <v>0</v>
      </c>
      <c r="FN30">
        <v>0</v>
      </c>
      <c r="FO30">
        <v>11030</v>
      </c>
      <c r="FP30">
        <v>0</v>
      </c>
      <c r="FQ30">
        <v>11030</v>
      </c>
      <c r="FR30">
        <v>11030</v>
      </c>
      <c r="FS30">
        <v>0</v>
      </c>
      <c r="FT30">
        <v>0</v>
      </c>
      <c r="FU30">
        <v>0</v>
      </c>
      <c r="FV30">
        <v>0</v>
      </c>
      <c r="FW30">
        <v>0</v>
      </c>
      <c r="FX30">
        <v>0</v>
      </c>
      <c r="FY30">
        <v>0</v>
      </c>
      <c r="GB30">
        <v>51849</v>
      </c>
      <c r="GC30">
        <v>51849</v>
      </c>
      <c r="GD30">
        <v>5.4980000000000002</v>
      </c>
      <c r="GF30">
        <v>0</v>
      </c>
      <c r="GG30">
        <v>0</v>
      </c>
      <c r="GH30">
        <v>0</v>
      </c>
      <c r="GI30">
        <v>0</v>
      </c>
      <c r="GK30">
        <v>0</v>
      </c>
      <c r="GL30">
        <v>0</v>
      </c>
      <c r="GM30">
        <v>0</v>
      </c>
      <c r="GN30">
        <v>0</v>
      </c>
      <c r="GO30">
        <v>0</v>
      </c>
      <c r="GQ30">
        <v>0</v>
      </c>
      <c r="GR30">
        <v>0</v>
      </c>
      <c r="GS30">
        <v>0</v>
      </c>
      <c r="GT30">
        <v>0</v>
      </c>
      <c r="HB30">
        <v>0</v>
      </c>
      <c r="HC30">
        <v>0</v>
      </c>
      <c r="HD30">
        <v>0</v>
      </c>
      <c r="HE30">
        <v>0</v>
      </c>
      <c r="HF30">
        <v>367197</v>
      </c>
      <c r="HG30">
        <v>8701</v>
      </c>
      <c r="HH30">
        <v>153913</v>
      </c>
      <c r="HI30">
        <v>0</v>
      </c>
      <c r="HJ30">
        <v>39630</v>
      </c>
      <c r="HK30">
        <v>0</v>
      </c>
      <c r="HL30">
        <v>0</v>
      </c>
      <c r="HM30">
        <v>0</v>
      </c>
      <c r="HN30">
        <v>0</v>
      </c>
      <c r="HO30">
        <v>0</v>
      </c>
      <c r="HP30">
        <v>0</v>
      </c>
      <c r="HQ30">
        <v>0</v>
      </c>
      <c r="HR30">
        <v>0</v>
      </c>
      <c r="HS30">
        <v>3480517</v>
      </c>
      <c r="HT30">
        <v>86085</v>
      </c>
      <c r="HW30">
        <v>0</v>
      </c>
      <c r="HX30">
        <v>29</v>
      </c>
      <c r="HY30">
        <v>42</v>
      </c>
      <c r="HZ30">
        <v>46</v>
      </c>
      <c r="IA30">
        <v>25</v>
      </c>
      <c r="IB30">
        <v>211</v>
      </c>
      <c r="IC30">
        <v>353</v>
      </c>
      <c r="ID30">
        <v>0</v>
      </c>
      <c r="IE30">
        <v>0</v>
      </c>
      <c r="IF30">
        <v>0</v>
      </c>
      <c r="IG30">
        <v>14</v>
      </c>
      <c r="IH30">
        <v>135.25</v>
      </c>
      <c r="II30">
        <v>0</v>
      </c>
      <c r="IJ30">
        <v>3.802</v>
      </c>
      <c r="IK30">
        <v>0</v>
      </c>
      <c r="IL30">
        <v>0</v>
      </c>
      <c r="IM30">
        <v>0</v>
      </c>
      <c r="IN30">
        <v>0</v>
      </c>
      <c r="IO30">
        <v>0</v>
      </c>
      <c r="IP30">
        <v>0</v>
      </c>
      <c r="IQ30">
        <v>3.802</v>
      </c>
      <c r="IR30">
        <v>2363</v>
      </c>
      <c r="IS30">
        <v>0</v>
      </c>
      <c r="IT30">
        <v>0</v>
      </c>
      <c r="IU30">
        <v>0</v>
      </c>
      <c r="IV30">
        <v>0</v>
      </c>
      <c r="IW30">
        <v>6215</v>
      </c>
      <c r="IX30">
        <v>0</v>
      </c>
      <c r="IY30">
        <v>0</v>
      </c>
      <c r="IZ30">
        <v>0</v>
      </c>
      <c r="JA30">
        <v>0</v>
      </c>
      <c r="JB30">
        <v>0</v>
      </c>
      <c r="JC30">
        <v>0</v>
      </c>
      <c r="JD30">
        <v>0</v>
      </c>
      <c r="JE30">
        <v>0</v>
      </c>
      <c r="JF30">
        <v>0</v>
      </c>
      <c r="JG30">
        <v>0</v>
      </c>
      <c r="JH30">
        <v>0</v>
      </c>
      <c r="JJ30">
        <v>0</v>
      </c>
      <c r="JK30">
        <v>0</v>
      </c>
      <c r="JL30">
        <v>0</v>
      </c>
      <c r="JM30">
        <v>0</v>
      </c>
      <c r="JO30">
        <v>0.04</v>
      </c>
      <c r="JP30">
        <v>5.4580000000000002</v>
      </c>
      <c r="JQ30">
        <v>0</v>
      </c>
      <c r="JR30">
        <v>325</v>
      </c>
      <c r="JS30">
        <v>51524</v>
      </c>
      <c r="JT30">
        <v>0</v>
      </c>
      <c r="JU30">
        <v>7298</v>
      </c>
      <c r="JW30">
        <v>0</v>
      </c>
      <c r="JX30">
        <v>0</v>
      </c>
      <c r="JY30">
        <v>0</v>
      </c>
      <c r="JZ30">
        <v>0</v>
      </c>
      <c r="KD30">
        <v>30018</v>
      </c>
      <c r="KE30">
        <v>7375</v>
      </c>
      <c r="KG30">
        <v>0</v>
      </c>
      <c r="KH30">
        <v>0</v>
      </c>
      <c r="KI30">
        <v>0</v>
      </c>
      <c r="KJ30">
        <v>8</v>
      </c>
      <c r="KK30">
        <v>6</v>
      </c>
      <c r="KL30">
        <v>4972</v>
      </c>
      <c r="KM30">
        <v>3729</v>
      </c>
      <c r="KN30">
        <v>0</v>
      </c>
      <c r="KO30">
        <v>0</v>
      </c>
      <c r="KP30">
        <v>0</v>
      </c>
      <c r="KQ30">
        <v>0</v>
      </c>
      <c r="KS30">
        <v>0</v>
      </c>
      <c r="KT30">
        <v>0</v>
      </c>
      <c r="KU30">
        <v>0</v>
      </c>
      <c r="KW30">
        <v>0</v>
      </c>
      <c r="KX30">
        <v>0</v>
      </c>
      <c r="KY30">
        <v>0</v>
      </c>
      <c r="KZ30">
        <v>4076029</v>
      </c>
      <c r="LA30">
        <v>0</v>
      </c>
      <c r="LB30">
        <v>0</v>
      </c>
      <c r="LD30">
        <v>0</v>
      </c>
      <c r="LE30">
        <v>0</v>
      </c>
      <c r="LF30">
        <v>0</v>
      </c>
      <c r="LG30">
        <v>26280</v>
      </c>
      <c r="LH30">
        <v>0</v>
      </c>
      <c r="LI30">
        <v>4076029</v>
      </c>
      <c r="LJ30">
        <v>288.63400000000001</v>
      </c>
      <c r="LK30">
        <v>1</v>
      </c>
      <c r="LL30">
        <v>33540</v>
      </c>
      <c r="LM30">
        <v>6090</v>
      </c>
      <c r="LN30">
        <v>0</v>
      </c>
      <c r="LO30">
        <v>0</v>
      </c>
      <c r="LP30">
        <v>0</v>
      </c>
      <c r="LQ30">
        <v>0</v>
      </c>
      <c r="LR30">
        <v>0</v>
      </c>
      <c r="LS30">
        <v>0</v>
      </c>
      <c r="LT30">
        <v>0</v>
      </c>
      <c r="LU30">
        <v>0</v>
      </c>
      <c r="LV30">
        <v>0</v>
      </c>
      <c r="LW30">
        <v>0</v>
      </c>
      <c r="LX30">
        <v>0</v>
      </c>
      <c r="LY30">
        <v>0</v>
      </c>
      <c r="LZ30">
        <v>423</v>
      </c>
      <c r="MA30">
        <v>26280</v>
      </c>
      <c r="MB30">
        <v>0</v>
      </c>
      <c r="MC30">
        <v>17520</v>
      </c>
      <c r="MD30">
        <v>8760</v>
      </c>
      <c r="ME30">
        <v>0</v>
      </c>
      <c r="MF30">
        <v>0</v>
      </c>
      <c r="MG30">
        <v>4076029</v>
      </c>
      <c r="MH30">
        <v>0</v>
      </c>
      <c r="MI30">
        <v>0</v>
      </c>
      <c r="MJ30">
        <v>0</v>
      </c>
      <c r="MK30">
        <v>0</v>
      </c>
      <c r="ML30">
        <v>0</v>
      </c>
      <c r="MM30">
        <v>1228196.149</v>
      </c>
      <c r="MN30">
        <v>18.758000000000003</v>
      </c>
      <c r="MO30">
        <v>81365.085000000006</v>
      </c>
      <c r="MP30">
        <v>144.172</v>
      </c>
      <c r="MQ30">
        <v>279.42200000000003</v>
      </c>
      <c r="MS30">
        <v>763323922</v>
      </c>
      <c r="MT30">
        <v>257639917</v>
      </c>
      <c r="MU30">
        <v>28372</v>
      </c>
      <c r="MV30">
        <v>84058</v>
      </c>
      <c r="MW30">
        <v>8960</v>
      </c>
      <c r="MX30">
        <v>505684005</v>
      </c>
      <c r="MY30">
        <v>116581</v>
      </c>
      <c r="MZ30">
        <v>56000</v>
      </c>
      <c r="NA30">
        <v>5</v>
      </c>
      <c r="NB30">
        <v>4</v>
      </c>
      <c r="ND30">
        <v>375.63100000000003</v>
      </c>
      <c r="NE30">
        <v>16903</v>
      </c>
      <c r="NF30">
        <v>22</v>
      </c>
      <c r="NG30">
        <v>22000</v>
      </c>
      <c r="NH30">
        <v>44838</v>
      </c>
      <c r="NI30">
        <v>0</v>
      </c>
      <c r="NJ30">
        <v>0</v>
      </c>
      <c r="NK30">
        <v>99742</v>
      </c>
      <c r="NL30">
        <v>0</v>
      </c>
      <c r="NN30">
        <v>0</v>
      </c>
      <c r="NO30">
        <v>0</v>
      </c>
      <c r="NP30">
        <v>438</v>
      </c>
      <c r="NT30">
        <v>0</v>
      </c>
      <c r="NU30">
        <v>0</v>
      </c>
      <c r="NV30">
        <v>0</v>
      </c>
      <c r="NW30">
        <v>0</v>
      </c>
      <c r="NX30">
        <v>0</v>
      </c>
      <c r="NY30">
        <v>0</v>
      </c>
      <c r="NZ30">
        <v>0</v>
      </c>
      <c r="OA30">
        <v>0</v>
      </c>
      <c r="OB30">
        <v>0</v>
      </c>
      <c r="OC30">
        <v>0</v>
      </c>
      <c r="OD30">
        <v>0</v>
      </c>
      <c r="OE30">
        <v>28000</v>
      </c>
      <c r="OF30">
        <v>680000</v>
      </c>
      <c r="OG30">
        <v>4000</v>
      </c>
      <c r="OH30">
        <v>8000</v>
      </c>
      <c r="OO30">
        <v>0</v>
      </c>
      <c r="OP30">
        <v>0</v>
      </c>
      <c r="OQ30">
        <v>0</v>
      </c>
      <c r="OR30">
        <v>0</v>
      </c>
      <c r="OS30">
        <v>0</v>
      </c>
      <c r="OT30">
        <v>0</v>
      </c>
      <c r="OU30">
        <v>0</v>
      </c>
      <c r="OV30">
        <v>10276764</v>
      </c>
      <c r="OX30">
        <v>0.25270000000000004</v>
      </c>
      <c r="OY30">
        <v>406500.10000000003</v>
      </c>
      <c r="OZ30">
        <v>1706982</v>
      </c>
      <c r="PA30">
        <v>629817</v>
      </c>
      <c r="PB30">
        <v>6925</v>
      </c>
      <c r="PC30">
        <v>0</v>
      </c>
      <c r="PD30">
        <v>35000000</v>
      </c>
      <c r="PE30">
        <v>33517000</v>
      </c>
      <c r="PF30">
        <v>1483000</v>
      </c>
      <c r="PG30">
        <v>306</v>
      </c>
      <c r="PH30">
        <v>0</v>
      </c>
      <c r="PI30">
        <v>0</v>
      </c>
      <c r="PJ30">
        <v>0</v>
      </c>
      <c r="PK30">
        <v>0</v>
      </c>
      <c r="PL30">
        <v>445212</v>
      </c>
      <c r="PM30">
        <v>0</v>
      </c>
      <c r="PN30">
        <v>0</v>
      </c>
      <c r="PO30">
        <v>0</v>
      </c>
    </row>
    <row r="31" spans="1:431" customFormat="1" x14ac:dyDescent="0.3">
      <c r="A31">
        <v>46778</v>
      </c>
      <c r="B31" s="4">
        <v>15845</v>
      </c>
      <c r="C31">
        <v>9</v>
      </c>
      <c r="D31">
        <v>2026</v>
      </c>
      <c r="E31">
        <v>6215</v>
      </c>
      <c r="F31">
        <v>0</v>
      </c>
      <c r="G31">
        <v>91.234999999999999</v>
      </c>
      <c r="H31">
        <v>81.695999999999998</v>
      </c>
      <c r="I31">
        <v>81.695999999999998</v>
      </c>
      <c r="J31">
        <v>91.234999999999999</v>
      </c>
      <c r="K31">
        <v>0</v>
      </c>
      <c r="L31">
        <v>6215</v>
      </c>
      <c r="M31">
        <v>0</v>
      </c>
      <c r="N31">
        <v>0</v>
      </c>
      <c r="P31">
        <v>56.578000000000003</v>
      </c>
      <c r="Q31">
        <v>0</v>
      </c>
      <c r="R31">
        <v>26659</v>
      </c>
      <c r="S31">
        <v>471.19</v>
      </c>
      <c r="U31">
        <v>19397</v>
      </c>
      <c r="V31">
        <v>3.5050000000000003</v>
      </c>
      <c r="W31">
        <v>2178</v>
      </c>
      <c r="X31">
        <v>2178</v>
      </c>
      <c r="Z31">
        <v>0</v>
      </c>
      <c r="AC31">
        <v>0</v>
      </c>
      <c r="AD31" t="s">
        <v>427</v>
      </c>
      <c r="AE31">
        <v>0</v>
      </c>
      <c r="AH31">
        <v>0</v>
      </c>
      <c r="AI31">
        <v>0</v>
      </c>
      <c r="AJ31">
        <v>6215</v>
      </c>
      <c r="AK31" t="s">
        <v>949</v>
      </c>
      <c r="AL31" t="s">
        <v>602</v>
      </c>
      <c r="AM31">
        <v>0</v>
      </c>
      <c r="AN31">
        <v>0</v>
      </c>
      <c r="AO31">
        <v>0</v>
      </c>
      <c r="AP31">
        <v>0</v>
      </c>
      <c r="AQ31">
        <v>0</v>
      </c>
      <c r="AS31">
        <v>0</v>
      </c>
      <c r="AT31">
        <v>0</v>
      </c>
      <c r="AU31">
        <v>0</v>
      </c>
      <c r="AV31">
        <v>-7</v>
      </c>
      <c r="AW31">
        <v>1491626</v>
      </c>
      <c r="AX31">
        <v>1492975</v>
      </c>
      <c r="AY31">
        <v>990225</v>
      </c>
      <c r="AZ31">
        <v>26659</v>
      </c>
      <c r="BA31">
        <v>0</v>
      </c>
      <c r="BB31">
        <v>0</v>
      </c>
      <c r="BC31">
        <v>0</v>
      </c>
      <c r="BD31">
        <v>0</v>
      </c>
      <c r="BE31">
        <v>0</v>
      </c>
      <c r="BF31">
        <v>1228932</v>
      </c>
      <c r="BG31">
        <v>0</v>
      </c>
      <c r="BJ31">
        <v>12</v>
      </c>
      <c r="BK31">
        <v>0</v>
      </c>
      <c r="BL31">
        <v>0</v>
      </c>
      <c r="BM31">
        <v>0</v>
      </c>
      <c r="BN31">
        <v>0</v>
      </c>
      <c r="BO31">
        <v>0</v>
      </c>
      <c r="BP31">
        <v>0</v>
      </c>
      <c r="BQ31">
        <v>917</v>
      </c>
      <c r="BS31">
        <v>0</v>
      </c>
      <c r="BT31">
        <v>0</v>
      </c>
      <c r="BU31">
        <v>0</v>
      </c>
      <c r="BV31">
        <v>0</v>
      </c>
      <c r="BW31">
        <v>0</v>
      </c>
      <c r="BY31">
        <v>0</v>
      </c>
      <c r="CA31">
        <v>0</v>
      </c>
      <c r="CB31">
        <v>0</v>
      </c>
      <c r="CC31">
        <v>0</v>
      </c>
      <c r="CD31">
        <v>0</v>
      </c>
      <c r="CE31">
        <v>0</v>
      </c>
      <c r="CF31">
        <v>0</v>
      </c>
      <c r="CG31">
        <v>0</v>
      </c>
      <c r="CH31">
        <v>6000</v>
      </c>
      <c r="CI31">
        <v>0</v>
      </c>
      <c r="CJ31">
        <v>4</v>
      </c>
      <c r="CK31">
        <v>0</v>
      </c>
      <c r="CL31">
        <v>0</v>
      </c>
      <c r="CN31">
        <v>0</v>
      </c>
      <c r="CO31">
        <v>1</v>
      </c>
      <c r="CP31">
        <v>0</v>
      </c>
      <c r="CQ31">
        <v>0</v>
      </c>
      <c r="CR31">
        <v>56.569000000000003</v>
      </c>
      <c r="CS31">
        <v>0</v>
      </c>
      <c r="CT31">
        <v>0</v>
      </c>
      <c r="CU31">
        <v>0</v>
      </c>
      <c r="CV31">
        <v>0</v>
      </c>
      <c r="CW31">
        <v>0</v>
      </c>
      <c r="CX31">
        <v>0</v>
      </c>
      <c r="CY31">
        <v>0</v>
      </c>
      <c r="CZ31">
        <v>0</v>
      </c>
      <c r="DB31">
        <v>507741</v>
      </c>
      <c r="DC31">
        <v>0</v>
      </c>
      <c r="DD31">
        <v>0</v>
      </c>
      <c r="DE31">
        <v>27890</v>
      </c>
      <c r="DF31">
        <v>27890</v>
      </c>
      <c r="DG31">
        <v>4.4880000000000004</v>
      </c>
      <c r="DH31">
        <v>0</v>
      </c>
      <c r="DI31">
        <v>0</v>
      </c>
      <c r="DK31">
        <v>4341</v>
      </c>
      <c r="DL31">
        <v>0</v>
      </c>
      <c r="DM31">
        <v>554202</v>
      </c>
      <c r="DN31">
        <v>1349</v>
      </c>
      <c r="DO31">
        <v>0</v>
      </c>
      <c r="DP31">
        <v>0</v>
      </c>
      <c r="DQ31">
        <v>0</v>
      </c>
      <c r="DR31">
        <v>0</v>
      </c>
      <c r="DS31">
        <v>0</v>
      </c>
      <c r="DT31">
        <v>0</v>
      </c>
      <c r="DU31">
        <v>0</v>
      </c>
      <c r="DV31">
        <v>0</v>
      </c>
      <c r="DW31">
        <v>0</v>
      </c>
      <c r="DX31">
        <v>0</v>
      </c>
      <c r="DY31">
        <v>0</v>
      </c>
      <c r="DZ31">
        <v>0</v>
      </c>
      <c r="EA31">
        <v>0</v>
      </c>
      <c r="EB31">
        <v>0</v>
      </c>
      <c r="EC31">
        <v>51.118000000000002</v>
      </c>
      <c r="ED31">
        <v>365353</v>
      </c>
      <c r="EE31">
        <v>0</v>
      </c>
      <c r="EF31">
        <v>0</v>
      </c>
      <c r="EG31">
        <v>0</v>
      </c>
      <c r="EH31">
        <v>190198</v>
      </c>
      <c r="EI31">
        <v>0</v>
      </c>
      <c r="EJ31">
        <v>0</v>
      </c>
      <c r="EK31">
        <v>8.5460000000000012</v>
      </c>
      <c r="EL31">
        <v>0</v>
      </c>
      <c r="EM31">
        <v>0</v>
      </c>
      <c r="EN31">
        <v>0.99299999999999999</v>
      </c>
      <c r="EO31">
        <v>0</v>
      </c>
      <c r="EP31">
        <v>0</v>
      </c>
      <c r="EQ31">
        <v>9.5389999999999997</v>
      </c>
      <c r="ER31">
        <v>0</v>
      </c>
      <c r="ES31">
        <v>30.603000000000002</v>
      </c>
      <c r="ET31">
        <v>0</v>
      </c>
      <c r="EV31">
        <v>0</v>
      </c>
      <c r="EW31">
        <v>0</v>
      </c>
      <c r="EX31">
        <v>0</v>
      </c>
      <c r="EZ31">
        <v>1288969</v>
      </c>
      <c r="FA31">
        <v>0</v>
      </c>
      <c r="FB31">
        <v>1314279</v>
      </c>
      <c r="FC31">
        <v>0</v>
      </c>
      <c r="FD31">
        <v>0</v>
      </c>
      <c r="FE31">
        <v>173154</v>
      </c>
      <c r="FF31">
        <v>30852</v>
      </c>
      <c r="FG31">
        <v>6.7610000000000003E-2</v>
      </c>
      <c r="FH31">
        <v>3.1380999999999999E-2</v>
      </c>
      <c r="FI31">
        <v>0</v>
      </c>
      <c r="FJ31">
        <v>0</v>
      </c>
      <c r="FK31">
        <v>197.73600000000002</v>
      </c>
      <c r="FL31">
        <v>1524285</v>
      </c>
      <c r="FM31">
        <v>0</v>
      </c>
      <c r="FN31">
        <v>0</v>
      </c>
      <c r="FO31">
        <v>0</v>
      </c>
      <c r="FP31">
        <v>0</v>
      </c>
      <c r="FQ31">
        <v>0</v>
      </c>
      <c r="FR31">
        <v>0</v>
      </c>
      <c r="FS31">
        <v>0</v>
      </c>
      <c r="FT31">
        <v>0</v>
      </c>
      <c r="FU31">
        <v>0</v>
      </c>
      <c r="FV31">
        <v>0</v>
      </c>
      <c r="FW31">
        <v>0</v>
      </c>
      <c r="FX31">
        <v>0</v>
      </c>
      <c r="FY31">
        <v>0</v>
      </c>
      <c r="GB31">
        <v>0</v>
      </c>
      <c r="GC31">
        <v>0</v>
      </c>
      <c r="GD31">
        <v>0</v>
      </c>
      <c r="GF31">
        <v>0</v>
      </c>
      <c r="GG31">
        <v>0</v>
      </c>
      <c r="GH31">
        <v>0</v>
      </c>
      <c r="GI31">
        <v>0</v>
      </c>
      <c r="GK31">
        <v>0</v>
      </c>
      <c r="GL31">
        <v>0</v>
      </c>
      <c r="GM31">
        <v>0</v>
      </c>
      <c r="GN31">
        <v>0</v>
      </c>
      <c r="GO31">
        <v>0</v>
      </c>
      <c r="GQ31">
        <v>0</v>
      </c>
      <c r="GR31">
        <v>0</v>
      </c>
      <c r="GS31">
        <v>0</v>
      </c>
      <c r="GT31">
        <v>0</v>
      </c>
      <c r="HB31">
        <v>0</v>
      </c>
      <c r="HC31">
        <v>0</v>
      </c>
      <c r="HD31">
        <v>0</v>
      </c>
      <c r="HE31">
        <v>0</v>
      </c>
      <c r="HF31">
        <v>94767</v>
      </c>
      <c r="HG31">
        <v>34183</v>
      </c>
      <c r="HH31">
        <v>6622</v>
      </c>
      <c r="HI31">
        <v>0</v>
      </c>
      <c r="HJ31">
        <v>34734</v>
      </c>
      <c r="HK31">
        <v>0</v>
      </c>
      <c r="HL31">
        <v>0</v>
      </c>
      <c r="HM31">
        <v>0</v>
      </c>
      <c r="HN31">
        <v>0</v>
      </c>
      <c r="HO31">
        <v>0</v>
      </c>
      <c r="HP31">
        <v>0</v>
      </c>
      <c r="HQ31">
        <v>0</v>
      </c>
      <c r="HR31">
        <v>0</v>
      </c>
      <c r="HS31">
        <v>1287620</v>
      </c>
      <c r="HT31">
        <v>30852</v>
      </c>
      <c r="HW31">
        <v>0</v>
      </c>
      <c r="HX31">
        <v>3</v>
      </c>
      <c r="HY31">
        <v>4</v>
      </c>
      <c r="HZ31">
        <v>6</v>
      </c>
      <c r="IA31">
        <v>1</v>
      </c>
      <c r="IB31">
        <v>4</v>
      </c>
      <c r="IC31">
        <v>18</v>
      </c>
      <c r="ID31">
        <v>0</v>
      </c>
      <c r="IE31">
        <v>0</v>
      </c>
      <c r="IF31">
        <v>0</v>
      </c>
      <c r="IG31">
        <v>55</v>
      </c>
      <c r="IH31">
        <v>14.808</v>
      </c>
      <c r="II31">
        <v>0</v>
      </c>
      <c r="IJ31">
        <v>3.5050000000000003</v>
      </c>
      <c r="IK31">
        <v>0</v>
      </c>
      <c r="IL31">
        <v>0</v>
      </c>
      <c r="IM31">
        <v>0</v>
      </c>
      <c r="IN31">
        <v>0</v>
      </c>
      <c r="IO31">
        <v>0</v>
      </c>
      <c r="IP31">
        <v>0</v>
      </c>
      <c r="IQ31">
        <v>3.5050000000000003</v>
      </c>
      <c r="IR31">
        <v>2178</v>
      </c>
      <c r="IS31">
        <v>0</v>
      </c>
      <c r="IT31">
        <v>0</v>
      </c>
      <c r="IU31">
        <v>0</v>
      </c>
      <c r="IV31">
        <v>0</v>
      </c>
      <c r="IW31">
        <v>6215</v>
      </c>
      <c r="IX31">
        <v>0</v>
      </c>
      <c r="IY31">
        <v>0</v>
      </c>
      <c r="IZ31">
        <v>0</v>
      </c>
      <c r="JA31">
        <v>0</v>
      </c>
      <c r="JB31">
        <v>0</v>
      </c>
      <c r="JC31">
        <v>0</v>
      </c>
      <c r="JD31">
        <v>0</v>
      </c>
      <c r="JE31">
        <v>0</v>
      </c>
      <c r="JF31">
        <v>0</v>
      </c>
      <c r="JG31">
        <v>0</v>
      </c>
      <c r="JH31">
        <v>0</v>
      </c>
      <c r="JJ31">
        <v>0</v>
      </c>
      <c r="JK31">
        <v>0</v>
      </c>
      <c r="JL31">
        <v>0</v>
      </c>
      <c r="JM31">
        <v>0</v>
      </c>
      <c r="JO31">
        <v>0</v>
      </c>
      <c r="JP31">
        <v>0</v>
      </c>
      <c r="JQ31">
        <v>0</v>
      </c>
      <c r="JR31">
        <v>0</v>
      </c>
      <c r="JS31">
        <v>0</v>
      </c>
      <c r="JT31">
        <v>0</v>
      </c>
      <c r="JU31">
        <v>0</v>
      </c>
      <c r="JW31">
        <v>0</v>
      </c>
      <c r="JX31">
        <v>0</v>
      </c>
      <c r="JY31">
        <v>0</v>
      </c>
      <c r="JZ31">
        <v>0</v>
      </c>
      <c r="KD31">
        <v>0</v>
      </c>
      <c r="KE31">
        <v>7375</v>
      </c>
      <c r="KG31">
        <v>0</v>
      </c>
      <c r="KH31">
        <v>0</v>
      </c>
      <c r="KI31">
        <v>0</v>
      </c>
      <c r="KJ31">
        <v>55</v>
      </c>
      <c r="KK31">
        <v>0</v>
      </c>
      <c r="KL31">
        <v>34183</v>
      </c>
      <c r="KM31">
        <v>0</v>
      </c>
      <c r="KN31">
        <v>0</v>
      </c>
      <c r="KO31">
        <v>0</v>
      </c>
      <c r="KP31">
        <v>0</v>
      </c>
      <c r="KQ31">
        <v>0</v>
      </c>
      <c r="KS31">
        <v>0</v>
      </c>
      <c r="KT31">
        <v>0</v>
      </c>
      <c r="KU31">
        <v>0</v>
      </c>
      <c r="KW31">
        <v>0</v>
      </c>
      <c r="KX31">
        <v>0</v>
      </c>
      <c r="KY31">
        <v>0</v>
      </c>
      <c r="KZ31">
        <v>1497626</v>
      </c>
      <c r="LA31">
        <v>0</v>
      </c>
      <c r="LB31">
        <v>0</v>
      </c>
      <c r="LD31">
        <v>0</v>
      </c>
      <c r="LE31">
        <v>0</v>
      </c>
      <c r="LF31">
        <v>0</v>
      </c>
      <c r="LG31">
        <v>6000</v>
      </c>
      <c r="LH31">
        <v>0</v>
      </c>
      <c r="LI31">
        <v>1497626</v>
      </c>
      <c r="LJ31">
        <v>56.569000000000003</v>
      </c>
      <c r="LK31">
        <v>1</v>
      </c>
      <c r="LL31">
        <v>33540</v>
      </c>
      <c r="LM31">
        <v>1194</v>
      </c>
      <c r="LN31">
        <v>0</v>
      </c>
      <c r="LO31">
        <v>0</v>
      </c>
      <c r="LP31">
        <v>0</v>
      </c>
      <c r="LQ31">
        <v>0</v>
      </c>
      <c r="LR31">
        <v>0</v>
      </c>
      <c r="LS31">
        <v>0</v>
      </c>
      <c r="LT31">
        <v>0</v>
      </c>
      <c r="LU31">
        <v>0</v>
      </c>
      <c r="LV31">
        <v>0</v>
      </c>
      <c r="LW31">
        <v>0</v>
      </c>
      <c r="LX31">
        <v>0</v>
      </c>
      <c r="LY31">
        <v>0</v>
      </c>
      <c r="LZ31">
        <v>100</v>
      </c>
      <c r="MA31">
        <v>6000</v>
      </c>
      <c r="MB31">
        <v>0</v>
      </c>
      <c r="MC31">
        <v>4000</v>
      </c>
      <c r="MD31">
        <v>2000</v>
      </c>
      <c r="ME31">
        <v>0</v>
      </c>
      <c r="MF31">
        <v>0</v>
      </c>
      <c r="MG31">
        <v>1497626</v>
      </c>
      <c r="MH31">
        <v>0</v>
      </c>
      <c r="MI31">
        <v>0</v>
      </c>
      <c r="MJ31">
        <v>0</v>
      </c>
      <c r="MK31">
        <v>0</v>
      </c>
      <c r="ML31">
        <v>0</v>
      </c>
      <c r="MM31">
        <v>1228196.149</v>
      </c>
      <c r="MN31">
        <v>0</v>
      </c>
      <c r="MO31">
        <v>81365.085000000006</v>
      </c>
      <c r="MP31">
        <v>56.569000000000003</v>
      </c>
      <c r="MQ31">
        <v>71.37700000000001</v>
      </c>
      <c r="MS31">
        <v>763323922</v>
      </c>
      <c r="MT31">
        <v>257639917</v>
      </c>
      <c r="MU31">
        <v>3106</v>
      </c>
      <c r="MV31">
        <v>9203</v>
      </c>
      <c r="MW31">
        <v>3516</v>
      </c>
      <c r="MX31">
        <v>505684005</v>
      </c>
      <c r="MY31">
        <v>0</v>
      </c>
      <c r="MZ31">
        <v>28000</v>
      </c>
      <c r="NA31">
        <v>3</v>
      </c>
      <c r="NB31">
        <v>1</v>
      </c>
      <c r="ND31">
        <v>96.944000000000003</v>
      </c>
      <c r="NE31">
        <v>4362</v>
      </c>
      <c r="NF31">
        <v>9</v>
      </c>
      <c r="NG31">
        <v>9000</v>
      </c>
      <c r="NH31">
        <v>10600</v>
      </c>
      <c r="NI31">
        <v>0</v>
      </c>
      <c r="NJ31">
        <v>0</v>
      </c>
      <c r="NK31">
        <v>0</v>
      </c>
      <c r="NL31">
        <v>0</v>
      </c>
      <c r="NN31">
        <v>0</v>
      </c>
      <c r="NO31">
        <v>0</v>
      </c>
      <c r="NP31">
        <v>100</v>
      </c>
      <c r="NT31">
        <v>0</v>
      </c>
      <c r="NU31">
        <v>0</v>
      </c>
      <c r="NV31">
        <v>0</v>
      </c>
      <c r="NW31">
        <v>0</v>
      </c>
      <c r="NX31">
        <v>0</v>
      </c>
      <c r="NY31">
        <v>0</v>
      </c>
      <c r="NZ31">
        <v>0</v>
      </c>
      <c r="OA31">
        <v>0</v>
      </c>
      <c r="OB31">
        <v>0</v>
      </c>
      <c r="OC31">
        <v>0</v>
      </c>
      <c r="OD31">
        <v>0</v>
      </c>
      <c r="OE31">
        <v>32000</v>
      </c>
      <c r="OF31">
        <v>120000</v>
      </c>
      <c r="OG31">
        <v>4000</v>
      </c>
      <c r="OH31">
        <v>8000</v>
      </c>
      <c r="OO31">
        <v>91.674000000000007</v>
      </c>
      <c r="OP31">
        <v>0</v>
      </c>
      <c r="OQ31">
        <v>91.674000000000007</v>
      </c>
      <c r="OR31">
        <v>85463</v>
      </c>
      <c r="OS31">
        <v>0</v>
      </c>
      <c r="OT31">
        <v>85463</v>
      </c>
      <c r="OU31">
        <v>8582</v>
      </c>
      <c r="OV31">
        <v>3301072</v>
      </c>
      <c r="OX31">
        <v>0.25270000000000004</v>
      </c>
      <c r="OY31">
        <v>406500.10000000003</v>
      </c>
      <c r="OZ31">
        <v>570112</v>
      </c>
      <c r="PA31">
        <v>210351</v>
      </c>
      <c r="PB31">
        <v>6925</v>
      </c>
      <c r="PC31">
        <v>0</v>
      </c>
      <c r="PD31">
        <v>35000000</v>
      </c>
      <c r="PE31">
        <v>33517000</v>
      </c>
      <c r="PF31">
        <v>1483000</v>
      </c>
      <c r="PG31">
        <v>306</v>
      </c>
      <c r="PH31">
        <v>0</v>
      </c>
      <c r="PI31">
        <v>0</v>
      </c>
      <c r="PJ31">
        <v>0</v>
      </c>
      <c r="PK31">
        <v>0</v>
      </c>
      <c r="PL31">
        <v>27875</v>
      </c>
      <c r="PM31">
        <v>0</v>
      </c>
      <c r="PN31">
        <v>0</v>
      </c>
      <c r="PO31">
        <v>0</v>
      </c>
    </row>
    <row r="32" spans="1:431" customFormat="1" x14ac:dyDescent="0.3">
      <c r="A32">
        <v>46778</v>
      </c>
      <c r="B32" s="4">
        <v>21803</v>
      </c>
      <c r="C32">
        <v>9</v>
      </c>
      <c r="D32">
        <v>2026</v>
      </c>
      <c r="E32">
        <v>6215</v>
      </c>
      <c r="F32">
        <v>0</v>
      </c>
      <c r="G32">
        <v>254.31300000000002</v>
      </c>
      <c r="H32">
        <v>244.16400000000002</v>
      </c>
      <c r="I32">
        <v>244.16400000000002</v>
      </c>
      <c r="J32">
        <v>254.31300000000002</v>
      </c>
      <c r="K32">
        <v>0</v>
      </c>
      <c r="L32">
        <v>6215</v>
      </c>
      <c r="M32">
        <v>0</v>
      </c>
      <c r="N32">
        <v>0</v>
      </c>
      <c r="P32">
        <v>238.96800000000002</v>
      </c>
      <c r="Q32">
        <v>0</v>
      </c>
      <c r="R32">
        <v>112599</v>
      </c>
      <c r="S32">
        <v>471.19</v>
      </c>
      <c r="U32">
        <v>81918</v>
      </c>
      <c r="V32">
        <v>108.78800000000001</v>
      </c>
      <c r="W32">
        <v>67612</v>
      </c>
      <c r="X32">
        <v>67612</v>
      </c>
      <c r="Z32">
        <v>0</v>
      </c>
      <c r="AC32">
        <v>0</v>
      </c>
      <c r="AD32" t="s">
        <v>427</v>
      </c>
      <c r="AE32">
        <v>0</v>
      </c>
      <c r="AH32">
        <v>0</v>
      </c>
      <c r="AI32">
        <v>0</v>
      </c>
      <c r="AJ32">
        <v>6215</v>
      </c>
      <c r="AK32" t="s">
        <v>949</v>
      </c>
      <c r="AL32" t="s">
        <v>457</v>
      </c>
      <c r="AM32">
        <v>0</v>
      </c>
      <c r="AN32">
        <v>0</v>
      </c>
      <c r="AO32">
        <v>0</v>
      </c>
      <c r="AP32">
        <v>0</v>
      </c>
      <c r="AQ32">
        <v>0</v>
      </c>
      <c r="AS32">
        <v>0</v>
      </c>
      <c r="AT32">
        <v>0</v>
      </c>
      <c r="AU32">
        <v>0</v>
      </c>
      <c r="AV32">
        <v>-24</v>
      </c>
      <c r="AW32">
        <v>3328089</v>
      </c>
      <c r="AX32">
        <v>3233875</v>
      </c>
      <c r="AY32">
        <v>2237889</v>
      </c>
      <c r="AZ32">
        <v>112599</v>
      </c>
      <c r="BA32">
        <v>17.833000000000002</v>
      </c>
      <c r="BB32">
        <v>0</v>
      </c>
      <c r="BC32">
        <v>0</v>
      </c>
      <c r="BD32">
        <v>0</v>
      </c>
      <c r="BE32">
        <v>0</v>
      </c>
      <c r="BF32">
        <v>2758519</v>
      </c>
      <c r="BG32">
        <v>0</v>
      </c>
      <c r="BJ32">
        <v>12</v>
      </c>
      <c r="BK32">
        <v>0</v>
      </c>
      <c r="BL32">
        <v>0</v>
      </c>
      <c r="BM32">
        <v>0</v>
      </c>
      <c r="BN32">
        <v>0</v>
      </c>
      <c r="BO32">
        <v>0</v>
      </c>
      <c r="BP32">
        <v>0</v>
      </c>
      <c r="BQ32">
        <v>887</v>
      </c>
      <c r="BS32">
        <v>0</v>
      </c>
      <c r="BT32">
        <v>0</v>
      </c>
      <c r="BU32">
        <v>0</v>
      </c>
      <c r="BV32">
        <v>0</v>
      </c>
      <c r="BW32">
        <v>0</v>
      </c>
      <c r="BY32">
        <v>0</v>
      </c>
      <c r="CA32">
        <v>0</v>
      </c>
      <c r="CB32">
        <v>0</v>
      </c>
      <c r="CC32">
        <v>0</v>
      </c>
      <c r="CD32">
        <v>0</v>
      </c>
      <c r="CE32">
        <v>0</v>
      </c>
      <c r="CF32">
        <v>0</v>
      </c>
      <c r="CG32">
        <v>0</v>
      </c>
      <c r="CH32">
        <v>113433</v>
      </c>
      <c r="CI32">
        <v>0</v>
      </c>
      <c r="CJ32">
        <v>4</v>
      </c>
      <c r="CK32">
        <v>0</v>
      </c>
      <c r="CL32">
        <v>0</v>
      </c>
      <c r="CN32">
        <v>0</v>
      </c>
      <c r="CO32">
        <v>1</v>
      </c>
      <c r="CP32">
        <v>0</v>
      </c>
      <c r="CQ32">
        <v>2</v>
      </c>
      <c r="CR32">
        <v>239.46700000000001</v>
      </c>
      <c r="CS32">
        <v>0</v>
      </c>
      <c r="CT32">
        <v>0</v>
      </c>
      <c r="CU32">
        <v>0</v>
      </c>
      <c r="CV32">
        <v>0</v>
      </c>
      <c r="CW32">
        <v>0</v>
      </c>
      <c r="CX32">
        <v>0</v>
      </c>
      <c r="CY32">
        <v>0</v>
      </c>
      <c r="CZ32">
        <v>0</v>
      </c>
      <c r="DB32">
        <v>1517479</v>
      </c>
      <c r="DC32">
        <v>0</v>
      </c>
      <c r="DD32">
        <v>0</v>
      </c>
      <c r="DE32">
        <v>492694</v>
      </c>
      <c r="DF32">
        <v>492694</v>
      </c>
      <c r="DG32">
        <v>79.275000000000006</v>
      </c>
      <c r="DH32">
        <v>0</v>
      </c>
      <c r="DI32">
        <v>0</v>
      </c>
      <c r="DK32">
        <v>3876</v>
      </c>
      <c r="DL32">
        <v>0</v>
      </c>
      <c r="DM32">
        <v>254250</v>
      </c>
      <c r="DN32">
        <v>619</v>
      </c>
      <c r="DO32">
        <v>0</v>
      </c>
      <c r="DP32">
        <v>0</v>
      </c>
      <c r="DQ32">
        <v>0</v>
      </c>
      <c r="DR32">
        <v>0</v>
      </c>
      <c r="DS32">
        <v>0</v>
      </c>
      <c r="DT32">
        <v>0</v>
      </c>
      <c r="DU32">
        <v>0</v>
      </c>
      <c r="DV32">
        <v>0</v>
      </c>
      <c r="DW32">
        <v>0</v>
      </c>
      <c r="DX32">
        <v>0</v>
      </c>
      <c r="DY32">
        <v>0</v>
      </c>
      <c r="DZ32">
        <v>0</v>
      </c>
      <c r="EA32">
        <v>0</v>
      </c>
      <c r="EB32">
        <v>0</v>
      </c>
      <c r="EC32">
        <v>7.4850000000000003</v>
      </c>
      <c r="ED32">
        <v>53497</v>
      </c>
      <c r="EE32">
        <v>0</v>
      </c>
      <c r="EF32">
        <v>0</v>
      </c>
      <c r="EG32">
        <v>0</v>
      </c>
      <c r="EH32">
        <v>201372</v>
      </c>
      <c r="EI32">
        <v>0</v>
      </c>
      <c r="EJ32">
        <v>0</v>
      </c>
      <c r="EK32">
        <v>9.1720000000000006</v>
      </c>
      <c r="EL32">
        <v>0</v>
      </c>
      <c r="EM32">
        <v>0</v>
      </c>
      <c r="EN32">
        <v>0.97700000000000009</v>
      </c>
      <c r="EO32">
        <v>0</v>
      </c>
      <c r="EP32">
        <v>0</v>
      </c>
      <c r="EQ32">
        <v>10.149000000000001</v>
      </c>
      <c r="ER32">
        <v>0</v>
      </c>
      <c r="ES32">
        <v>32.401000000000003</v>
      </c>
      <c r="ET32">
        <v>0</v>
      </c>
      <c r="EV32">
        <v>0</v>
      </c>
      <c r="EW32">
        <v>0</v>
      </c>
      <c r="EX32">
        <v>0</v>
      </c>
      <c r="EZ32">
        <v>2775951</v>
      </c>
      <c r="FA32">
        <v>0</v>
      </c>
      <c r="FB32">
        <v>2887931</v>
      </c>
      <c r="FC32">
        <v>0</v>
      </c>
      <c r="FD32">
        <v>0</v>
      </c>
      <c r="FE32">
        <v>388672</v>
      </c>
      <c r="FF32">
        <v>69252</v>
      </c>
      <c r="FG32">
        <v>6.7610000000000003E-2</v>
      </c>
      <c r="FH32">
        <v>3.1380999999999999E-2</v>
      </c>
      <c r="FI32">
        <v>0</v>
      </c>
      <c r="FJ32">
        <v>0</v>
      </c>
      <c r="FK32">
        <v>443.84900000000005</v>
      </c>
      <c r="FL32">
        <v>3459288</v>
      </c>
      <c r="FM32">
        <v>0</v>
      </c>
      <c r="FN32">
        <v>0</v>
      </c>
      <c r="FO32">
        <v>0</v>
      </c>
      <c r="FP32">
        <v>0</v>
      </c>
      <c r="FQ32">
        <v>0</v>
      </c>
      <c r="FR32">
        <v>0</v>
      </c>
      <c r="FS32">
        <v>0</v>
      </c>
      <c r="FT32">
        <v>0</v>
      </c>
      <c r="FU32">
        <v>0</v>
      </c>
      <c r="FV32">
        <v>0</v>
      </c>
      <c r="FW32">
        <v>0</v>
      </c>
      <c r="FX32">
        <v>0</v>
      </c>
      <c r="FY32">
        <v>0</v>
      </c>
      <c r="GB32">
        <v>0</v>
      </c>
      <c r="GC32">
        <v>0</v>
      </c>
      <c r="GD32">
        <v>0</v>
      </c>
      <c r="GF32">
        <v>0</v>
      </c>
      <c r="GG32">
        <v>0</v>
      </c>
      <c r="GH32">
        <v>0</v>
      </c>
      <c r="GI32">
        <v>0</v>
      </c>
      <c r="GK32">
        <v>0</v>
      </c>
      <c r="GL32">
        <v>0</v>
      </c>
      <c r="GM32">
        <v>0</v>
      </c>
      <c r="GN32">
        <v>0</v>
      </c>
      <c r="GO32">
        <v>0</v>
      </c>
      <c r="GQ32">
        <v>0</v>
      </c>
      <c r="GR32">
        <v>0</v>
      </c>
      <c r="GS32">
        <v>0</v>
      </c>
      <c r="GT32">
        <v>0</v>
      </c>
      <c r="HB32">
        <v>0</v>
      </c>
      <c r="HC32">
        <v>0</v>
      </c>
      <c r="HD32">
        <v>94833</v>
      </c>
      <c r="HE32">
        <v>0</v>
      </c>
      <c r="HF32">
        <v>283230</v>
      </c>
      <c r="HG32">
        <v>12430</v>
      </c>
      <c r="HH32">
        <v>130205</v>
      </c>
      <c r="HI32">
        <v>0</v>
      </c>
      <c r="HJ32">
        <v>72133</v>
      </c>
      <c r="HK32">
        <v>0</v>
      </c>
      <c r="HL32">
        <v>0</v>
      </c>
      <c r="HM32">
        <v>0</v>
      </c>
      <c r="HN32">
        <v>0</v>
      </c>
      <c r="HO32">
        <v>0</v>
      </c>
      <c r="HP32">
        <v>0</v>
      </c>
      <c r="HQ32">
        <v>0</v>
      </c>
      <c r="HR32">
        <v>0</v>
      </c>
      <c r="HS32">
        <v>2775332</v>
      </c>
      <c r="HT32">
        <v>69252</v>
      </c>
      <c r="HW32">
        <v>0</v>
      </c>
      <c r="HX32">
        <v>23</v>
      </c>
      <c r="HY32">
        <v>26</v>
      </c>
      <c r="HZ32">
        <v>64</v>
      </c>
      <c r="IA32">
        <v>70</v>
      </c>
      <c r="IB32">
        <v>122</v>
      </c>
      <c r="IC32">
        <v>305</v>
      </c>
      <c r="ID32">
        <v>0</v>
      </c>
      <c r="IE32">
        <v>0</v>
      </c>
      <c r="IF32">
        <v>0</v>
      </c>
      <c r="IG32">
        <v>20</v>
      </c>
      <c r="IH32">
        <v>178.63300000000001</v>
      </c>
      <c r="II32">
        <v>0</v>
      </c>
      <c r="IJ32">
        <v>108.78800000000001</v>
      </c>
      <c r="IK32">
        <v>0</v>
      </c>
      <c r="IL32">
        <v>0</v>
      </c>
      <c r="IM32">
        <v>0</v>
      </c>
      <c r="IN32">
        <v>0</v>
      </c>
      <c r="IO32">
        <v>0</v>
      </c>
      <c r="IP32">
        <v>0</v>
      </c>
      <c r="IQ32">
        <v>108.78800000000001</v>
      </c>
      <c r="IR32">
        <v>67612</v>
      </c>
      <c r="IS32">
        <v>0</v>
      </c>
      <c r="IT32">
        <v>0</v>
      </c>
      <c r="IU32">
        <v>0</v>
      </c>
      <c r="IV32">
        <v>0</v>
      </c>
      <c r="IW32">
        <v>6215</v>
      </c>
      <c r="IX32">
        <v>0</v>
      </c>
      <c r="IY32">
        <v>0</v>
      </c>
      <c r="IZ32">
        <v>0</v>
      </c>
      <c r="JA32">
        <v>0</v>
      </c>
      <c r="JB32">
        <v>0</v>
      </c>
      <c r="JC32">
        <v>0</v>
      </c>
      <c r="JD32">
        <v>0</v>
      </c>
      <c r="JE32">
        <v>0</v>
      </c>
      <c r="JF32">
        <v>0</v>
      </c>
      <c r="JG32">
        <v>0</v>
      </c>
      <c r="JH32">
        <v>0</v>
      </c>
      <c r="JJ32">
        <v>0</v>
      </c>
      <c r="JK32">
        <v>0</v>
      </c>
      <c r="JL32">
        <v>0</v>
      </c>
      <c r="JM32">
        <v>0</v>
      </c>
      <c r="JO32">
        <v>0</v>
      </c>
      <c r="JP32">
        <v>0</v>
      </c>
      <c r="JQ32">
        <v>0</v>
      </c>
      <c r="JR32">
        <v>0</v>
      </c>
      <c r="JS32">
        <v>0</v>
      </c>
      <c r="JT32">
        <v>0</v>
      </c>
      <c r="JU32">
        <v>0</v>
      </c>
      <c r="JW32">
        <v>0</v>
      </c>
      <c r="JX32">
        <v>0</v>
      </c>
      <c r="JY32">
        <v>0</v>
      </c>
      <c r="JZ32">
        <v>0</v>
      </c>
      <c r="KD32">
        <v>0</v>
      </c>
      <c r="KE32">
        <v>7375</v>
      </c>
      <c r="KG32">
        <v>0</v>
      </c>
      <c r="KH32">
        <v>0</v>
      </c>
      <c r="KI32">
        <v>0</v>
      </c>
      <c r="KJ32">
        <v>20</v>
      </c>
      <c r="KK32">
        <v>0</v>
      </c>
      <c r="KL32">
        <v>12430</v>
      </c>
      <c r="KM32">
        <v>0</v>
      </c>
      <c r="KN32">
        <v>0</v>
      </c>
      <c r="KO32">
        <v>0</v>
      </c>
      <c r="KP32">
        <v>0</v>
      </c>
      <c r="KQ32">
        <v>0</v>
      </c>
      <c r="KS32">
        <v>0</v>
      </c>
      <c r="KT32">
        <v>0</v>
      </c>
      <c r="KU32">
        <v>0</v>
      </c>
      <c r="KW32">
        <v>0</v>
      </c>
      <c r="KX32">
        <v>0</v>
      </c>
      <c r="KY32">
        <v>0</v>
      </c>
      <c r="KZ32">
        <v>3251856</v>
      </c>
      <c r="LA32">
        <v>0</v>
      </c>
      <c r="LB32">
        <v>0</v>
      </c>
      <c r="LD32">
        <v>0</v>
      </c>
      <c r="LE32">
        <v>0</v>
      </c>
      <c r="LF32">
        <v>0</v>
      </c>
      <c r="LG32">
        <v>18600</v>
      </c>
      <c r="LH32">
        <v>0</v>
      </c>
      <c r="LI32">
        <v>3251856</v>
      </c>
      <c r="LJ32">
        <v>239.46700000000001</v>
      </c>
      <c r="LK32">
        <v>2</v>
      </c>
      <c r="LL32">
        <v>67080</v>
      </c>
      <c r="LM32">
        <v>5053</v>
      </c>
      <c r="LN32">
        <v>0</v>
      </c>
      <c r="LO32">
        <v>0</v>
      </c>
      <c r="LP32">
        <v>0</v>
      </c>
      <c r="LQ32">
        <v>0</v>
      </c>
      <c r="LR32">
        <v>0</v>
      </c>
      <c r="LS32">
        <v>0</v>
      </c>
      <c r="LT32">
        <v>0</v>
      </c>
      <c r="LU32">
        <v>0</v>
      </c>
      <c r="LV32">
        <v>0</v>
      </c>
      <c r="LW32">
        <v>0</v>
      </c>
      <c r="LX32">
        <v>0</v>
      </c>
      <c r="LY32">
        <v>0</v>
      </c>
      <c r="LZ32">
        <v>310</v>
      </c>
      <c r="MA32">
        <v>18600</v>
      </c>
      <c r="MB32">
        <v>0</v>
      </c>
      <c r="MC32">
        <v>12400</v>
      </c>
      <c r="MD32">
        <v>6200</v>
      </c>
      <c r="ME32">
        <v>0</v>
      </c>
      <c r="MF32">
        <v>0</v>
      </c>
      <c r="MG32">
        <v>3346689</v>
      </c>
      <c r="MH32">
        <v>0</v>
      </c>
      <c r="MI32">
        <v>0</v>
      </c>
      <c r="MJ32">
        <v>0</v>
      </c>
      <c r="MK32">
        <v>0</v>
      </c>
      <c r="ML32">
        <v>0</v>
      </c>
      <c r="MM32">
        <v>1228196.149</v>
      </c>
      <c r="MN32">
        <v>13.668000000000001</v>
      </c>
      <c r="MO32">
        <v>81365.085000000006</v>
      </c>
      <c r="MP32">
        <v>125.28100000000001</v>
      </c>
      <c r="MQ32">
        <v>303.91399999999999</v>
      </c>
      <c r="MS32">
        <v>763323922</v>
      </c>
      <c r="MT32">
        <v>257639917</v>
      </c>
      <c r="MU32">
        <v>37472</v>
      </c>
      <c r="MV32">
        <v>111020</v>
      </c>
      <c r="MW32">
        <v>7786</v>
      </c>
      <c r="MX32">
        <v>505684005</v>
      </c>
      <c r="MY32">
        <v>84947</v>
      </c>
      <c r="MZ32">
        <v>12000</v>
      </c>
      <c r="NA32">
        <v>1</v>
      </c>
      <c r="NB32">
        <v>1</v>
      </c>
      <c r="ND32">
        <v>289.73599999999999</v>
      </c>
      <c r="NE32">
        <v>13038</v>
      </c>
      <c r="NF32">
        <v>0</v>
      </c>
      <c r="NG32">
        <v>0</v>
      </c>
      <c r="NH32">
        <v>32860</v>
      </c>
      <c r="NI32">
        <v>0</v>
      </c>
      <c r="NJ32">
        <v>0</v>
      </c>
      <c r="NK32">
        <v>24994</v>
      </c>
      <c r="NL32">
        <v>0</v>
      </c>
      <c r="NN32">
        <v>0</v>
      </c>
      <c r="NO32">
        <v>0</v>
      </c>
      <c r="NP32">
        <v>310</v>
      </c>
      <c r="NT32">
        <v>0</v>
      </c>
      <c r="NU32">
        <v>0</v>
      </c>
      <c r="NV32">
        <v>0</v>
      </c>
      <c r="NW32">
        <v>0</v>
      </c>
      <c r="NX32">
        <v>0</v>
      </c>
      <c r="NY32">
        <v>0</v>
      </c>
      <c r="NZ32">
        <v>0</v>
      </c>
      <c r="OA32">
        <v>0</v>
      </c>
      <c r="OB32">
        <v>0</v>
      </c>
      <c r="OC32">
        <v>0</v>
      </c>
      <c r="OD32">
        <v>0</v>
      </c>
      <c r="OE32">
        <v>8000</v>
      </c>
      <c r="OF32">
        <v>64000</v>
      </c>
      <c r="OG32">
        <v>4000</v>
      </c>
      <c r="OH32">
        <v>8000</v>
      </c>
      <c r="OO32">
        <v>0</v>
      </c>
      <c r="OP32">
        <v>0</v>
      </c>
      <c r="OQ32">
        <v>0</v>
      </c>
      <c r="OR32">
        <v>0</v>
      </c>
      <c r="OS32">
        <v>0</v>
      </c>
      <c r="OT32">
        <v>0</v>
      </c>
      <c r="OU32">
        <v>0</v>
      </c>
      <c r="OV32">
        <v>1577268</v>
      </c>
      <c r="OX32">
        <v>0.25270000000000004</v>
      </c>
      <c r="OY32">
        <v>406500.10000000003</v>
      </c>
      <c r="OZ32">
        <v>261221</v>
      </c>
      <c r="PA32">
        <v>96382</v>
      </c>
      <c r="PB32">
        <v>6925</v>
      </c>
      <c r="PC32">
        <v>0</v>
      </c>
      <c r="PD32">
        <v>35000000</v>
      </c>
      <c r="PE32">
        <v>33517000</v>
      </c>
      <c r="PF32">
        <v>1483000</v>
      </c>
      <c r="PG32">
        <v>306</v>
      </c>
      <c r="PH32">
        <v>0</v>
      </c>
      <c r="PI32">
        <v>0</v>
      </c>
      <c r="PJ32">
        <v>0</v>
      </c>
      <c r="PK32">
        <v>0</v>
      </c>
      <c r="PL32">
        <v>0</v>
      </c>
      <c r="PM32">
        <v>0</v>
      </c>
      <c r="PN32">
        <v>0</v>
      </c>
      <c r="PO32">
        <v>0</v>
      </c>
    </row>
    <row r="33" spans="1:431" customFormat="1" x14ac:dyDescent="0.3">
      <c r="A33">
        <v>46778</v>
      </c>
      <c r="B33" s="4">
        <v>21805</v>
      </c>
      <c r="C33">
        <v>9</v>
      </c>
      <c r="D33">
        <v>2026</v>
      </c>
      <c r="E33">
        <v>6215</v>
      </c>
      <c r="F33">
        <v>0</v>
      </c>
      <c r="G33">
        <v>389.04900000000004</v>
      </c>
      <c r="H33">
        <v>369.55</v>
      </c>
      <c r="I33">
        <v>369.55</v>
      </c>
      <c r="J33">
        <v>389.04900000000004</v>
      </c>
      <c r="K33">
        <v>0</v>
      </c>
      <c r="L33">
        <v>6215</v>
      </c>
      <c r="M33">
        <v>0</v>
      </c>
      <c r="N33">
        <v>0</v>
      </c>
      <c r="P33">
        <v>422.19600000000003</v>
      </c>
      <c r="Q33">
        <v>0</v>
      </c>
      <c r="R33">
        <v>198935</v>
      </c>
      <c r="S33">
        <v>471.19</v>
      </c>
      <c r="U33">
        <v>144727</v>
      </c>
      <c r="V33">
        <v>32.629000000000005</v>
      </c>
      <c r="W33">
        <v>20279</v>
      </c>
      <c r="X33">
        <v>20279</v>
      </c>
      <c r="Z33">
        <v>0</v>
      </c>
      <c r="AC33">
        <v>0</v>
      </c>
      <c r="AD33" t="s">
        <v>427</v>
      </c>
      <c r="AE33">
        <v>0</v>
      </c>
      <c r="AH33">
        <v>0</v>
      </c>
      <c r="AI33">
        <v>0</v>
      </c>
      <c r="AJ33">
        <v>6215</v>
      </c>
      <c r="AK33" t="s">
        <v>949</v>
      </c>
      <c r="AL33" t="s">
        <v>458</v>
      </c>
      <c r="AM33">
        <v>0</v>
      </c>
      <c r="AN33">
        <v>0</v>
      </c>
      <c r="AO33">
        <v>0</v>
      </c>
      <c r="AP33">
        <v>0</v>
      </c>
      <c r="AQ33">
        <v>0</v>
      </c>
      <c r="AS33">
        <v>0</v>
      </c>
      <c r="AT33">
        <v>0</v>
      </c>
      <c r="AU33">
        <v>0</v>
      </c>
      <c r="AV33">
        <v>-39</v>
      </c>
      <c r="AW33">
        <v>4834432</v>
      </c>
      <c r="AX33">
        <v>4690431</v>
      </c>
      <c r="AY33">
        <v>3311114</v>
      </c>
      <c r="AZ33">
        <v>198935</v>
      </c>
      <c r="BA33">
        <v>0</v>
      </c>
      <c r="BB33">
        <v>2597</v>
      </c>
      <c r="BC33">
        <v>2580</v>
      </c>
      <c r="BD33">
        <v>6</v>
      </c>
      <c r="BE33">
        <v>17</v>
      </c>
      <c r="BF33">
        <v>3830067</v>
      </c>
      <c r="BG33">
        <v>0</v>
      </c>
      <c r="BJ33">
        <v>12</v>
      </c>
      <c r="BK33">
        <v>0</v>
      </c>
      <c r="BL33">
        <v>0</v>
      </c>
      <c r="BM33">
        <v>0</v>
      </c>
      <c r="BN33">
        <v>0</v>
      </c>
      <c r="BO33">
        <v>0</v>
      </c>
      <c r="BP33">
        <v>0</v>
      </c>
      <c r="BQ33">
        <v>863</v>
      </c>
      <c r="BS33">
        <v>0</v>
      </c>
      <c r="BT33">
        <v>0</v>
      </c>
      <c r="BU33">
        <v>0</v>
      </c>
      <c r="BV33">
        <v>0</v>
      </c>
      <c r="BW33">
        <v>0</v>
      </c>
      <c r="BY33">
        <v>0</v>
      </c>
      <c r="CA33">
        <v>0</v>
      </c>
      <c r="CB33">
        <v>0</v>
      </c>
      <c r="CC33">
        <v>0</v>
      </c>
      <c r="CD33">
        <v>0</v>
      </c>
      <c r="CE33">
        <v>0</v>
      </c>
      <c r="CF33">
        <v>0</v>
      </c>
      <c r="CG33">
        <v>0</v>
      </c>
      <c r="CH33">
        <v>170756</v>
      </c>
      <c r="CI33">
        <v>0</v>
      </c>
      <c r="CJ33">
        <v>4</v>
      </c>
      <c r="CK33">
        <v>0</v>
      </c>
      <c r="CL33">
        <v>0</v>
      </c>
      <c r="CN33">
        <v>0</v>
      </c>
      <c r="CO33">
        <v>1</v>
      </c>
      <c r="CP33">
        <v>0</v>
      </c>
      <c r="CQ33">
        <v>0</v>
      </c>
      <c r="CR33">
        <v>422.34200000000004</v>
      </c>
      <c r="CS33">
        <v>0</v>
      </c>
      <c r="CT33">
        <v>0</v>
      </c>
      <c r="CU33">
        <v>0</v>
      </c>
      <c r="CV33">
        <v>0</v>
      </c>
      <c r="CW33">
        <v>0</v>
      </c>
      <c r="CX33">
        <v>0</v>
      </c>
      <c r="CY33">
        <v>0</v>
      </c>
      <c r="CZ33">
        <v>0</v>
      </c>
      <c r="DB33">
        <v>2296753</v>
      </c>
      <c r="DC33">
        <v>0</v>
      </c>
      <c r="DD33">
        <v>0</v>
      </c>
      <c r="DE33">
        <v>528586</v>
      </c>
      <c r="DF33">
        <v>528586</v>
      </c>
      <c r="DG33">
        <v>85.05</v>
      </c>
      <c r="DH33">
        <v>0</v>
      </c>
      <c r="DI33">
        <v>0</v>
      </c>
      <c r="DK33">
        <v>3518</v>
      </c>
      <c r="DL33">
        <v>0</v>
      </c>
      <c r="DM33">
        <v>434466</v>
      </c>
      <c r="DN33">
        <v>1058</v>
      </c>
      <c r="DO33">
        <v>0</v>
      </c>
      <c r="DP33">
        <v>0</v>
      </c>
      <c r="DQ33">
        <v>0</v>
      </c>
      <c r="DR33">
        <v>0</v>
      </c>
      <c r="DS33">
        <v>0</v>
      </c>
      <c r="DT33">
        <v>0</v>
      </c>
      <c r="DU33">
        <v>0</v>
      </c>
      <c r="DV33">
        <v>0</v>
      </c>
      <c r="DW33">
        <v>0</v>
      </c>
      <c r="DX33">
        <v>0</v>
      </c>
      <c r="DY33">
        <v>0</v>
      </c>
      <c r="DZ33">
        <v>0</v>
      </c>
      <c r="EA33">
        <v>0</v>
      </c>
      <c r="EB33">
        <v>0</v>
      </c>
      <c r="EC33">
        <v>7.8880000000000008</v>
      </c>
      <c r="ED33">
        <v>56378</v>
      </c>
      <c r="EE33">
        <v>0</v>
      </c>
      <c r="EF33">
        <v>0</v>
      </c>
      <c r="EG33">
        <v>0</v>
      </c>
      <c r="EH33">
        <v>379146</v>
      </c>
      <c r="EI33">
        <v>0</v>
      </c>
      <c r="EJ33">
        <v>0</v>
      </c>
      <c r="EK33">
        <v>17.385999999999999</v>
      </c>
      <c r="EL33">
        <v>0</v>
      </c>
      <c r="EM33">
        <v>0.85899999999999999</v>
      </c>
      <c r="EN33">
        <v>1.254</v>
      </c>
      <c r="EO33">
        <v>0</v>
      </c>
      <c r="EP33">
        <v>0</v>
      </c>
      <c r="EQ33">
        <v>19.499000000000002</v>
      </c>
      <c r="ER33">
        <v>0</v>
      </c>
      <c r="ES33">
        <v>61.005000000000003</v>
      </c>
      <c r="ET33">
        <v>0</v>
      </c>
      <c r="EV33">
        <v>0</v>
      </c>
      <c r="EW33">
        <v>0</v>
      </c>
      <c r="EX33">
        <v>0</v>
      </c>
      <c r="EZ33">
        <v>4054627</v>
      </c>
      <c r="FA33">
        <v>0</v>
      </c>
      <c r="FB33">
        <v>4252487</v>
      </c>
      <c r="FC33">
        <v>0</v>
      </c>
      <c r="FD33">
        <v>0</v>
      </c>
      <c r="FE33">
        <v>539651</v>
      </c>
      <c r="FF33">
        <v>96153</v>
      </c>
      <c r="FG33">
        <v>6.7610000000000003E-2</v>
      </c>
      <c r="FH33">
        <v>3.1380999999999999E-2</v>
      </c>
      <c r="FI33">
        <v>0</v>
      </c>
      <c r="FJ33">
        <v>0</v>
      </c>
      <c r="FK33">
        <v>616.26200000000006</v>
      </c>
      <c r="FL33">
        <v>5059047</v>
      </c>
      <c r="FM33">
        <v>0</v>
      </c>
      <c r="FN33">
        <v>0</v>
      </c>
      <c r="FO33">
        <v>33968</v>
      </c>
      <c r="FP33">
        <v>0</v>
      </c>
      <c r="FQ33">
        <v>33968</v>
      </c>
      <c r="FR33">
        <v>33968</v>
      </c>
      <c r="FS33">
        <v>0</v>
      </c>
      <c r="FT33">
        <v>0</v>
      </c>
      <c r="FU33">
        <v>0</v>
      </c>
      <c r="FV33">
        <v>0</v>
      </c>
      <c r="FW33">
        <v>0</v>
      </c>
      <c r="FX33">
        <v>0</v>
      </c>
      <c r="FY33">
        <v>0</v>
      </c>
      <c r="GB33">
        <v>0</v>
      </c>
      <c r="GC33">
        <v>0</v>
      </c>
      <c r="GD33">
        <v>0</v>
      </c>
      <c r="GF33">
        <v>0</v>
      </c>
      <c r="GG33">
        <v>0</v>
      </c>
      <c r="GH33">
        <v>0</v>
      </c>
      <c r="GI33">
        <v>0</v>
      </c>
      <c r="GK33">
        <v>0</v>
      </c>
      <c r="GL33">
        <v>0</v>
      </c>
      <c r="GM33">
        <v>0</v>
      </c>
      <c r="GN33">
        <v>0</v>
      </c>
      <c r="GO33">
        <v>0</v>
      </c>
      <c r="GQ33">
        <v>0</v>
      </c>
      <c r="GR33">
        <v>0</v>
      </c>
      <c r="GS33">
        <v>0</v>
      </c>
      <c r="GT33">
        <v>0</v>
      </c>
      <c r="HB33">
        <v>0</v>
      </c>
      <c r="HC33">
        <v>0</v>
      </c>
      <c r="HD33">
        <v>145076</v>
      </c>
      <c r="HE33">
        <v>0</v>
      </c>
      <c r="HF33">
        <v>428678</v>
      </c>
      <c r="HG33">
        <v>2486</v>
      </c>
      <c r="HH33">
        <v>53711</v>
      </c>
      <c r="HI33">
        <v>0</v>
      </c>
      <c r="HJ33">
        <v>109531</v>
      </c>
      <c r="HK33">
        <v>0</v>
      </c>
      <c r="HL33">
        <v>0</v>
      </c>
      <c r="HM33">
        <v>0</v>
      </c>
      <c r="HN33">
        <v>61453</v>
      </c>
      <c r="HO33">
        <v>0</v>
      </c>
      <c r="HP33">
        <v>0</v>
      </c>
      <c r="HQ33">
        <v>0</v>
      </c>
      <c r="HR33">
        <v>0</v>
      </c>
      <c r="HS33">
        <v>4053552</v>
      </c>
      <c r="HT33">
        <v>96153</v>
      </c>
      <c r="HW33">
        <v>0</v>
      </c>
      <c r="HX33">
        <v>51</v>
      </c>
      <c r="HY33">
        <v>54</v>
      </c>
      <c r="HZ33">
        <v>42</v>
      </c>
      <c r="IA33">
        <v>50</v>
      </c>
      <c r="IB33">
        <v>135</v>
      </c>
      <c r="IC33">
        <v>332</v>
      </c>
      <c r="ID33">
        <v>0</v>
      </c>
      <c r="IE33">
        <v>0</v>
      </c>
      <c r="IF33">
        <v>0</v>
      </c>
      <c r="IG33">
        <v>4</v>
      </c>
      <c r="IH33">
        <v>181.935</v>
      </c>
      <c r="II33">
        <v>0</v>
      </c>
      <c r="IJ33">
        <v>32.629000000000005</v>
      </c>
      <c r="IK33">
        <v>0</v>
      </c>
      <c r="IL33">
        <v>0</v>
      </c>
      <c r="IM33">
        <v>0</v>
      </c>
      <c r="IN33">
        <v>0</v>
      </c>
      <c r="IO33">
        <v>0</v>
      </c>
      <c r="IP33">
        <v>0</v>
      </c>
      <c r="IQ33">
        <v>32.629000000000005</v>
      </c>
      <c r="IR33">
        <v>20279</v>
      </c>
      <c r="IS33">
        <v>0</v>
      </c>
      <c r="IT33">
        <v>0</v>
      </c>
      <c r="IU33">
        <v>0</v>
      </c>
      <c r="IV33">
        <v>0</v>
      </c>
      <c r="IW33">
        <v>6215</v>
      </c>
      <c r="IX33">
        <v>0</v>
      </c>
      <c r="IY33">
        <v>0</v>
      </c>
      <c r="IZ33">
        <v>0</v>
      </c>
      <c r="JA33">
        <v>0</v>
      </c>
      <c r="JB33">
        <v>0</v>
      </c>
      <c r="JC33">
        <v>0</v>
      </c>
      <c r="JD33">
        <v>4</v>
      </c>
      <c r="JE33">
        <v>41741</v>
      </c>
      <c r="JF33">
        <v>3</v>
      </c>
      <c r="JG33">
        <v>16212</v>
      </c>
      <c r="JH33">
        <v>3500</v>
      </c>
      <c r="JJ33">
        <v>0</v>
      </c>
      <c r="JK33">
        <v>0</v>
      </c>
      <c r="JL33">
        <v>0</v>
      </c>
      <c r="JM33">
        <v>0</v>
      </c>
      <c r="JO33">
        <v>0</v>
      </c>
      <c r="JP33">
        <v>0</v>
      </c>
      <c r="JQ33">
        <v>0</v>
      </c>
      <c r="JR33">
        <v>0</v>
      </c>
      <c r="JS33">
        <v>0</v>
      </c>
      <c r="JT33">
        <v>0</v>
      </c>
      <c r="JU33">
        <v>2610</v>
      </c>
      <c r="JW33">
        <v>0</v>
      </c>
      <c r="JX33">
        <v>0</v>
      </c>
      <c r="JY33">
        <v>0</v>
      </c>
      <c r="JZ33">
        <v>0</v>
      </c>
      <c r="KD33">
        <v>2610</v>
      </c>
      <c r="KE33">
        <v>7375</v>
      </c>
      <c r="KG33">
        <v>0</v>
      </c>
      <c r="KH33">
        <v>0</v>
      </c>
      <c r="KI33">
        <v>0</v>
      </c>
      <c r="KJ33">
        <v>2</v>
      </c>
      <c r="KK33">
        <v>2</v>
      </c>
      <c r="KL33">
        <v>1243</v>
      </c>
      <c r="KM33">
        <v>1243</v>
      </c>
      <c r="KN33">
        <v>0</v>
      </c>
      <c r="KO33">
        <v>0</v>
      </c>
      <c r="KP33">
        <v>0</v>
      </c>
      <c r="KQ33">
        <v>0</v>
      </c>
      <c r="KS33">
        <v>0</v>
      </c>
      <c r="KT33">
        <v>0</v>
      </c>
      <c r="KU33">
        <v>0</v>
      </c>
      <c r="KW33">
        <v>0</v>
      </c>
      <c r="KX33">
        <v>0</v>
      </c>
      <c r="KY33">
        <v>0</v>
      </c>
      <c r="KZ33">
        <v>4715036</v>
      </c>
      <c r="LA33">
        <v>0</v>
      </c>
      <c r="LB33">
        <v>0</v>
      </c>
      <c r="LD33">
        <v>0</v>
      </c>
      <c r="LE33">
        <v>0</v>
      </c>
      <c r="LF33">
        <v>0</v>
      </c>
      <c r="LG33">
        <v>25680</v>
      </c>
      <c r="LH33">
        <v>0</v>
      </c>
      <c r="LI33">
        <v>4715036</v>
      </c>
      <c r="LJ33">
        <v>422.34200000000004</v>
      </c>
      <c r="LK33">
        <v>3</v>
      </c>
      <c r="LL33">
        <v>100620</v>
      </c>
      <c r="LM33">
        <v>8911</v>
      </c>
      <c r="LN33">
        <v>0</v>
      </c>
      <c r="LO33">
        <v>0</v>
      </c>
      <c r="LP33">
        <v>0</v>
      </c>
      <c r="LQ33">
        <v>0</v>
      </c>
      <c r="LR33">
        <v>0</v>
      </c>
      <c r="LS33">
        <v>0</v>
      </c>
      <c r="LT33">
        <v>0</v>
      </c>
      <c r="LU33">
        <v>0</v>
      </c>
      <c r="LV33">
        <v>0</v>
      </c>
      <c r="LW33">
        <v>0</v>
      </c>
      <c r="LX33">
        <v>0</v>
      </c>
      <c r="LY33">
        <v>0</v>
      </c>
      <c r="LZ33">
        <v>427</v>
      </c>
      <c r="MA33">
        <v>25680</v>
      </c>
      <c r="MB33">
        <v>0</v>
      </c>
      <c r="MC33">
        <v>17120</v>
      </c>
      <c r="MD33">
        <v>8560</v>
      </c>
      <c r="ME33">
        <v>0</v>
      </c>
      <c r="MF33">
        <v>0</v>
      </c>
      <c r="MG33">
        <v>4860112</v>
      </c>
      <c r="MH33">
        <v>0</v>
      </c>
      <c r="MI33">
        <v>0</v>
      </c>
      <c r="MJ33">
        <v>0</v>
      </c>
      <c r="MK33">
        <v>0</v>
      </c>
      <c r="ML33">
        <v>0</v>
      </c>
      <c r="MM33">
        <v>1228196.149</v>
      </c>
      <c r="MN33">
        <v>0</v>
      </c>
      <c r="MO33">
        <v>81365.085000000006</v>
      </c>
      <c r="MP33">
        <v>250.13</v>
      </c>
      <c r="MQ33">
        <v>432.065</v>
      </c>
      <c r="MS33">
        <v>763323922</v>
      </c>
      <c r="MT33">
        <v>257639917</v>
      </c>
      <c r="MU33">
        <v>38165</v>
      </c>
      <c r="MV33">
        <v>113073</v>
      </c>
      <c r="MW33">
        <v>15546</v>
      </c>
      <c r="MX33">
        <v>505684005</v>
      </c>
      <c r="MY33">
        <v>0</v>
      </c>
      <c r="MZ33">
        <v>200000</v>
      </c>
      <c r="NA33">
        <v>21</v>
      </c>
      <c r="NB33">
        <v>8</v>
      </c>
      <c r="ND33">
        <v>438.52500000000003</v>
      </c>
      <c r="NE33">
        <v>19734</v>
      </c>
      <c r="NF33">
        <v>15</v>
      </c>
      <c r="NG33">
        <v>15000</v>
      </c>
      <c r="NH33">
        <v>45262</v>
      </c>
      <c r="NI33">
        <v>0</v>
      </c>
      <c r="NJ33">
        <v>0</v>
      </c>
      <c r="NK33">
        <v>11369</v>
      </c>
      <c r="NL33">
        <v>0</v>
      </c>
      <c r="NN33">
        <v>0</v>
      </c>
      <c r="NO33">
        <v>0</v>
      </c>
      <c r="NP33">
        <v>428</v>
      </c>
      <c r="NT33">
        <v>0</v>
      </c>
      <c r="NU33">
        <v>0</v>
      </c>
      <c r="NV33">
        <v>0</v>
      </c>
      <c r="NW33">
        <v>0</v>
      </c>
      <c r="NX33">
        <v>0</v>
      </c>
      <c r="NY33">
        <v>0</v>
      </c>
      <c r="NZ33">
        <v>0</v>
      </c>
      <c r="OA33">
        <v>0</v>
      </c>
      <c r="OB33">
        <v>0</v>
      </c>
      <c r="OC33">
        <v>0</v>
      </c>
      <c r="OD33">
        <v>0</v>
      </c>
      <c r="OE33">
        <v>8000</v>
      </c>
      <c r="OF33">
        <v>168000</v>
      </c>
      <c r="OG33">
        <v>4000</v>
      </c>
      <c r="OH33">
        <v>8000</v>
      </c>
      <c r="OO33">
        <v>0</v>
      </c>
      <c r="OP33">
        <v>0</v>
      </c>
      <c r="OQ33">
        <v>0</v>
      </c>
      <c r="OR33">
        <v>0</v>
      </c>
      <c r="OS33">
        <v>0</v>
      </c>
      <c r="OT33">
        <v>0</v>
      </c>
      <c r="OU33">
        <v>0</v>
      </c>
      <c r="OV33">
        <v>1535546</v>
      </c>
      <c r="OX33">
        <v>0.25270000000000004</v>
      </c>
      <c r="OY33">
        <v>406500.10000000003</v>
      </c>
      <c r="OZ33">
        <v>382671</v>
      </c>
      <c r="PA33">
        <v>141192</v>
      </c>
      <c r="PB33">
        <v>6925</v>
      </c>
      <c r="PC33">
        <v>0</v>
      </c>
      <c r="PD33">
        <v>35000000</v>
      </c>
      <c r="PE33">
        <v>33517000</v>
      </c>
      <c r="PF33">
        <v>1483000</v>
      </c>
      <c r="PG33">
        <v>306</v>
      </c>
      <c r="PH33">
        <v>0</v>
      </c>
      <c r="PI33">
        <v>0</v>
      </c>
      <c r="PJ33">
        <v>0</v>
      </c>
      <c r="PK33">
        <v>0</v>
      </c>
      <c r="PL33">
        <v>0</v>
      </c>
      <c r="PM33">
        <v>0</v>
      </c>
      <c r="PN33">
        <v>0</v>
      </c>
      <c r="PO33">
        <v>0</v>
      </c>
    </row>
    <row r="34" spans="1:431" customFormat="1" x14ac:dyDescent="0.3">
      <c r="A34">
        <v>46778</v>
      </c>
      <c r="B34" s="4">
        <v>43801</v>
      </c>
      <c r="C34">
        <v>9</v>
      </c>
      <c r="D34">
        <v>2026</v>
      </c>
      <c r="E34">
        <v>6215</v>
      </c>
      <c r="F34">
        <v>0</v>
      </c>
      <c r="G34">
        <v>1388.577</v>
      </c>
      <c r="H34">
        <v>1363.721</v>
      </c>
      <c r="I34">
        <v>1363.721</v>
      </c>
      <c r="J34">
        <v>1388.577</v>
      </c>
      <c r="K34">
        <v>0</v>
      </c>
      <c r="L34">
        <v>6215</v>
      </c>
      <c r="M34">
        <v>0</v>
      </c>
      <c r="N34">
        <v>0</v>
      </c>
      <c r="P34">
        <v>1383.838</v>
      </c>
      <c r="Q34">
        <v>0</v>
      </c>
      <c r="R34">
        <v>652051</v>
      </c>
      <c r="S34">
        <v>471.19</v>
      </c>
      <c r="U34">
        <v>474375</v>
      </c>
      <c r="V34">
        <v>246.32600000000002</v>
      </c>
      <c r="W34">
        <v>153092</v>
      </c>
      <c r="X34">
        <v>153092</v>
      </c>
      <c r="Z34">
        <v>0</v>
      </c>
      <c r="AC34">
        <v>0</v>
      </c>
      <c r="AD34" t="s">
        <v>427</v>
      </c>
      <c r="AE34">
        <v>0</v>
      </c>
      <c r="AH34">
        <v>0</v>
      </c>
      <c r="AI34">
        <v>0</v>
      </c>
      <c r="AJ34">
        <v>6215</v>
      </c>
      <c r="AK34" t="s">
        <v>949</v>
      </c>
      <c r="AL34" t="s">
        <v>459</v>
      </c>
      <c r="AM34">
        <v>0</v>
      </c>
      <c r="AN34">
        <v>0</v>
      </c>
      <c r="AO34">
        <v>0</v>
      </c>
      <c r="AP34">
        <v>0</v>
      </c>
      <c r="AQ34">
        <v>0</v>
      </c>
      <c r="AS34">
        <v>0</v>
      </c>
      <c r="AT34">
        <v>0</v>
      </c>
      <c r="AU34">
        <v>0</v>
      </c>
      <c r="AV34">
        <v>-101</v>
      </c>
      <c r="AW34">
        <v>13417930</v>
      </c>
      <c r="AX34">
        <v>12901714</v>
      </c>
      <c r="AY34">
        <v>8866668</v>
      </c>
      <c r="AZ34">
        <v>652051</v>
      </c>
      <c r="BA34">
        <v>0</v>
      </c>
      <c r="BB34">
        <v>0</v>
      </c>
      <c r="BC34">
        <v>0</v>
      </c>
      <c r="BD34">
        <v>0</v>
      </c>
      <c r="BE34">
        <v>0</v>
      </c>
      <c r="BF34">
        <v>11054487</v>
      </c>
      <c r="BG34">
        <v>0</v>
      </c>
      <c r="BJ34">
        <v>12</v>
      </c>
      <c r="BK34">
        <v>0</v>
      </c>
      <c r="BL34">
        <v>0</v>
      </c>
      <c r="BM34">
        <v>0</v>
      </c>
      <c r="BN34">
        <v>0</v>
      </c>
      <c r="BO34">
        <v>0</v>
      </c>
      <c r="BP34">
        <v>0</v>
      </c>
      <c r="BQ34">
        <v>678</v>
      </c>
      <c r="BS34">
        <v>0</v>
      </c>
      <c r="BT34">
        <v>0</v>
      </c>
      <c r="BU34">
        <v>0</v>
      </c>
      <c r="BV34">
        <v>0</v>
      </c>
      <c r="BW34">
        <v>0</v>
      </c>
      <c r="BY34">
        <v>0</v>
      </c>
      <c r="CA34">
        <v>0</v>
      </c>
      <c r="CB34">
        <v>0</v>
      </c>
      <c r="CC34">
        <v>0</v>
      </c>
      <c r="CD34">
        <v>0</v>
      </c>
      <c r="CE34">
        <v>0</v>
      </c>
      <c r="CF34">
        <v>0</v>
      </c>
      <c r="CG34">
        <v>0</v>
      </c>
      <c r="CH34">
        <v>604080</v>
      </c>
      <c r="CI34">
        <v>0</v>
      </c>
      <c r="CJ34">
        <v>4</v>
      </c>
      <c r="CK34">
        <v>0</v>
      </c>
      <c r="CL34">
        <v>0</v>
      </c>
      <c r="CN34">
        <v>0</v>
      </c>
      <c r="CO34">
        <v>1</v>
      </c>
      <c r="CP34">
        <v>0</v>
      </c>
      <c r="CQ34">
        <v>0</v>
      </c>
      <c r="CR34">
        <v>1401.2240000000002</v>
      </c>
      <c r="CS34">
        <v>0</v>
      </c>
      <c r="CT34">
        <v>0</v>
      </c>
      <c r="CU34">
        <v>0</v>
      </c>
      <c r="CV34">
        <v>0</v>
      </c>
      <c r="CW34">
        <v>0</v>
      </c>
      <c r="CX34">
        <v>0</v>
      </c>
      <c r="CY34">
        <v>0</v>
      </c>
      <c r="CZ34">
        <v>0</v>
      </c>
      <c r="DB34">
        <v>8475526</v>
      </c>
      <c r="DC34">
        <v>0</v>
      </c>
      <c r="DD34">
        <v>0</v>
      </c>
      <c r="DE34">
        <v>30065</v>
      </c>
      <c r="DF34">
        <v>30065</v>
      </c>
      <c r="DG34">
        <v>4.8380000000000001</v>
      </c>
      <c r="DH34">
        <v>0</v>
      </c>
      <c r="DI34">
        <v>0</v>
      </c>
      <c r="DK34">
        <v>675</v>
      </c>
      <c r="DL34">
        <v>0</v>
      </c>
      <c r="DM34">
        <v>650758</v>
      </c>
      <c r="DN34">
        <v>1584</v>
      </c>
      <c r="DO34">
        <v>0</v>
      </c>
      <c r="DP34">
        <v>0</v>
      </c>
      <c r="DQ34">
        <v>0</v>
      </c>
      <c r="DR34">
        <v>0</v>
      </c>
      <c r="DS34">
        <v>0</v>
      </c>
      <c r="DT34">
        <v>0</v>
      </c>
      <c r="DU34">
        <v>0</v>
      </c>
      <c r="DV34">
        <v>0</v>
      </c>
      <c r="DW34">
        <v>0</v>
      </c>
      <c r="DX34">
        <v>0</v>
      </c>
      <c r="DY34">
        <v>0</v>
      </c>
      <c r="DZ34">
        <v>0</v>
      </c>
      <c r="EA34">
        <v>0</v>
      </c>
      <c r="EB34">
        <v>0</v>
      </c>
      <c r="EC34">
        <v>21.75</v>
      </c>
      <c r="ED34">
        <v>155453</v>
      </c>
      <c r="EE34">
        <v>0</v>
      </c>
      <c r="EF34">
        <v>0</v>
      </c>
      <c r="EG34">
        <v>0</v>
      </c>
      <c r="EH34">
        <v>496889</v>
      </c>
      <c r="EI34">
        <v>0</v>
      </c>
      <c r="EJ34">
        <v>0</v>
      </c>
      <c r="EK34">
        <v>21.228000000000002</v>
      </c>
      <c r="EL34">
        <v>0</v>
      </c>
      <c r="EM34">
        <v>0.93700000000000006</v>
      </c>
      <c r="EN34">
        <v>2.6910000000000003</v>
      </c>
      <c r="EO34">
        <v>0</v>
      </c>
      <c r="EP34">
        <v>0</v>
      </c>
      <c r="EQ34">
        <v>24.856000000000002</v>
      </c>
      <c r="ER34">
        <v>0</v>
      </c>
      <c r="ES34">
        <v>79.95</v>
      </c>
      <c r="ET34">
        <v>0</v>
      </c>
      <c r="EV34">
        <v>0</v>
      </c>
      <c r="EW34">
        <v>0</v>
      </c>
      <c r="EX34">
        <v>0</v>
      </c>
      <c r="EZ34">
        <v>11066631</v>
      </c>
      <c r="FA34">
        <v>0</v>
      </c>
      <c r="FB34">
        <v>11717098</v>
      </c>
      <c r="FC34">
        <v>0</v>
      </c>
      <c r="FD34">
        <v>0</v>
      </c>
      <c r="FE34">
        <v>1557562</v>
      </c>
      <c r="FF34">
        <v>277521</v>
      </c>
      <c r="FG34">
        <v>6.7610000000000003E-2</v>
      </c>
      <c r="FH34">
        <v>3.1380999999999999E-2</v>
      </c>
      <c r="FI34">
        <v>0</v>
      </c>
      <c r="FJ34">
        <v>0</v>
      </c>
      <c r="FK34">
        <v>1778.6790000000001</v>
      </c>
      <c r="FL34">
        <v>14156261</v>
      </c>
      <c r="FM34">
        <v>0</v>
      </c>
      <c r="FN34">
        <v>0</v>
      </c>
      <c r="FO34">
        <v>0</v>
      </c>
      <c r="FP34">
        <v>0</v>
      </c>
      <c r="FQ34">
        <v>0</v>
      </c>
      <c r="FR34">
        <v>0</v>
      </c>
      <c r="FS34">
        <v>0</v>
      </c>
      <c r="FT34">
        <v>0</v>
      </c>
      <c r="FU34">
        <v>0</v>
      </c>
      <c r="FV34">
        <v>0</v>
      </c>
      <c r="FW34">
        <v>0</v>
      </c>
      <c r="FX34">
        <v>0</v>
      </c>
      <c r="FY34">
        <v>0</v>
      </c>
      <c r="GB34">
        <v>0</v>
      </c>
      <c r="GC34">
        <v>0</v>
      </c>
      <c r="GD34">
        <v>0</v>
      </c>
      <c r="GF34">
        <v>0</v>
      </c>
      <c r="GG34">
        <v>0</v>
      </c>
      <c r="GH34">
        <v>0</v>
      </c>
      <c r="GI34">
        <v>0</v>
      </c>
      <c r="GK34">
        <v>0</v>
      </c>
      <c r="GL34">
        <v>0</v>
      </c>
      <c r="GM34">
        <v>0</v>
      </c>
      <c r="GN34">
        <v>0</v>
      </c>
      <c r="GO34">
        <v>0</v>
      </c>
      <c r="GQ34">
        <v>0</v>
      </c>
      <c r="GR34">
        <v>0</v>
      </c>
      <c r="GS34">
        <v>0</v>
      </c>
      <c r="GT34">
        <v>0</v>
      </c>
      <c r="HB34">
        <v>0</v>
      </c>
      <c r="HC34">
        <v>0</v>
      </c>
      <c r="HD34">
        <v>517800</v>
      </c>
      <c r="HE34">
        <v>0</v>
      </c>
      <c r="HF34">
        <v>1581916</v>
      </c>
      <c r="HG34">
        <v>17402</v>
      </c>
      <c r="HH34">
        <v>73144</v>
      </c>
      <c r="HI34">
        <v>0</v>
      </c>
      <c r="HJ34">
        <v>63106</v>
      </c>
      <c r="HK34">
        <v>2831</v>
      </c>
      <c r="HL34">
        <v>9</v>
      </c>
      <c r="HM34">
        <v>71000</v>
      </c>
      <c r="HN34">
        <v>0</v>
      </c>
      <c r="HO34">
        <v>0</v>
      </c>
      <c r="HP34">
        <v>0</v>
      </c>
      <c r="HQ34">
        <v>0</v>
      </c>
      <c r="HR34">
        <v>0</v>
      </c>
      <c r="HS34">
        <v>11065047</v>
      </c>
      <c r="HT34">
        <v>277521</v>
      </c>
      <c r="HW34">
        <v>0</v>
      </c>
      <c r="HX34">
        <v>8</v>
      </c>
      <c r="HY34">
        <v>0</v>
      </c>
      <c r="HZ34">
        <v>9</v>
      </c>
      <c r="IA34">
        <v>3</v>
      </c>
      <c r="IB34">
        <v>0</v>
      </c>
      <c r="IC34">
        <v>20</v>
      </c>
      <c r="ID34">
        <v>0</v>
      </c>
      <c r="IE34">
        <v>0</v>
      </c>
      <c r="IF34">
        <v>0</v>
      </c>
      <c r="IG34">
        <v>28</v>
      </c>
      <c r="IH34">
        <v>208.38500000000002</v>
      </c>
      <c r="II34">
        <v>0</v>
      </c>
      <c r="IJ34">
        <v>246.32600000000002</v>
      </c>
      <c r="IK34">
        <v>0</v>
      </c>
      <c r="IL34">
        <v>1</v>
      </c>
      <c r="IM34">
        <v>22</v>
      </c>
      <c r="IN34">
        <v>0</v>
      </c>
      <c r="IO34">
        <v>23</v>
      </c>
      <c r="IP34">
        <v>0</v>
      </c>
      <c r="IQ34">
        <v>246.32600000000002</v>
      </c>
      <c r="IR34">
        <v>153092</v>
      </c>
      <c r="IS34">
        <v>0</v>
      </c>
      <c r="IT34">
        <v>5000</v>
      </c>
      <c r="IU34">
        <v>66000</v>
      </c>
      <c r="IV34">
        <v>0</v>
      </c>
      <c r="IW34">
        <v>6215</v>
      </c>
      <c r="IX34">
        <v>0</v>
      </c>
      <c r="IY34">
        <v>0</v>
      </c>
      <c r="IZ34">
        <v>0</v>
      </c>
      <c r="JA34">
        <v>0</v>
      </c>
      <c r="JB34">
        <v>0</v>
      </c>
      <c r="JC34">
        <v>0</v>
      </c>
      <c r="JD34">
        <v>0</v>
      </c>
      <c r="JE34">
        <v>0</v>
      </c>
      <c r="JF34">
        <v>0</v>
      </c>
      <c r="JG34">
        <v>0</v>
      </c>
      <c r="JH34">
        <v>0</v>
      </c>
      <c r="JJ34">
        <v>0</v>
      </c>
      <c r="JK34">
        <v>0</v>
      </c>
      <c r="JL34">
        <v>0</v>
      </c>
      <c r="JM34">
        <v>0</v>
      </c>
      <c r="JO34">
        <v>0</v>
      </c>
      <c r="JP34">
        <v>0</v>
      </c>
      <c r="JQ34">
        <v>0</v>
      </c>
      <c r="JR34">
        <v>0</v>
      </c>
      <c r="JS34">
        <v>0</v>
      </c>
      <c r="JT34">
        <v>0</v>
      </c>
      <c r="JU34">
        <v>0</v>
      </c>
      <c r="JW34">
        <v>0</v>
      </c>
      <c r="JX34">
        <v>0</v>
      </c>
      <c r="JY34">
        <v>0</v>
      </c>
      <c r="JZ34">
        <v>0</v>
      </c>
      <c r="KD34">
        <v>0</v>
      </c>
      <c r="KE34">
        <v>7375</v>
      </c>
      <c r="KG34">
        <v>0</v>
      </c>
      <c r="KH34">
        <v>0</v>
      </c>
      <c r="KI34">
        <v>0</v>
      </c>
      <c r="KJ34">
        <v>6</v>
      </c>
      <c r="KK34">
        <v>22</v>
      </c>
      <c r="KL34">
        <v>3729</v>
      </c>
      <c r="KM34">
        <v>13673</v>
      </c>
      <c r="KN34">
        <v>0</v>
      </c>
      <c r="KO34">
        <v>0</v>
      </c>
      <c r="KP34">
        <v>0</v>
      </c>
      <c r="KQ34">
        <v>0</v>
      </c>
      <c r="KS34">
        <v>0</v>
      </c>
      <c r="KT34">
        <v>0</v>
      </c>
      <c r="KU34">
        <v>0</v>
      </c>
      <c r="KW34">
        <v>0</v>
      </c>
      <c r="KX34">
        <v>0</v>
      </c>
      <c r="KY34">
        <v>0</v>
      </c>
      <c r="KZ34">
        <v>12986410</v>
      </c>
      <c r="LA34">
        <v>0</v>
      </c>
      <c r="LB34">
        <v>0</v>
      </c>
      <c r="LD34">
        <v>0</v>
      </c>
      <c r="LE34">
        <v>0</v>
      </c>
      <c r="LF34">
        <v>0</v>
      </c>
      <c r="LG34">
        <v>86280</v>
      </c>
      <c r="LH34">
        <v>0</v>
      </c>
      <c r="LI34">
        <v>12986410</v>
      </c>
      <c r="LJ34">
        <v>1401.2240000000002</v>
      </c>
      <c r="LK34">
        <v>1</v>
      </c>
      <c r="LL34">
        <v>33540</v>
      </c>
      <c r="LM34">
        <v>29566</v>
      </c>
      <c r="LN34">
        <v>0</v>
      </c>
      <c r="LO34">
        <v>0</v>
      </c>
      <c r="LP34">
        <v>0</v>
      </c>
      <c r="LQ34">
        <v>0</v>
      </c>
      <c r="LR34">
        <v>0</v>
      </c>
      <c r="LS34">
        <v>0</v>
      </c>
      <c r="LT34">
        <v>0</v>
      </c>
      <c r="LU34">
        <v>0</v>
      </c>
      <c r="LV34">
        <v>0</v>
      </c>
      <c r="LW34">
        <v>0</v>
      </c>
      <c r="LX34">
        <v>0</v>
      </c>
      <c r="LY34">
        <v>0</v>
      </c>
      <c r="LZ34">
        <v>1438</v>
      </c>
      <c r="MA34">
        <v>86280</v>
      </c>
      <c r="MB34">
        <v>0</v>
      </c>
      <c r="MC34">
        <v>57520</v>
      </c>
      <c r="MD34">
        <v>28760</v>
      </c>
      <c r="ME34">
        <v>0</v>
      </c>
      <c r="MF34">
        <v>0</v>
      </c>
      <c r="MG34">
        <v>13504210</v>
      </c>
      <c r="MH34">
        <v>0</v>
      </c>
      <c r="MI34">
        <v>0</v>
      </c>
      <c r="MJ34">
        <v>0</v>
      </c>
      <c r="MK34">
        <v>0</v>
      </c>
      <c r="ML34">
        <v>0</v>
      </c>
      <c r="MM34">
        <v>1228196.149</v>
      </c>
      <c r="MN34">
        <v>0</v>
      </c>
      <c r="MO34">
        <v>81365.085000000006</v>
      </c>
      <c r="MP34">
        <v>473.54200000000003</v>
      </c>
      <c r="MQ34">
        <v>681.92700000000002</v>
      </c>
      <c r="MS34">
        <v>763323922</v>
      </c>
      <c r="MT34">
        <v>257639917</v>
      </c>
      <c r="MU34">
        <v>43713</v>
      </c>
      <c r="MV34">
        <v>129511</v>
      </c>
      <c r="MW34">
        <v>29431</v>
      </c>
      <c r="MX34">
        <v>505684005</v>
      </c>
      <c r="MY34">
        <v>0</v>
      </c>
      <c r="MZ34">
        <v>348000</v>
      </c>
      <c r="NA34">
        <v>37</v>
      </c>
      <c r="NB34">
        <v>13</v>
      </c>
      <c r="ND34">
        <v>1618.2530000000002</v>
      </c>
      <c r="NE34">
        <v>72821</v>
      </c>
      <c r="NF34">
        <v>25</v>
      </c>
      <c r="NG34">
        <v>25000</v>
      </c>
      <c r="NH34">
        <v>152428</v>
      </c>
      <c r="NI34">
        <v>0</v>
      </c>
      <c r="NJ34">
        <v>0</v>
      </c>
      <c r="NK34">
        <v>82162</v>
      </c>
      <c r="NL34">
        <v>0</v>
      </c>
      <c r="NN34">
        <v>0</v>
      </c>
      <c r="NO34">
        <v>0</v>
      </c>
      <c r="NP34">
        <v>1438</v>
      </c>
      <c r="NT34">
        <v>0</v>
      </c>
      <c r="NU34">
        <v>0</v>
      </c>
      <c r="NV34">
        <v>0</v>
      </c>
      <c r="NW34">
        <v>0</v>
      </c>
      <c r="NX34">
        <v>0</v>
      </c>
      <c r="NY34">
        <v>0</v>
      </c>
      <c r="NZ34">
        <v>0</v>
      </c>
      <c r="OA34">
        <v>0</v>
      </c>
      <c r="OB34">
        <v>0</v>
      </c>
      <c r="OC34">
        <v>0</v>
      </c>
      <c r="OD34">
        <v>0</v>
      </c>
      <c r="OE34">
        <v>0</v>
      </c>
      <c r="OF34">
        <v>0</v>
      </c>
      <c r="OG34">
        <v>4000</v>
      </c>
      <c r="OH34">
        <v>8000</v>
      </c>
      <c r="OO34">
        <v>0</v>
      </c>
      <c r="OP34">
        <v>0</v>
      </c>
      <c r="OQ34">
        <v>0</v>
      </c>
      <c r="OR34">
        <v>0</v>
      </c>
      <c r="OS34">
        <v>0</v>
      </c>
      <c r="OT34">
        <v>0</v>
      </c>
      <c r="OU34">
        <v>0</v>
      </c>
      <c r="OV34">
        <v>1540332</v>
      </c>
      <c r="OX34">
        <v>0.25270000000000004</v>
      </c>
      <c r="OY34">
        <v>406500.10000000003</v>
      </c>
      <c r="OZ34">
        <v>0</v>
      </c>
      <c r="PA34">
        <v>0</v>
      </c>
      <c r="PB34">
        <v>6925</v>
      </c>
      <c r="PC34">
        <v>0</v>
      </c>
      <c r="PD34">
        <v>35000000</v>
      </c>
      <c r="PE34">
        <v>33517000</v>
      </c>
      <c r="PF34">
        <v>1483000</v>
      </c>
      <c r="PG34">
        <v>306</v>
      </c>
      <c r="PH34">
        <v>0</v>
      </c>
      <c r="PI34">
        <v>0</v>
      </c>
      <c r="PJ34">
        <v>0</v>
      </c>
      <c r="PK34">
        <v>0</v>
      </c>
      <c r="PL34">
        <v>0</v>
      </c>
      <c r="PM34">
        <v>0</v>
      </c>
      <c r="PN34">
        <v>0</v>
      </c>
      <c r="PO34">
        <v>0</v>
      </c>
    </row>
    <row r="35" spans="1:431" customFormat="1" x14ac:dyDescent="0.3">
      <c r="A35">
        <v>46778</v>
      </c>
      <c r="B35" s="4">
        <v>43802</v>
      </c>
      <c r="C35">
        <v>9</v>
      </c>
      <c r="D35">
        <v>2026</v>
      </c>
      <c r="E35">
        <v>6215</v>
      </c>
      <c r="F35">
        <v>0</v>
      </c>
      <c r="G35">
        <v>258.46500000000003</v>
      </c>
      <c r="H35">
        <v>253.78400000000002</v>
      </c>
      <c r="I35">
        <v>253.78400000000002</v>
      </c>
      <c r="J35">
        <v>258.46500000000003</v>
      </c>
      <c r="K35">
        <v>0</v>
      </c>
      <c r="L35">
        <v>6215</v>
      </c>
      <c r="M35">
        <v>0</v>
      </c>
      <c r="N35">
        <v>0</v>
      </c>
      <c r="P35">
        <v>253.23700000000002</v>
      </c>
      <c r="Q35">
        <v>0</v>
      </c>
      <c r="R35">
        <v>119323</v>
      </c>
      <c r="S35">
        <v>471.19</v>
      </c>
      <c r="U35">
        <v>86809</v>
      </c>
      <c r="V35">
        <v>103.399</v>
      </c>
      <c r="W35">
        <v>64262</v>
      </c>
      <c r="X35">
        <v>64262</v>
      </c>
      <c r="Z35">
        <v>0</v>
      </c>
      <c r="AC35">
        <v>0</v>
      </c>
      <c r="AD35" t="s">
        <v>427</v>
      </c>
      <c r="AE35">
        <v>0</v>
      </c>
      <c r="AH35">
        <v>0</v>
      </c>
      <c r="AI35">
        <v>0</v>
      </c>
      <c r="AJ35">
        <v>6215</v>
      </c>
      <c r="AK35" t="s">
        <v>949</v>
      </c>
      <c r="AL35" t="s">
        <v>617</v>
      </c>
      <c r="AM35">
        <v>0</v>
      </c>
      <c r="AN35">
        <v>0</v>
      </c>
      <c r="AO35">
        <v>0</v>
      </c>
      <c r="AP35">
        <v>0</v>
      </c>
      <c r="AQ35">
        <v>0</v>
      </c>
      <c r="AS35">
        <v>0</v>
      </c>
      <c r="AT35">
        <v>0</v>
      </c>
      <c r="AU35">
        <v>0</v>
      </c>
      <c r="AV35">
        <v>-19</v>
      </c>
      <c r="AW35">
        <v>2573607</v>
      </c>
      <c r="AX35">
        <v>2477474</v>
      </c>
      <c r="AY35">
        <v>1882670</v>
      </c>
      <c r="AZ35">
        <v>119323</v>
      </c>
      <c r="BA35">
        <v>0</v>
      </c>
      <c r="BB35">
        <v>0</v>
      </c>
      <c r="BC35">
        <v>0</v>
      </c>
      <c r="BD35">
        <v>0</v>
      </c>
      <c r="BE35">
        <v>0</v>
      </c>
      <c r="BF35">
        <v>2089054</v>
      </c>
      <c r="BG35">
        <v>0</v>
      </c>
      <c r="BJ35">
        <v>12</v>
      </c>
      <c r="BK35">
        <v>0</v>
      </c>
      <c r="BL35">
        <v>0</v>
      </c>
      <c r="BM35">
        <v>0</v>
      </c>
      <c r="BN35">
        <v>0</v>
      </c>
      <c r="BO35">
        <v>0</v>
      </c>
      <c r="BP35">
        <v>0</v>
      </c>
      <c r="BQ35">
        <v>885</v>
      </c>
      <c r="BS35">
        <v>0</v>
      </c>
      <c r="BT35">
        <v>0</v>
      </c>
      <c r="BU35">
        <v>0</v>
      </c>
      <c r="BV35">
        <v>0</v>
      </c>
      <c r="BW35">
        <v>0</v>
      </c>
      <c r="BY35">
        <v>0</v>
      </c>
      <c r="CA35">
        <v>0</v>
      </c>
      <c r="CB35">
        <v>0</v>
      </c>
      <c r="CC35">
        <v>0</v>
      </c>
      <c r="CD35">
        <v>0</v>
      </c>
      <c r="CE35">
        <v>0</v>
      </c>
      <c r="CF35">
        <v>0</v>
      </c>
      <c r="CG35">
        <v>0</v>
      </c>
      <c r="CH35">
        <v>112522</v>
      </c>
      <c r="CI35">
        <v>0</v>
      </c>
      <c r="CJ35">
        <v>5</v>
      </c>
      <c r="CK35">
        <v>0</v>
      </c>
      <c r="CL35">
        <v>0</v>
      </c>
      <c r="CN35">
        <v>0</v>
      </c>
      <c r="CO35">
        <v>1</v>
      </c>
      <c r="CP35">
        <v>0</v>
      </c>
      <c r="CQ35">
        <v>0</v>
      </c>
      <c r="CR35">
        <v>253.40100000000001</v>
      </c>
      <c r="CS35">
        <v>0</v>
      </c>
      <c r="CT35">
        <v>0</v>
      </c>
      <c r="CU35">
        <v>0</v>
      </c>
      <c r="CV35">
        <v>0</v>
      </c>
      <c r="CW35">
        <v>0</v>
      </c>
      <c r="CX35">
        <v>0</v>
      </c>
      <c r="CY35">
        <v>0</v>
      </c>
      <c r="CZ35">
        <v>0</v>
      </c>
      <c r="DB35">
        <v>1577268</v>
      </c>
      <c r="DC35">
        <v>0</v>
      </c>
      <c r="DD35">
        <v>0</v>
      </c>
      <c r="DE35">
        <v>6060</v>
      </c>
      <c r="DF35">
        <v>6060</v>
      </c>
      <c r="DG35">
        <v>0.97500000000000009</v>
      </c>
      <c r="DH35">
        <v>0</v>
      </c>
      <c r="DI35">
        <v>0</v>
      </c>
      <c r="DK35">
        <v>3849</v>
      </c>
      <c r="DL35">
        <v>0</v>
      </c>
      <c r="DM35">
        <v>102070</v>
      </c>
      <c r="DN35">
        <v>249</v>
      </c>
      <c r="DO35">
        <v>0</v>
      </c>
      <c r="DP35">
        <v>0</v>
      </c>
      <c r="DQ35">
        <v>0</v>
      </c>
      <c r="DR35">
        <v>0</v>
      </c>
      <c r="DS35">
        <v>0</v>
      </c>
      <c r="DT35">
        <v>0</v>
      </c>
      <c r="DU35">
        <v>0</v>
      </c>
      <c r="DV35">
        <v>0</v>
      </c>
      <c r="DW35">
        <v>0</v>
      </c>
      <c r="DX35">
        <v>0</v>
      </c>
      <c r="DY35">
        <v>0</v>
      </c>
      <c r="DZ35">
        <v>0</v>
      </c>
      <c r="EA35">
        <v>0</v>
      </c>
      <c r="EB35">
        <v>0</v>
      </c>
      <c r="EC35">
        <v>1.595</v>
      </c>
      <c r="ED35">
        <v>11400</v>
      </c>
      <c r="EE35">
        <v>0</v>
      </c>
      <c r="EF35">
        <v>0</v>
      </c>
      <c r="EG35">
        <v>0</v>
      </c>
      <c r="EH35">
        <v>90919</v>
      </c>
      <c r="EI35">
        <v>0</v>
      </c>
      <c r="EJ35">
        <v>0</v>
      </c>
      <c r="EK35">
        <v>3.8080000000000003</v>
      </c>
      <c r="EL35">
        <v>0</v>
      </c>
      <c r="EM35">
        <v>0.57999999999999996</v>
      </c>
      <c r="EN35">
        <v>0.29300000000000004</v>
      </c>
      <c r="EO35">
        <v>0</v>
      </c>
      <c r="EP35">
        <v>0</v>
      </c>
      <c r="EQ35">
        <v>4.681</v>
      </c>
      <c r="ER35">
        <v>0</v>
      </c>
      <c r="ES35">
        <v>14.629000000000001</v>
      </c>
      <c r="ET35">
        <v>0</v>
      </c>
      <c r="EV35">
        <v>0</v>
      </c>
      <c r="EW35">
        <v>0</v>
      </c>
      <c r="EX35">
        <v>0</v>
      </c>
      <c r="EZ35">
        <v>2130684</v>
      </c>
      <c r="FA35">
        <v>0</v>
      </c>
      <c r="FB35">
        <v>2249758</v>
      </c>
      <c r="FC35">
        <v>0</v>
      </c>
      <c r="FD35">
        <v>0</v>
      </c>
      <c r="FE35">
        <v>294345</v>
      </c>
      <c r="FF35">
        <v>52445</v>
      </c>
      <c r="FG35">
        <v>6.7610000000000003E-2</v>
      </c>
      <c r="FH35">
        <v>3.1380999999999999E-2</v>
      </c>
      <c r="FI35">
        <v>0</v>
      </c>
      <c r="FJ35">
        <v>0</v>
      </c>
      <c r="FK35">
        <v>336.13100000000003</v>
      </c>
      <c r="FL35">
        <v>2709070</v>
      </c>
      <c r="FM35">
        <v>0</v>
      </c>
      <c r="FN35">
        <v>0</v>
      </c>
      <c r="FO35">
        <v>0</v>
      </c>
      <c r="FP35">
        <v>0</v>
      </c>
      <c r="FQ35">
        <v>0</v>
      </c>
      <c r="FR35">
        <v>0</v>
      </c>
      <c r="FS35">
        <v>0</v>
      </c>
      <c r="FT35">
        <v>0</v>
      </c>
      <c r="FU35">
        <v>0</v>
      </c>
      <c r="FV35">
        <v>0</v>
      </c>
      <c r="FW35">
        <v>0</v>
      </c>
      <c r="FX35">
        <v>0</v>
      </c>
      <c r="FY35">
        <v>0</v>
      </c>
      <c r="GB35">
        <v>0</v>
      </c>
      <c r="GC35">
        <v>0</v>
      </c>
      <c r="GD35">
        <v>0</v>
      </c>
      <c r="GF35">
        <v>0</v>
      </c>
      <c r="GG35">
        <v>0</v>
      </c>
      <c r="GH35">
        <v>0</v>
      </c>
      <c r="GI35">
        <v>0</v>
      </c>
      <c r="GK35">
        <v>0</v>
      </c>
      <c r="GL35">
        <v>0</v>
      </c>
      <c r="GM35">
        <v>0</v>
      </c>
      <c r="GN35">
        <v>0</v>
      </c>
      <c r="GO35">
        <v>0</v>
      </c>
      <c r="GQ35">
        <v>0</v>
      </c>
      <c r="GR35">
        <v>0</v>
      </c>
      <c r="GS35">
        <v>0</v>
      </c>
      <c r="GT35">
        <v>0</v>
      </c>
      <c r="HB35">
        <v>0</v>
      </c>
      <c r="HC35">
        <v>0</v>
      </c>
      <c r="HD35">
        <v>96382</v>
      </c>
      <c r="HE35">
        <v>0</v>
      </c>
      <c r="HF35">
        <v>294389</v>
      </c>
      <c r="HG35">
        <v>11187</v>
      </c>
      <c r="HH35">
        <v>33569</v>
      </c>
      <c r="HI35">
        <v>0</v>
      </c>
      <c r="HJ35">
        <v>38887</v>
      </c>
      <c r="HK35">
        <v>0</v>
      </c>
      <c r="HL35">
        <v>0</v>
      </c>
      <c r="HM35">
        <v>0</v>
      </c>
      <c r="HN35">
        <v>0</v>
      </c>
      <c r="HO35">
        <v>0</v>
      </c>
      <c r="HP35">
        <v>0</v>
      </c>
      <c r="HQ35">
        <v>0</v>
      </c>
      <c r="HR35">
        <v>0</v>
      </c>
      <c r="HS35">
        <v>2130435</v>
      </c>
      <c r="HT35">
        <v>52445</v>
      </c>
      <c r="HW35">
        <v>0</v>
      </c>
      <c r="HX35">
        <v>1</v>
      </c>
      <c r="HY35">
        <v>2</v>
      </c>
      <c r="HZ35">
        <v>0</v>
      </c>
      <c r="IA35">
        <v>0</v>
      </c>
      <c r="IB35">
        <v>1</v>
      </c>
      <c r="IC35">
        <v>4</v>
      </c>
      <c r="ID35">
        <v>0</v>
      </c>
      <c r="IE35">
        <v>0</v>
      </c>
      <c r="IF35">
        <v>0</v>
      </c>
      <c r="IG35">
        <v>18</v>
      </c>
      <c r="IH35">
        <v>94.59</v>
      </c>
      <c r="II35">
        <v>0</v>
      </c>
      <c r="IJ35">
        <v>103.399</v>
      </c>
      <c r="IK35">
        <v>0</v>
      </c>
      <c r="IL35">
        <v>0</v>
      </c>
      <c r="IM35">
        <v>0</v>
      </c>
      <c r="IN35">
        <v>0</v>
      </c>
      <c r="IO35">
        <v>0</v>
      </c>
      <c r="IP35">
        <v>0</v>
      </c>
      <c r="IQ35">
        <v>103.399</v>
      </c>
      <c r="IR35">
        <v>64262</v>
      </c>
      <c r="IS35">
        <v>0</v>
      </c>
      <c r="IT35">
        <v>0</v>
      </c>
      <c r="IU35">
        <v>0</v>
      </c>
      <c r="IV35">
        <v>0</v>
      </c>
      <c r="IW35">
        <v>6215</v>
      </c>
      <c r="IX35">
        <v>0</v>
      </c>
      <c r="IY35">
        <v>0</v>
      </c>
      <c r="IZ35">
        <v>0</v>
      </c>
      <c r="JA35">
        <v>0</v>
      </c>
      <c r="JB35">
        <v>0</v>
      </c>
      <c r="JC35">
        <v>0</v>
      </c>
      <c r="JD35">
        <v>0</v>
      </c>
      <c r="JE35">
        <v>0</v>
      </c>
      <c r="JF35">
        <v>0</v>
      </c>
      <c r="JG35">
        <v>0</v>
      </c>
      <c r="JH35">
        <v>0</v>
      </c>
      <c r="JJ35">
        <v>0</v>
      </c>
      <c r="JK35">
        <v>0</v>
      </c>
      <c r="JL35">
        <v>0</v>
      </c>
      <c r="JM35">
        <v>0</v>
      </c>
      <c r="JO35">
        <v>0</v>
      </c>
      <c r="JP35">
        <v>0</v>
      </c>
      <c r="JQ35">
        <v>0</v>
      </c>
      <c r="JR35">
        <v>0</v>
      </c>
      <c r="JS35">
        <v>0</v>
      </c>
      <c r="JT35">
        <v>0</v>
      </c>
      <c r="JU35">
        <v>0</v>
      </c>
      <c r="JW35">
        <v>0</v>
      </c>
      <c r="JX35">
        <v>0</v>
      </c>
      <c r="JY35">
        <v>0</v>
      </c>
      <c r="JZ35">
        <v>0</v>
      </c>
      <c r="KD35">
        <v>0</v>
      </c>
      <c r="KE35">
        <v>7375</v>
      </c>
      <c r="KG35">
        <v>0</v>
      </c>
      <c r="KH35">
        <v>0</v>
      </c>
      <c r="KI35">
        <v>0</v>
      </c>
      <c r="KJ35">
        <v>0</v>
      </c>
      <c r="KK35">
        <v>18</v>
      </c>
      <c r="KL35">
        <v>0</v>
      </c>
      <c r="KM35">
        <v>11187</v>
      </c>
      <c r="KN35">
        <v>0</v>
      </c>
      <c r="KO35">
        <v>0</v>
      </c>
      <c r="KP35">
        <v>0</v>
      </c>
      <c r="KQ35">
        <v>0</v>
      </c>
      <c r="KS35">
        <v>0</v>
      </c>
      <c r="KT35">
        <v>0</v>
      </c>
      <c r="KU35">
        <v>0</v>
      </c>
      <c r="KW35">
        <v>0</v>
      </c>
      <c r="KX35">
        <v>0</v>
      </c>
      <c r="KY35">
        <v>0</v>
      </c>
      <c r="KZ35">
        <v>2493365</v>
      </c>
      <c r="LA35">
        <v>0</v>
      </c>
      <c r="LB35">
        <v>0</v>
      </c>
      <c r="LD35">
        <v>0</v>
      </c>
      <c r="LE35">
        <v>0</v>
      </c>
      <c r="LF35">
        <v>0</v>
      </c>
      <c r="LG35">
        <v>16140</v>
      </c>
      <c r="LH35">
        <v>0</v>
      </c>
      <c r="LI35">
        <v>2493365</v>
      </c>
      <c r="LJ35">
        <v>253.40100000000001</v>
      </c>
      <c r="LK35">
        <v>1</v>
      </c>
      <c r="LL35">
        <v>33540</v>
      </c>
      <c r="LM35">
        <v>5347</v>
      </c>
      <c r="LN35">
        <v>0</v>
      </c>
      <c r="LO35">
        <v>0</v>
      </c>
      <c r="LP35">
        <v>0</v>
      </c>
      <c r="LQ35">
        <v>0</v>
      </c>
      <c r="LR35">
        <v>0</v>
      </c>
      <c r="LS35">
        <v>0</v>
      </c>
      <c r="LT35">
        <v>0</v>
      </c>
      <c r="LU35">
        <v>0</v>
      </c>
      <c r="LV35">
        <v>0</v>
      </c>
      <c r="LW35">
        <v>0</v>
      </c>
      <c r="LX35">
        <v>0</v>
      </c>
      <c r="LY35">
        <v>0</v>
      </c>
      <c r="LZ35">
        <v>269</v>
      </c>
      <c r="MA35">
        <v>16140</v>
      </c>
      <c r="MB35">
        <v>0</v>
      </c>
      <c r="MC35">
        <v>10760</v>
      </c>
      <c r="MD35">
        <v>5380</v>
      </c>
      <c r="ME35">
        <v>0</v>
      </c>
      <c r="MF35">
        <v>0</v>
      </c>
      <c r="MG35">
        <v>2589747</v>
      </c>
      <c r="MH35">
        <v>0</v>
      </c>
      <c r="MI35">
        <v>0</v>
      </c>
      <c r="MJ35">
        <v>0</v>
      </c>
      <c r="MK35">
        <v>0</v>
      </c>
      <c r="ML35">
        <v>0</v>
      </c>
      <c r="MM35">
        <v>1228196.149</v>
      </c>
      <c r="MN35">
        <v>0</v>
      </c>
      <c r="MO35">
        <v>81365.085000000006</v>
      </c>
      <c r="MP35">
        <v>220.864</v>
      </c>
      <c r="MQ35">
        <v>315.45400000000001</v>
      </c>
      <c r="MS35">
        <v>763323922</v>
      </c>
      <c r="MT35">
        <v>257639917</v>
      </c>
      <c r="MU35">
        <v>19842</v>
      </c>
      <c r="MV35">
        <v>58788</v>
      </c>
      <c r="MW35">
        <v>13727</v>
      </c>
      <c r="MX35">
        <v>505684005</v>
      </c>
      <c r="MY35">
        <v>0</v>
      </c>
      <c r="MZ35">
        <v>72000</v>
      </c>
      <c r="NA35">
        <v>8</v>
      </c>
      <c r="NB35">
        <v>2</v>
      </c>
      <c r="ND35">
        <v>301.15199999999999</v>
      </c>
      <c r="NE35">
        <v>13552</v>
      </c>
      <c r="NF35">
        <v>8</v>
      </c>
      <c r="NG35">
        <v>8000</v>
      </c>
      <c r="NH35">
        <v>28514</v>
      </c>
      <c r="NI35">
        <v>0</v>
      </c>
      <c r="NJ35">
        <v>0</v>
      </c>
      <c r="NK35">
        <v>35237</v>
      </c>
      <c r="NL35">
        <v>0</v>
      </c>
      <c r="NN35">
        <v>0</v>
      </c>
      <c r="NO35">
        <v>0</v>
      </c>
      <c r="NP35">
        <v>269</v>
      </c>
      <c r="NT35">
        <v>0</v>
      </c>
      <c r="NU35">
        <v>0</v>
      </c>
      <c r="NV35">
        <v>0</v>
      </c>
      <c r="NW35">
        <v>0</v>
      </c>
      <c r="NX35">
        <v>0</v>
      </c>
      <c r="NY35">
        <v>0</v>
      </c>
      <c r="NZ35">
        <v>0</v>
      </c>
      <c r="OA35">
        <v>0</v>
      </c>
      <c r="OB35">
        <v>0</v>
      </c>
      <c r="OC35">
        <v>0</v>
      </c>
      <c r="OD35">
        <v>0</v>
      </c>
      <c r="OE35">
        <v>24000</v>
      </c>
      <c r="OF35">
        <v>216000</v>
      </c>
      <c r="OG35">
        <v>4000</v>
      </c>
      <c r="OH35">
        <v>8000</v>
      </c>
      <c r="OO35">
        <v>0</v>
      </c>
      <c r="OP35">
        <v>0</v>
      </c>
      <c r="OQ35">
        <v>0</v>
      </c>
      <c r="OR35">
        <v>0</v>
      </c>
      <c r="OS35">
        <v>0</v>
      </c>
      <c r="OT35">
        <v>0</v>
      </c>
      <c r="OU35">
        <v>0</v>
      </c>
      <c r="OV35">
        <v>4353235</v>
      </c>
      <c r="OX35">
        <v>0.25270000000000004</v>
      </c>
      <c r="OY35">
        <v>406500.10000000003</v>
      </c>
      <c r="OZ35">
        <v>731309</v>
      </c>
      <c r="PA35">
        <v>269827</v>
      </c>
      <c r="PB35">
        <v>6925</v>
      </c>
      <c r="PC35">
        <v>0</v>
      </c>
      <c r="PD35">
        <v>35000000</v>
      </c>
      <c r="PE35">
        <v>33517000</v>
      </c>
      <c r="PF35">
        <v>1483000</v>
      </c>
      <c r="PG35">
        <v>306</v>
      </c>
      <c r="PH35">
        <v>0</v>
      </c>
      <c r="PI35">
        <v>0</v>
      </c>
      <c r="PJ35">
        <v>0</v>
      </c>
      <c r="PK35">
        <v>0</v>
      </c>
      <c r="PL35">
        <v>357299</v>
      </c>
      <c r="PM35">
        <v>0</v>
      </c>
      <c r="PN35">
        <v>0</v>
      </c>
      <c r="PO35">
        <v>0</v>
      </c>
    </row>
    <row r="36" spans="1:431" customFormat="1" x14ac:dyDescent="0.3">
      <c r="A36">
        <v>46778</v>
      </c>
      <c r="B36" s="4">
        <v>46802</v>
      </c>
      <c r="C36">
        <v>9</v>
      </c>
      <c r="D36">
        <v>2026</v>
      </c>
      <c r="E36">
        <v>6215</v>
      </c>
      <c r="F36">
        <v>0</v>
      </c>
      <c r="G36">
        <v>378.63300000000004</v>
      </c>
      <c r="H36">
        <v>290.16000000000003</v>
      </c>
      <c r="I36">
        <v>290.16000000000003</v>
      </c>
      <c r="J36">
        <v>378.63300000000004</v>
      </c>
      <c r="K36">
        <v>0</v>
      </c>
      <c r="L36">
        <v>6215</v>
      </c>
      <c r="M36">
        <v>0</v>
      </c>
      <c r="N36">
        <v>0</v>
      </c>
      <c r="P36">
        <v>279.803</v>
      </c>
      <c r="Q36">
        <v>0</v>
      </c>
      <c r="R36">
        <v>131840</v>
      </c>
      <c r="S36">
        <v>471.19</v>
      </c>
      <c r="U36">
        <v>95916</v>
      </c>
      <c r="V36">
        <v>10.164</v>
      </c>
      <c r="W36">
        <v>6317</v>
      </c>
      <c r="X36">
        <v>6317</v>
      </c>
      <c r="Z36">
        <v>0</v>
      </c>
      <c r="AC36">
        <v>0</v>
      </c>
      <c r="AD36" t="s">
        <v>427</v>
      </c>
      <c r="AE36">
        <v>0</v>
      </c>
      <c r="AH36">
        <v>0</v>
      </c>
      <c r="AI36">
        <v>0</v>
      </c>
      <c r="AJ36">
        <v>6215</v>
      </c>
      <c r="AK36" t="s">
        <v>949</v>
      </c>
      <c r="AL36" t="s">
        <v>460</v>
      </c>
      <c r="AM36">
        <v>0</v>
      </c>
      <c r="AN36">
        <v>0</v>
      </c>
      <c r="AO36">
        <v>0</v>
      </c>
      <c r="AP36">
        <v>0</v>
      </c>
      <c r="AQ36">
        <v>0</v>
      </c>
      <c r="AS36">
        <v>0</v>
      </c>
      <c r="AT36">
        <v>0</v>
      </c>
      <c r="AU36">
        <v>0</v>
      </c>
      <c r="AV36">
        <v>-2971</v>
      </c>
      <c r="AW36">
        <v>7229707</v>
      </c>
      <c r="AX36">
        <v>7093708</v>
      </c>
      <c r="AY36">
        <v>4505980</v>
      </c>
      <c r="AZ36">
        <v>131840</v>
      </c>
      <c r="BA36">
        <v>42.083000000000006</v>
      </c>
      <c r="BB36">
        <v>0</v>
      </c>
      <c r="BC36">
        <v>0</v>
      </c>
      <c r="BD36">
        <v>0</v>
      </c>
      <c r="BE36">
        <v>0</v>
      </c>
      <c r="BF36">
        <v>5405435</v>
      </c>
      <c r="BG36">
        <v>0</v>
      </c>
      <c r="BJ36">
        <v>12</v>
      </c>
      <c r="BK36">
        <v>0</v>
      </c>
      <c r="BL36">
        <v>0</v>
      </c>
      <c r="BM36">
        <v>0</v>
      </c>
      <c r="BN36">
        <v>0</v>
      </c>
      <c r="BO36">
        <v>0</v>
      </c>
      <c r="BP36">
        <v>0</v>
      </c>
      <c r="BQ36">
        <v>886</v>
      </c>
      <c r="BS36">
        <v>0</v>
      </c>
      <c r="BT36">
        <v>0</v>
      </c>
      <c r="BU36">
        <v>0</v>
      </c>
      <c r="BV36">
        <v>0</v>
      </c>
      <c r="BW36">
        <v>0</v>
      </c>
      <c r="BY36">
        <v>0</v>
      </c>
      <c r="CA36">
        <v>0</v>
      </c>
      <c r="CB36">
        <v>0</v>
      </c>
      <c r="CC36">
        <v>0</v>
      </c>
      <c r="CD36">
        <v>0</v>
      </c>
      <c r="CE36">
        <v>0</v>
      </c>
      <c r="CF36">
        <v>0</v>
      </c>
      <c r="CG36">
        <v>0</v>
      </c>
      <c r="CH36">
        <v>174492</v>
      </c>
      <c r="CI36">
        <v>0</v>
      </c>
      <c r="CJ36">
        <v>4</v>
      </c>
      <c r="CK36">
        <v>0</v>
      </c>
      <c r="CL36">
        <v>0</v>
      </c>
      <c r="CN36">
        <v>0</v>
      </c>
      <c r="CO36">
        <v>1</v>
      </c>
      <c r="CP36">
        <v>0</v>
      </c>
      <c r="CQ36">
        <v>0</v>
      </c>
      <c r="CR36">
        <v>285.86599999999999</v>
      </c>
      <c r="CS36">
        <v>0</v>
      </c>
      <c r="CT36">
        <v>0</v>
      </c>
      <c r="CU36">
        <v>0</v>
      </c>
      <c r="CV36">
        <v>0</v>
      </c>
      <c r="CW36">
        <v>0</v>
      </c>
      <c r="CX36">
        <v>0</v>
      </c>
      <c r="CY36">
        <v>0</v>
      </c>
      <c r="CZ36">
        <v>0</v>
      </c>
      <c r="DB36">
        <v>1803344</v>
      </c>
      <c r="DC36">
        <v>0</v>
      </c>
      <c r="DD36">
        <v>0</v>
      </c>
      <c r="DE36">
        <v>889522</v>
      </c>
      <c r="DF36">
        <v>889522</v>
      </c>
      <c r="DG36">
        <v>143.125</v>
      </c>
      <c r="DH36">
        <v>0</v>
      </c>
      <c r="DI36">
        <v>0</v>
      </c>
      <c r="DK36">
        <v>3868</v>
      </c>
      <c r="DL36">
        <v>0</v>
      </c>
      <c r="DM36">
        <v>2132868</v>
      </c>
      <c r="DN36">
        <v>5193</v>
      </c>
      <c r="DO36">
        <v>0</v>
      </c>
      <c r="DP36">
        <v>0</v>
      </c>
      <c r="DQ36">
        <v>0</v>
      </c>
      <c r="DR36">
        <v>0</v>
      </c>
      <c r="DS36">
        <v>0</v>
      </c>
      <c r="DT36">
        <v>0</v>
      </c>
      <c r="DU36">
        <v>0</v>
      </c>
      <c r="DV36">
        <v>0</v>
      </c>
      <c r="DW36">
        <v>0</v>
      </c>
      <c r="DX36">
        <v>0</v>
      </c>
      <c r="DY36">
        <v>0</v>
      </c>
      <c r="DZ36">
        <v>0</v>
      </c>
      <c r="EA36">
        <v>0</v>
      </c>
      <c r="EB36">
        <v>0</v>
      </c>
      <c r="EC36">
        <v>8.8290000000000006</v>
      </c>
      <c r="ED36">
        <v>63103</v>
      </c>
      <c r="EE36">
        <v>0</v>
      </c>
      <c r="EF36">
        <v>0</v>
      </c>
      <c r="EG36">
        <v>0</v>
      </c>
      <c r="EH36">
        <v>29005</v>
      </c>
      <c r="EI36">
        <v>2045953</v>
      </c>
      <c r="EJ36">
        <v>82.299000000000007</v>
      </c>
      <c r="EK36">
        <v>0.42900000000000005</v>
      </c>
      <c r="EL36">
        <v>0</v>
      </c>
      <c r="EM36">
        <v>0</v>
      </c>
      <c r="EN36">
        <v>0.67600000000000005</v>
      </c>
      <c r="EO36">
        <v>0</v>
      </c>
      <c r="EP36">
        <v>0</v>
      </c>
      <c r="EQ36">
        <v>83.404000000000011</v>
      </c>
      <c r="ER36">
        <v>0</v>
      </c>
      <c r="ES36">
        <v>4.6669999999999998</v>
      </c>
      <c r="ET36">
        <v>0</v>
      </c>
      <c r="EV36">
        <v>0</v>
      </c>
      <c r="EW36">
        <v>0</v>
      </c>
      <c r="EX36">
        <v>0</v>
      </c>
      <c r="EZ36">
        <v>6196388</v>
      </c>
      <c r="FA36">
        <v>0</v>
      </c>
      <c r="FB36">
        <v>6323035</v>
      </c>
      <c r="FC36">
        <v>0</v>
      </c>
      <c r="FD36">
        <v>0</v>
      </c>
      <c r="FE36">
        <v>761618</v>
      </c>
      <c r="FF36">
        <v>135702</v>
      </c>
      <c r="FG36">
        <v>6.7610000000000003E-2</v>
      </c>
      <c r="FH36">
        <v>3.1380999999999999E-2</v>
      </c>
      <c r="FI36">
        <v>0</v>
      </c>
      <c r="FJ36">
        <v>0</v>
      </c>
      <c r="FK36">
        <v>869.74</v>
      </c>
      <c r="FL36">
        <v>7394847</v>
      </c>
      <c r="FM36">
        <v>0</v>
      </c>
      <c r="FN36">
        <v>0</v>
      </c>
      <c r="FO36">
        <v>0</v>
      </c>
      <c r="FP36">
        <v>0</v>
      </c>
      <c r="FQ36">
        <v>0</v>
      </c>
      <c r="FR36">
        <v>0</v>
      </c>
      <c r="FS36">
        <v>0</v>
      </c>
      <c r="FT36">
        <v>0</v>
      </c>
      <c r="FU36">
        <v>0</v>
      </c>
      <c r="FV36">
        <v>0</v>
      </c>
      <c r="FW36">
        <v>0</v>
      </c>
      <c r="FX36">
        <v>0</v>
      </c>
      <c r="FY36">
        <v>0</v>
      </c>
      <c r="GB36">
        <v>47851</v>
      </c>
      <c r="GC36">
        <v>47851</v>
      </c>
      <c r="GD36">
        <v>5.069</v>
      </c>
      <c r="GF36">
        <v>0</v>
      </c>
      <c r="GG36">
        <v>0</v>
      </c>
      <c r="GH36">
        <v>0</v>
      </c>
      <c r="GI36">
        <v>0</v>
      </c>
      <c r="GK36">
        <v>0</v>
      </c>
      <c r="GL36">
        <v>0</v>
      </c>
      <c r="GM36">
        <v>0</v>
      </c>
      <c r="GN36">
        <v>0</v>
      </c>
      <c r="GO36">
        <v>0</v>
      </c>
      <c r="GQ36">
        <v>0</v>
      </c>
      <c r="GR36">
        <v>0</v>
      </c>
      <c r="GS36">
        <v>0</v>
      </c>
      <c r="GT36">
        <v>0</v>
      </c>
      <c r="HB36">
        <v>0</v>
      </c>
      <c r="HC36">
        <v>0</v>
      </c>
      <c r="HD36">
        <v>141192</v>
      </c>
      <c r="HE36">
        <v>0</v>
      </c>
      <c r="HF36">
        <v>286602</v>
      </c>
      <c r="HG36">
        <v>26103</v>
      </c>
      <c r="HH36">
        <v>197635</v>
      </c>
      <c r="HI36">
        <v>0</v>
      </c>
      <c r="HJ36">
        <v>474816</v>
      </c>
      <c r="HK36">
        <v>3053</v>
      </c>
      <c r="HL36">
        <v>1509</v>
      </c>
      <c r="HM36">
        <v>10000</v>
      </c>
      <c r="HN36">
        <v>0</v>
      </c>
      <c r="HO36">
        <v>0</v>
      </c>
      <c r="HP36">
        <v>118421</v>
      </c>
      <c r="HQ36">
        <v>0</v>
      </c>
      <c r="HR36">
        <v>0</v>
      </c>
      <c r="HS36">
        <v>6191195</v>
      </c>
      <c r="HT36">
        <v>135702</v>
      </c>
      <c r="HW36">
        <v>0</v>
      </c>
      <c r="HX36">
        <v>43</v>
      </c>
      <c r="HY36">
        <v>51</v>
      </c>
      <c r="HZ36">
        <v>86</v>
      </c>
      <c r="IA36">
        <v>65</v>
      </c>
      <c r="IB36">
        <v>301</v>
      </c>
      <c r="IC36">
        <v>546</v>
      </c>
      <c r="ID36">
        <v>0</v>
      </c>
      <c r="IE36">
        <v>0</v>
      </c>
      <c r="IF36">
        <v>0</v>
      </c>
      <c r="IG36">
        <v>42</v>
      </c>
      <c r="IH36">
        <v>1.7550000000000001</v>
      </c>
      <c r="II36">
        <v>430.62</v>
      </c>
      <c r="IJ36">
        <v>10.164</v>
      </c>
      <c r="IK36">
        <v>218.077</v>
      </c>
      <c r="IL36">
        <v>2</v>
      </c>
      <c r="IM36">
        <v>0</v>
      </c>
      <c r="IN36">
        <v>0</v>
      </c>
      <c r="IO36">
        <v>2</v>
      </c>
      <c r="IP36">
        <v>648.697</v>
      </c>
      <c r="IQ36">
        <v>10.164</v>
      </c>
      <c r="IR36">
        <v>6317</v>
      </c>
      <c r="IS36">
        <v>59971</v>
      </c>
      <c r="IT36">
        <v>10000</v>
      </c>
      <c r="IU36">
        <v>0</v>
      </c>
      <c r="IV36">
        <v>0</v>
      </c>
      <c r="IW36">
        <v>6215</v>
      </c>
      <c r="IX36">
        <v>0</v>
      </c>
      <c r="IY36">
        <v>0</v>
      </c>
      <c r="IZ36">
        <v>178392</v>
      </c>
      <c r="JA36">
        <v>0</v>
      </c>
      <c r="JB36">
        <v>0</v>
      </c>
      <c r="JC36">
        <v>0</v>
      </c>
      <c r="JD36">
        <v>0</v>
      </c>
      <c r="JE36">
        <v>0</v>
      </c>
      <c r="JF36">
        <v>0</v>
      </c>
      <c r="JG36">
        <v>0</v>
      </c>
      <c r="JH36">
        <v>0</v>
      </c>
      <c r="JJ36">
        <v>0</v>
      </c>
      <c r="JK36">
        <v>0</v>
      </c>
      <c r="JL36">
        <v>0</v>
      </c>
      <c r="JM36">
        <v>0</v>
      </c>
      <c r="JO36">
        <v>0</v>
      </c>
      <c r="JP36">
        <v>5.069</v>
      </c>
      <c r="JQ36">
        <v>0</v>
      </c>
      <c r="JR36">
        <v>0</v>
      </c>
      <c r="JS36">
        <v>47851</v>
      </c>
      <c r="JT36">
        <v>0</v>
      </c>
      <c r="JU36">
        <v>0</v>
      </c>
      <c r="JW36">
        <v>0</v>
      </c>
      <c r="JX36">
        <v>0</v>
      </c>
      <c r="JY36">
        <v>0</v>
      </c>
      <c r="JZ36">
        <v>0</v>
      </c>
      <c r="KD36">
        <v>0</v>
      </c>
      <c r="KE36">
        <v>7375</v>
      </c>
      <c r="KG36">
        <v>0</v>
      </c>
      <c r="KH36">
        <v>0</v>
      </c>
      <c r="KI36">
        <v>0</v>
      </c>
      <c r="KJ36">
        <v>33</v>
      </c>
      <c r="KK36">
        <v>9</v>
      </c>
      <c r="KL36">
        <v>20510</v>
      </c>
      <c r="KM36">
        <v>5594</v>
      </c>
      <c r="KN36">
        <v>0</v>
      </c>
      <c r="KO36">
        <v>0</v>
      </c>
      <c r="KP36">
        <v>0</v>
      </c>
      <c r="KQ36">
        <v>0</v>
      </c>
      <c r="KS36">
        <v>0</v>
      </c>
      <c r="KT36">
        <v>0</v>
      </c>
      <c r="KU36">
        <v>0</v>
      </c>
      <c r="KW36">
        <v>0</v>
      </c>
      <c r="KX36">
        <v>0</v>
      </c>
      <c r="KY36">
        <v>0</v>
      </c>
      <c r="KZ36">
        <v>7121815</v>
      </c>
      <c r="LA36">
        <v>0</v>
      </c>
      <c r="LB36">
        <v>0</v>
      </c>
      <c r="LD36">
        <v>0</v>
      </c>
      <c r="LE36">
        <v>0</v>
      </c>
      <c r="LF36">
        <v>0</v>
      </c>
      <c r="LG36">
        <v>33300</v>
      </c>
      <c r="LH36">
        <v>0</v>
      </c>
      <c r="LI36">
        <v>7121815</v>
      </c>
      <c r="LJ36">
        <v>249.12</v>
      </c>
      <c r="LK36">
        <v>14</v>
      </c>
      <c r="LL36">
        <v>469560</v>
      </c>
      <c r="LM36">
        <v>5256</v>
      </c>
      <c r="LN36">
        <v>0</v>
      </c>
      <c r="LO36">
        <v>0</v>
      </c>
      <c r="LP36">
        <v>0</v>
      </c>
      <c r="LQ36">
        <v>0</v>
      </c>
      <c r="LR36">
        <v>0</v>
      </c>
      <c r="LS36">
        <v>0</v>
      </c>
      <c r="LT36">
        <v>0</v>
      </c>
      <c r="LU36">
        <v>0</v>
      </c>
      <c r="LV36">
        <v>0</v>
      </c>
      <c r="LW36">
        <v>0</v>
      </c>
      <c r="LX36">
        <v>0</v>
      </c>
      <c r="LY36">
        <v>0</v>
      </c>
      <c r="LZ36">
        <v>555</v>
      </c>
      <c r="MA36">
        <v>33300</v>
      </c>
      <c r="MB36">
        <v>0</v>
      </c>
      <c r="MC36">
        <v>22200</v>
      </c>
      <c r="MD36">
        <v>11100</v>
      </c>
      <c r="ME36">
        <v>0</v>
      </c>
      <c r="MF36">
        <v>0</v>
      </c>
      <c r="MG36">
        <v>7263007</v>
      </c>
      <c r="MH36">
        <v>0</v>
      </c>
      <c r="MI36">
        <v>0</v>
      </c>
      <c r="MJ36">
        <v>0</v>
      </c>
      <c r="MK36">
        <v>0</v>
      </c>
      <c r="ML36">
        <v>0</v>
      </c>
      <c r="MM36">
        <v>1228196.149</v>
      </c>
      <c r="MN36">
        <v>31.715</v>
      </c>
      <c r="MO36">
        <v>81365.085000000006</v>
      </c>
      <c r="MP36">
        <v>2.5449999999999999</v>
      </c>
      <c r="MQ36">
        <v>4.3</v>
      </c>
      <c r="MS36">
        <v>763323922</v>
      </c>
      <c r="MT36">
        <v>257639917</v>
      </c>
      <c r="MU36">
        <v>368</v>
      </c>
      <c r="MV36">
        <v>1091</v>
      </c>
      <c r="MW36">
        <v>158</v>
      </c>
      <c r="MX36">
        <v>505684005</v>
      </c>
      <c r="MY36">
        <v>197109</v>
      </c>
      <c r="MZ36">
        <v>176000</v>
      </c>
      <c r="NA36">
        <v>21</v>
      </c>
      <c r="NB36">
        <v>2</v>
      </c>
      <c r="ND36">
        <v>293.18600000000004</v>
      </c>
      <c r="NE36">
        <v>13193</v>
      </c>
      <c r="NF36">
        <v>17</v>
      </c>
      <c r="NG36">
        <v>17000</v>
      </c>
      <c r="NH36">
        <v>58830</v>
      </c>
      <c r="NI36">
        <v>0</v>
      </c>
      <c r="NJ36">
        <v>0</v>
      </c>
      <c r="NK36">
        <v>0</v>
      </c>
      <c r="NL36">
        <v>0</v>
      </c>
      <c r="NN36">
        <v>0</v>
      </c>
      <c r="NO36">
        <v>0</v>
      </c>
      <c r="NP36">
        <v>555</v>
      </c>
      <c r="NT36">
        <v>0</v>
      </c>
      <c r="NU36">
        <v>0</v>
      </c>
      <c r="NV36">
        <v>0</v>
      </c>
      <c r="NW36">
        <v>0</v>
      </c>
      <c r="NX36">
        <v>0</v>
      </c>
      <c r="NY36">
        <v>0</v>
      </c>
      <c r="NZ36">
        <v>0</v>
      </c>
      <c r="OA36">
        <v>0</v>
      </c>
      <c r="OB36">
        <v>0</v>
      </c>
      <c r="OC36">
        <v>0</v>
      </c>
      <c r="OD36">
        <v>0</v>
      </c>
      <c r="OE36">
        <v>12000</v>
      </c>
      <c r="OF36">
        <v>616000</v>
      </c>
      <c r="OG36">
        <v>4000</v>
      </c>
      <c r="OH36">
        <v>8000</v>
      </c>
      <c r="OO36">
        <v>0</v>
      </c>
      <c r="OP36">
        <v>0</v>
      </c>
      <c r="OQ36">
        <v>0</v>
      </c>
      <c r="OR36">
        <v>0</v>
      </c>
      <c r="OS36">
        <v>0</v>
      </c>
      <c r="OT36">
        <v>0</v>
      </c>
      <c r="OU36">
        <v>0</v>
      </c>
      <c r="OV36">
        <v>10098076</v>
      </c>
      <c r="OX36">
        <v>0.25270000000000004</v>
      </c>
      <c r="OY36">
        <v>406500.10000000003</v>
      </c>
      <c r="OZ36">
        <v>1705520</v>
      </c>
      <c r="PA36">
        <v>629277</v>
      </c>
      <c r="PB36">
        <v>6925</v>
      </c>
      <c r="PC36">
        <v>0</v>
      </c>
      <c r="PD36">
        <v>35000000</v>
      </c>
      <c r="PE36">
        <v>33517000</v>
      </c>
      <c r="PF36">
        <v>1483000</v>
      </c>
      <c r="PG36">
        <v>306</v>
      </c>
      <c r="PH36">
        <v>0</v>
      </c>
      <c r="PI36">
        <v>0</v>
      </c>
      <c r="PJ36">
        <v>0</v>
      </c>
      <c r="PK36">
        <v>0</v>
      </c>
      <c r="PL36">
        <v>27417</v>
      </c>
      <c r="PM36">
        <v>0</v>
      </c>
      <c r="PN36">
        <v>0</v>
      </c>
      <c r="PO36">
        <v>0</v>
      </c>
    </row>
    <row r="37" spans="1:431" customFormat="1" x14ac:dyDescent="0.3">
      <c r="A37">
        <v>46778</v>
      </c>
      <c r="B37" s="4">
        <v>57802</v>
      </c>
      <c r="C37">
        <v>9</v>
      </c>
      <c r="D37">
        <v>2026</v>
      </c>
      <c r="E37">
        <v>6215</v>
      </c>
      <c r="F37">
        <v>0</v>
      </c>
      <c r="G37">
        <v>259.589</v>
      </c>
      <c r="H37">
        <v>247.84100000000001</v>
      </c>
      <c r="I37">
        <v>247.84100000000001</v>
      </c>
      <c r="J37">
        <v>259.589</v>
      </c>
      <c r="K37">
        <v>0</v>
      </c>
      <c r="L37">
        <v>6215</v>
      </c>
      <c r="M37">
        <v>0</v>
      </c>
      <c r="N37">
        <v>0</v>
      </c>
      <c r="P37">
        <v>313.89800000000002</v>
      </c>
      <c r="Q37">
        <v>0</v>
      </c>
      <c r="R37">
        <v>147906</v>
      </c>
      <c r="S37">
        <v>471.19</v>
      </c>
      <c r="U37">
        <v>107602</v>
      </c>
      <c r="V37">
        <v>41.304000000000002</v>
      </c>
      <c r="W37">
        <v>25670</v>
      </c>
      <c r="X37">
        <v>25670</v>
      </c>
      <c r="Z37">
        <v>0</v>
      </c>
      <c r="AC37">
        <v>0</v>
      </c>
      <c r="AD37" t="s">
        <v>427</v>
      </c>
      <c r="AE37">
        <v>0</v>
      </c>
      <c r="AH37">
        <v>0</v>
      </c>
      <c r="AI37">
        <v>0</v>
      </c>
      <c r="AJ37">
        <v>6215</v>
      </c>
      <c r="AK37" t="s">
        <v>949</v>
      </c>
      <c r="AL37" t="s">
        <v>461</v>
      </c>
      <c r="AM37">
        <v>0</v>
      </c>
      <c r="AN37">
        <v>0</v>
      </c>
      <c r="AO37">
        <v>0</v>
      </c>
      <c r="AP37">
        <v>0</v>
      </c>
      <c r="AQ37">
        <v>0</v>
      </c>
      <c r="AS37">
        <v>0</v>
      </c>
      <c r="AT37">
        <v>0</v>
      </c>
      <c r="AU37">
        <v>0</v>
      </c>
      <c r="AV37">
        <v>-835</v>
      </c>
      <c r="AW37">
        <v>2737728</v>
      </c>
      <c r="AX37">
        <v>2738451</v>
      </c>
      <c r="AY37">
        <v>1875439</v>
      </c>
      <c r="AZ37">
        <v>147906</v>
      </c>
      <c r="BA37">
        <v>14.667</v>
      </c>
      <c r="BB37">
        <v>0</v>
      </c>
      <c r="BC37">
        <v>0</v>
      </c>
      <c r="BD37">
        <v>0</v>
      </c>
      <c r="BE37">
        <v>0</v>
      </c>
      <c r="BF37">
        <v>2360738</v>
      </c>
      <c r="BG37">
        <v>0</v>
      </c>
      <c r="BJ37">
        <v>12</v>
      </c>
      <c r="BK37">
        <v>0</v>
      </c>
      <c r="BL37">
        <v>0</v>
      </c>
      <c r="BM37">
        <v>0</v>
      </c>
      <c r="BN37">
        <v>0</v>
      </c>
      <c r="BO37">
        <v>0</v>
      </c>
      <c r="BP37">
        <v>0</v>
      </c>
      <c r="BQ37">
        <v>886</v>
      </c>
      <c r="BS37">
        <v>0</v>
      </c>
      <c r="BT37">
        <v>0</v>
      </c>
      <c r="BU37">
        <v>0</v>
      </c>
      <c r="BV37">
        <v>0</v>
      </c>
      <c r="BW37">
        <v>0</v>
      </c>
      <c r="BY37">
        <v>0</v>
      </c>
      <c r="CA37">
        <v>0</v>
      </c>
      <c r="CB37">
        <v>0</v>
      </c>
      <c r="CC37">
        <v>0</v>
      </c>
      <c r="CD37">
        <v>0</v>
      </c>
      <c r="CE37">
        <v>0</v>
      </c>
      <c r="CF37">
        <v>0</v>
      </c>
      <c r="CG37">
        <v>0</v>
      </c>
      <c r="CH37">
        <v>16620</v>
      </c>
      <c r="CI37">
        <v>0</v>
      </c>
      <c r="CJ37">
        <v>4</v>
      </c>
      <c r="CK37">
        <v>0</v>
      </c>
      <c r="CL37">
        <v>0</v>
      </c>
      <c r="CN37">
        <v>0</v>
      </c>
      <c r="CO37">
        <v>1</v>
      </c>
      <c r="CP37">
        <v>0</v>
      </c>
      <c r="CQ37">
        <v>0</v>
      </c>
      <c r="CR37">
        <v>313.565</v>
      </c>
      <c r="CS37">
        <v>0</v>
      </c>
      <c r="CT37">
        <v>0</v>
      </c>
      <c r="CU37">
        <v>0</v>
      </c>
      <c r="CV37">
        <v>0</v>
      </c>
      <c r="CW37">
        <v>0</v>
      </c>
      <c r="CX37">
        <v>0</v>
      </c>
      <c r="CY37">
        <v>0</v>
      </c>
      <c r="CZ37">
        <v>0</v>
      </c>
      <c r="DB37">
        <v>1540332</v>
      </c>
      <c r="DC37">
        <v>0</v>
      </c>
      <c r="DD37">
        <v>0</v>
      </c>
      <c r="DE37">
        <v>177594</v>
      </c>
      <c r="DF37">
        <v>177594</v>
      </c>
      <c r="DG37">
        <v>28.575000000000003</v>
      </c>
      <c r="DH37">
        <v>0</v>
      </c>
      <c r="DI37">
        <v>0</v>
      </c>
      <c r="DK37">
        <v>3866</v>
      </c>
      <c r="DL37">
        <v>0</v>
      </c>
      <c r="DM37">
        <v>297181</v>
      </c>
      <c r="DN37">
        <v>724</v>
      </c>
      <c r="DO37">
        <v>0</v>
      </c>
      <c r="DP37">
        <v>0</v>
      </c>
      <c r="DQ37">
        <v>0</v>
      </c>
      <c r="DR37">
        <v>0</v>
      </c>
      <c r="DS37">
        <v>0</v>
      </c>
      <c r="DT37">
        <v>0</v>
      </c>
      <c r="DU37">
        <v>0</v>
      </c>
      <c r="DV37">
        <v>0</v>
      </c>
      <c r="DW37">
        <v>0</v>
      </c>
      <c r="DX37">
        <v>0</v>
      </c>
      <c r="DY37">
        <v>0</v>
      </c>
      <c r="DZ37">
        <v>0</v>
      </c>
      <c r="EA37">
        <v>0</v>
      </c>
      <c r="EB37">
        <v>0</v>
      </c>
      <c r="EC37">
        <v>9.6150000000000002</v>
      </c>
      <c r="ED37">
        <v>68721</v>
      </c>
      <c r="EE37">
        <v>0</v>
      </c>
      <c r="EF37">
        <v>0</v>
      </c>
      <c r="EG37">
        <v>0</v>
      </c>
      <c r="EH37">
        <v>229184</v>
      </c>
      <c r="EI37">
        <v>0</v>
      </c>
      <c r="EJ37">
        <v>0</v>
      </c>
      <c r="EK37">
        <v>9.995000000000001</v>
      </c>
      <c r="EL37">
        <v>0</v>
      </c>
      <c r="EM37">
        <v>0.93700000000000006</v>
      </c>
      <c r="EN37">
        <v>0.81600000000000006</v>
      </c>
      <c r="EO37">
        <v>0</v>
      </c>
      <c r="EP37">
        <v>0</v>
      </c>
      <c r="EQ37">
        <v>11.748000000000001</v>
      </c>
      <c r="ER37">
        <v>0</v>
      </c>
      <c r="ES37">
        <v>36.876000000000005</v>
      </c>
      <c r="ET37">
        <v>0</v>
      </c>
      <c r="EV37">
        <v>0</v>
      </c>
      <c r="EW37">
        <v>0</v>
      </c>
      <c r="EX37">
        <v>0</v>
      </c>
      <c r="EZ37">
        <v>2346561</v>
      </c>
      <c r="FA37">
        <v>0</v>
      </c>
      <c r="FB37">
        <v>2493744</v>
      </c>
      <c r="FC37">
        <v>0</v>
      </c>
      <c r="FD37">
        <v>0</v>
      </c>
      <c r="FE37">
        <v>332624</v>
      </c>
      <c r="FF37">
        <v>59266</v>
      </c>
      <c r="FG37">
        <v>6.7610000000000003E-2</v>
      </c>
      <c r="FH37">
        <v>3.1380999999999999E-2</v>
      </c>
      <c r="FI37">
        <v>0</v>
      </c>
      <c r="FJ37">
        <v>0</v>
      </c>
      <c r="FK37">
        <v>379.84500000000003</v>
      </c>
      <c r="FL37">
        <v>2902254</v>
      </c>
      <c r="FM37">
        <v>0</v>
      </c>
      <c r="FN37">
        <v>0</v>
      </c>
      <c r="FO37">
        <v>33063</v>
      </c>
      <c r="FP37">
        <v>0</v>
      </c>
      <c r="FQ37">
        <v>33063</v>
      </c>
      <c r="FR37">
        <v>33063</v>
      </c>
      <c r="FS37">
        <v>0</v>
      </c>
      <c r="FT37">
        <v>0</v>
      </c>
      <c r="FU37">
        <v>0</v>
      </c>
      <c r="FV37">
        <v>0</v>
      </c>
      <c r="FW37">
        <v>0</v>
      </c>
      <c r="FX37">
        <v>0</v>
      </c>
      <c r="FY37">
        <v>0</v>
      </c>
      <c r="GB37">
        <v>0</v>
      </c>
      <c r="GC37">
        <v>0</v>
      </c>
      <c r="GD37">
        <v>0</v>
      </c>
      <c r="GF37">
        <v>0</v>
      </c>
      <c r="GG37">
        <v>0</v>
      </c>
      <c r="GH37">
        <v>0</v>
      </c>
      <c r="GI37">
        <v>0</v>
      </c>
      <c r="GK37">
        <v>0</v>
      </c>
      <c r="GL37">
        <v>0</v>
      </c>
      <c r="GM37">
        <v>0</v>
      </c>
      <c r="GN37">
        <v>0</v>
      </c>
      <c r="GO37">
        <v>0</v>
      </c>
      <c r="GQ37">
        <v>0</v>
      </c>
      <c r="GR37">
        <v>0</v>
      </c>
      <c r="GS37">
        <v>0</v>
      </c>
      <c r="GT37">
        <v>0</v>
      </c>
      <c r="HB37">
        <v>0</v>
      </c>
      <c r="HC37">
        <v>0</v>
      </c>
      <c r="HD37">
        <v>0</v>
      </c>
      <c r="HE37">
        <v>0</v>
      </c>
      <c r="HF37">
        <v>287496</v>
      </c>
      <c r="HG37">
        <v>19267</v>
      </c>
      <c r="HH37">
        <v>12474</v>
      </c>
      <c r="HI37">
        <v>0</v>
      </c>
      <c r="HJ37">
        <v>40156</v>
      </c>
      <c r="HK37">
        <v>1721</v>
      </c>
      <c r="HL37">
        <v>193</v>
      </c>
      <c r="HM37">
        <v>0</v>
      </c>
      <c r="HN37">
        <v>0</v>
      </c>
      <c r="HO37">
        <v>0</v>
      </c>
      <c r="HP37">
        <v>0</v>
      </c>
      <c r="HQ37">
        <v>0</v>
      </c>
      <c r="HR37">
        <v>0</v>
      </c>
      <c r="HS37">
        <v>2345838</v>
      </c>
      <c r="HT37">
        <v>59266</v>
      </c>
      <c r="HW37">
        <v>0</v>
      </c>
      <c r="HX37">
        <v>14</v>
      </c>
      <c r="HY37">
        <v>10</v>
      </c>
      <c r="HZ37">
        <v>17</v>
      </c>
      <c r="IA37">
        <v>36</v>
      </c>
      <c r="IB37">
        <v>34</v>
      </c>
      <c r="IC37">
        <v>111</v>
      </c>
      <c r="ID37">
        <v>0</v>
      </c>
      <c r="IE37">
        <v>0</v>
      </c>
      <c r="IF37">
        <v>0</v>
      </c>
      <c r="IG37">
        <v>31</v>
      </c>
      <c r="IH37">
        <v>28.922000000000001</v>
      </c>
      <c r="II37">
        <v>0</v>
      </c>
      <c r="IJ37">
        <v>41.304000000000002</v>
      </c>
      <c r="IK37">
        <v>0</v>
      </c>
      <c r="IL37">
        <v>0</v>
      </c>
      <c r="IM37">
        <v>0</v>
      </c>
      <c r="IN37">
        <v>0</v>
      </c>
      <c r="IO37">
        <v>0</v>
      </c>
      <c r="IP37">
        <v>0</v>
      </c>
      <c r="IQ37">
        <v>41.304000000000002</v>
      </c>
      <c r="IR37">
        <v>25670</v>
      </c>
      <c r="IS37">
        <v>0</v>
      </c>
      <c r="IT37">
        <v>0</v>
      </c>
      <c r="IU37">
        <v>0</v>
      </c>
      <c r="IV37">
        <v>0</v>
      </c>
      <c r="IW37">
        <v>6215</v>
      </c>
      <c r="IX37">
        <v>0</v>
      </c>
      <c r="IY37">
        <v>0</v>
      </c>
      <c r="IZ37">
        <v>0</v>
      </c>
      <c r="JA37">
        <v>0</v>
      </c>
      <c r="JB37">
        <v>0</v>
      </c>
      <c r="JC37">
        <v>0</v>
      </c>
      <c r="JD37">
        <v>0</v>
      </c>
      <c r="JE37">
        <v>0</v>
      </c>
      <c r="JF37">
        <v>0</v>
      </c>
      <c r="JG37">
        <v>0</v>
      </c>
      <c r="JH37">
        <v>0</v>
      </c>
      <c r="JJ37">
        <v>0</v>
      </c>
      <c r="JK37">
        <v>0</v>
      </c>
      <c r="JL37">
        <v>0</v>
      </c>
      <c r="JM37">
        <v>0</v>
      </c>
      <c r="JO37">
        <v>0</v>
      </c>
      <c r="JP37">
        <v>0</v>
      </c>
      <c r="JQ37">
        <v>0</v>
      </c>
      <c r="JR37">
        <v>0</v>
      </c>
      <c r="JS37">
        <v>0</v>
      </c>
      <c r="JT37">
        <v>0</v>
      </c>
      <c r="JU37">
        <v>0</v>
      </c>
      <c r="JW37">
        <v>0</v>
      </c>
      <c r="JX37">
        <v>0</v>
      </c>
      <c r="JY37">
        <v>0</v>
      </c>
      <c r="JZ37">
        <v>0</v>
      </c>
      <c r="KD37">
        <v>0</v>
      </c>
      <c r="KE37">
        <v>7375</v>
      </c>
      <c r="KG37">
        <v>0</v>
      </c>
      <c r="KH37">
        <v>0</v>
      </c>
      <c r="KI37">
        <v>0</v>
      </c>
      <c r="KJ37">
        <v>17</v>
      </c>
      <c r="KK37">
        <v>14</v>
      </c>
      <c r="KL37">
        <v>10566</v>
      </c>
      <c r="KM37">
        <v>8701</v>
      </c>
      <c r="KN37">
        <v>0</v>
      </c>
      <c r="KO37">
        <v>0</v>
      </c>
      <c r="KP37">
        <v>0</v>
      </c>
      <c r="KQ37">
        <v>0</v>
      </c>
      <c r="KS37">
        <v>0</v>
      </c>
      <c r="KT37">
        <v>0</v>
      </c>
      <c r="KU37">
        <v>0</v>
      </c>
      <c r="KW37">
        <v>0</v>
      </c>
      <c r="KX37">
        <v>0</v>
      </c>
      <c r="KY37">
        <v>0</v>
      </c>
      <c r="KZ37">
        <v>2754348</v>
      </c>
      <c r="LA37">
        <v>0</v>
      </c>
      <c r="LB37">
        <v>0</v>
      </c>
      <c r="LD37">
        <v>0</v>
      </c>
      <c r="LE37">
        <v>0</v>
      </c>
      <c r="LF37">
        <v>0</v>
      </c>
      <c r="LG37">
        <v>16620</v>
      </c>
      <c r="LH37">
        <v>0</v>
      </c>
      <c r="LI37">
        <v>2754348</v>
      </c>
      <c r="LJ37">
        <v>313.565</v>
      </c>
      <c r="LK37">
        <v>1</v>
      </c>
      <c r="LL37">
        <v>33540</v>
      </c>
      <c r="LM37">
        <v>6616</v>
      </c>
      <c r="LN37">
        <v>0</v>
      </c>
      <c r="LO37">
        <v>0</v>
      </c>
      <c r="LP37">
        <v>0</v>
      </c>
      <c r="LQ37">
        <v>0</v>
      </c>
      <c r="LR37">
        <v>0</v>
      </c>
      <c r="LS37">
        <v>0</v>
      </c>
      <c r="LT37">
        <v>0</v>
      </c>
      <c r="LU37">
        <v>0</v>
      </c>
      <c r="LV37">
        <v>0</v>
      </c>
      <c r="LW37">
        <v>0</v>
      </c>
      <c r="LX37">
        <v>0</v>
      </c>
      <c r="LY37">
        <v>0</v>
      </c>
      <c r="LZ37">
        <v>277</v>
      </c>
      <c r="MA37">
        <v>16620</v>
      </c>
      <c r="MB37">
        <v>0</v>
      </c>
      <c r="MC37">
        <v>11080</v>
      </c>
      <c r="MD37">
        <v>5540</v>
      </c>
      <c r="ME37">
        <v>0</v>
      </c>
      <c r="MF37">
        <v>0</v>
      </c>
      <c r="MG37">
        <v>2754348</v>
      </c>
      <c r="MH37">
        <v>0</v>
      </c>
      <c r="MI37">
        <v>0</v>
      </c>
      <c r="MJ37">
        <v>0</v>
      </c>
      <c r="MK37">
        <v>0</v>
      </c>
      <c r="ML37">
        <v>0</v>
      </c>
      <c r="MM37">
        <v>1228196.149</v>
      </c>
      <c r="MN37">
        <v>0</v>
      </c>
      <c r="MO37">
        <v>81365.085000000006</v>
      </c>
      <c r="MP37">
        <v>103.089</v>
      </c>
      <c r="MQ37">
        <v>132.011</v>
      </c>
      <c r="MS37">
        <v>763323922</v>
      </c>
      <c r="MT37">
        <v>257639917</v>
      </c>
      <c r="MU37">
        <v>6067</v>
      </c>
      <c r="MV37">
        <v>17975</v>
      </c>
      <c r="MW37">
        <v>6407</v>
      </c>
      <c r="MX37">
        <v>505684005</v>
      </c>
      <c r="MY37">
        <v>0</v>
      </c>
      <c r="MZ37">
        <v>0</v>
      </c>
      <c r="NA37">
        <v>0</v>
      </c>
      <c r="NB37">
        <v>0</v>
      </c>
      <c r="ND37">
        <v>294.09899999999999</v>
      </c>
      <c r="NE37">
        <v>13234</v>
      </c>
      <c r="NF37">
        <v>16</v>
      </c>
      <c r="NG37">
        <v>16000</v>
      </c>
      <c r="NH37">
        <v>29362</v>
      </c>
      <c r="NI37">
        <v>0</v>
      </c>
      <c r="NJ37">
        <v>0</v>
      </c>
      <c r="NK37">
        <v>44863</v>
      </c>
      <c r="NL37">
        <v>0</v>
      </c>
      <c r="NN37">
        <v>0</v>
      </c>
      <c r="NO37">
        <v>0</v>
      </c>
      <c r="NP37">
        <v>277</v>
      </c>
      <c r="NT37">
        <v>0</v>
      </c>
      <c r="NU37">
        <v>0</v>
      </c>
      <c r="NV37">
        <v>0</v>
      </c>
      <c r="NW37">
        <v>0</v>
      </c>
      <c r="NX37">
        <v>0</v>
      </c>
      <c r="NY37">
        <v>0</v>
      </c>
      <c r="NZ37">
        <v>0</v>
      </c>
      <c r="OA37">
        <v>0</v>
      </c>
      <c r="OB37">
        <v>0</v>
      </c>
      <c r="OC37">
        <v>0</v>
      </c>
      <c r="OD37">
        <v>0</v>
      </c>
      <c r="OE37">
        <v>4000</v>
      </c>
      <c r="OF37">
        <v>72000</v>
      </c>
      <c r="OG37">
        <v>4000</v>
      </c>
      <c r="OH37">
        <v>8000</v>
      </c>
      <c r="OO37">
        <v>0</v>
      </c>
      <c r="OP37">
        <v>0</v>
      </c>
      <c r="OQ37">
        <v>0</v>
      </c>
      <c r="OR37">
        <v>0</v>
      </c>
      <c r="OS37">
        <v>0</v>
      </c>
      <c r="OT37">
        <v>0</v>
      </c>
      <c r="OU37">
        <v>0</v>
      </c>
      <c r="OV37">
        <v>435000</v>
      </c>
      <c r="OX37">
        <v>0.25270000000000004</v>
      </c>
      <c r="OY37">
        <v>406500.10000000003</v>
      </c>
      <c r="OZ37">
        <v>93742</v>
      </c>
      <c r="PA37">
        <v>34588</v>
      </c>
      <c r="PB37">
        <v>6925</v>
      </c>
      <c r="PC37">
        <v>0</v>
      </c>
      <c r="PD37">
        <v>35000000</v>
      </c>
      <c r="PE37">
        <v>33517000</v>
      </c>
      <c r="PF37">
        <v>1483000</v>
      </c>
      <c r="PG37">
        <v>306</v>
      </c>
      <c r="PH37">
        <v>0</v>
      </c>
      <c r="PI37">
        <v>0</v>
      </c>
      <c r="PJ37">
        <v>0</v>
      </c>
      <c r="PK37">
        <v>0</v>
      </c>
      <c r="PL37">
        <v>0</v>
      </c>
      <c r="PM37">
        <v>0</v>
      </c>
      <c r="PN37">
        <v>0</v>
      </c>
      <c r="PO37">
        <v>0</v>
      </c>
    </row>
    <row r="38" spans="1:431" customFormat="1" x14ac:dyDescent="0.3">
      <c r="A38">
        <v>46778</v>
      </c>
      <c r="B38" s="4">
        <v>57803</v>
      </c>
      <c r="C38">
        <v>9</v>
      </c>
      <c r="D38">
        <v>2026</v>
      </c>
      <c r="E38">
        <v>6215</v>
      </c>
      <c r="F38">
        <v>0</v>
      </c>
      <c r="G38">
        <v>21339.119999999999</v>
      </c>
      <c r="H38">
        <v>18686.798999999999</v>
      </c>
      <c r="I38">
        <v>18686.798999999999</v>
      </c>
      <c r="J38">
        <v>21339.119999999999</v>
      </c>
      <c r="K38">
        <v>0</v>
      </c>
      <c r="L38">
        <v>6215</v>
      </c>
      <c r="M38">
        <v>0</v>
      </c>
      <c r="N38">
        <v>0</v>
      </c>
      <c r="P38">
        <v>21157.05</v>
      </c>
      <c r="Q38">
        <v>0</v>
      </c>
      <c r="R38">
        <v>9968990</v>
      </c>
      <c r="S38">
        <v>471.19</v>
      </c>
      <c r="U38">
        <v>7252552</v>
      </c>
      <c r="V38">
        <v>4160.5690000000004</v>
      </c>
      <c r="W38">
        <v>2961142</v>
      </c>
      <c r="X38">
        <v>2961142</v>
      </c>
      <c r="Z38">
        <v>0</v>
      </c>
      <c r="AC38">
        <v>0</v>
      </c>
      <c r="AD38" t="s">
        <v>427</v>
      </c>
      <c r="AE38">
        <v>0</v>
      </c>
      <c r="AH38">
        <v>0</v>
      </c>
      <c r="AI38">
        <v>0</v>
      </c>
      <c r="AJ38">
        <v>6215</v>
      </c>
      <c r="AK38" t="s">
        <v>949</v>
      </c>
      <c r="AL38" t="s">
        <v>462</v>
      </c>
      <c r="AM38">
        <v>0</v>
      </c>
      <c r="AN38">
        <v>0</v>
      </c>
      <c r="AO38">
        <v>0</v>
      </c>
      <c r="AP38">
        <v>0</v>
      </c>
      <c r="AQ38">
        <v>0</v>
      </c>
      <c r="AS38">
        <v>0</v>
      </c>
      <c r="AT38">
        <v>0</v>
      </c>
      <c r="AU38">
        <v>0</v>
      </c>
      <c r="AV38">
        <v>-1962</v>
      </c>
      <c r="AW38">
        <v>263091002</v>
      </c>
      <c r="AX38">
        <v>255190873</v>
      </c>
      <c r="AY38">
        <v>178196044</v>
      </c>
      <c r="AZ38">
        <v>9968990</v>
      </c>
      <c r="BA38">
        <v>345.91700000000003</v>
      </c>
      <c r="BB38">
        <v>0</v>
      </c>
      <c r="BC38">
        <v>0</v>
      </c>
      <c r="BD38">
        <v>0</v>
      </c>
      <c r="BE38">
        <v>0</v>
      </c>
      <c r="BF38">
        <v>218842069</v>
      </c>
      <c r="BG38">
        <v>0</v>
      </c>
      <c r="BJ38">
        <v>12</v>
      </c>
      <c r="BK38">
        <v>0</v>
      </c>
      <c r="BL38">
        <v>0</v>
      </c>
      <c r="BM38">
        <v>0</v>
      </c>
      <c r="BN38">
        <v>0</v>
      </c>
      <c r="BO38">
        <v>0</v>
      </c>
      <c r="BP38">
        <v>0</v>
      </c>
      <c r="BQ38">
        <v>0</v>
      </c>
      <c r="BS38">
        <v>0</v>
      </c>
      <c r="BT38">
        <v>0</v>
      </c>
      <c r="BU38">
        <v>0</v>
      </c>
      <c r="BV38">
        <v>0</v>
      </c>
      <c r="BW38">
        <v>0</v>
      </c>
      <c r="BY38">
        <v>0</v>
      </c>
      <c r="CA38">
        <v>0</v>
      </c>
      <c r="CB38">
        <v>0</v>
      </c>
      <c r="CC38">
        <v>0</v>
      </c>
      <c r="CD38">
        <v>0</v>
      </c>
      <c r="CE38">
        <v>0</v>
      </c>
      <c r="CF38">
        <v>0</v>
      </c>
      <c r="CG38">
        <v>0</v>
      </c>
      <c r="CH38">
        <v>9369758</v>
      </c>
      <c r="CI38">
        <v>0</v>
      </c>
      <c r="CJ38">
        <v>4</v>
      </c>
      <c r="CK38">
        <v>0</v>
      </c>
      <c r="CL38">
        <v>0</v>
      </c>
      <c r="CN38">
        <v>0</v>
      </c>
      <c r="CO38">
        <v>1</v>
      </c>
      <c r="CP38">
        <v>0</v>
      </c>
      <c r="CQ38">
        <v>2.6670000000000003</v>
      </c>
      <c r="CR38">
        <v>21069.669000000002</v>
      </c>
      <c r="CS38">
        <v>0</v>
      </c>
      <c r="CT38">
        <v>0</v>
      </c>
      <c r="CU38">
        <v>0</v>
      </c>
      <c r="CV38">
        <v>0</v>
      </c>
      <c r="CW38">
        <v>0</v>
      </c>
      <c r="CX38">
        <v>0</v>
      </c>
      <c r="CY38">
        <v>0</v>
      </c>
      <c r="CZ38">
        <v>0</v>
      </c>
      <c r="DB38">
        <v>116138456</v>
      </c>
      <c r="DC38">
        <v>0</v>
      </c>
      <c r="DD38">
        <v>0</v>
      </c>
      <c r="DE38">
        <v>29572912</v>
      </c>
      <c r="DF38">
        <v>29572912</v>
      </c>
      <c r="DG38">
        <v>4758.3130000000001</v>
      </c>
      <c r="DH38">
        <v>0</v>
      </c>
      <c r="DI38">
        <v>0</v>
      </c>
      <c r="DK38">
        <v>0</v>
      </c>
      <c r="DL38">
        <v>0</v>
      </c>
      <c r="DM38">
        <v>23504985</v>
      </c>
      <c r="DN38">
        <v>57229</v>
      </c>
      <c r="DO38">
        <v>0</v>
      </c>
      <c r="DP38">
        <v>0</v>
      </c>
      <c r="DQ38">
        <v>0</v>
      </c>
      <c r="DR38">
        <v>0</v>
      </c>
      <c r="DS38">
        <v>0</v>
      </c>
      <c r="DT38">
        <v>0</v>
      </c>
      <c r="DU38">
        <v>0</v>
      </c>
      <c r="DV38">
        <v>0</v>
      </c>
      <c r="DW38">
        <v>0</v>
      </c>
      <c r="DX38">
        <v>0</v>
      </c>
      <c r="DY38">
        <v>0</v>
      </c>
      <c r="DZ38">
        <v>0</v>
      </c>
      <c r="EA38">
        <v>0.442</v>
      </c>
      <c r="EB38">
        <v>0</v>
      </c>
      <c r="EC38">
        <v>423.84100000000001</v>
      </c>
      <c r="ED38">
        <v>3029298</v>
      </c>
      <c r="EE38">
        <v>11601</v>
      </c>
      <c r="EF38">
        <v>1.0980000000000001</v>
      </c>
      <c r="EG38">
        <v>0</v>
      </c>
      <c r="EH38">
        <v>20521315</v>
      </c>
      <c r="EI38">
        <v>0</v>
      </c>
      <c r="EJ38">
        <v>0</v>
      </c>
      <c r="EK38">
        <v>814.64600000000007</v>
      </c>
      <c r="EL38">
        <v>0.77200000000000002</v>
      </c>
      <c r="EM38">
        <v>195.17100000000002</v>
      </c>
      <c r="EN38">
        <v>54.048000000000002</v>
      </c>
      <c r="EO38">
        <v>0</v>
      </c>
      <c r="EP38">
        <v>0</v>
      </c>
      <c r="EQ38">
        <v>1064.307</v>
      </c>
      <c r="ER38">
        <v>0</v>
      </c>
      <c r="ES38">
        <v>3301.9010000000003</v>
      </c>
      <c r="ET38">
        <v>0</v>
      </c>
      <c r="EV38">
        <v>0</v>
      </c>
      <c r="EW38">
        <v>0</v>
      </c>
      <c r="EX38">
        <v>0</v>
      </c>
      <c r="EZ38">
        <v>218862348</v>
      </c>
      <c r="FA38">
        <v>0</v>
      </c>
      <c r="FB38">
        <v>228774109</v>
      </c>
      <c r="FC38">
        <v>0</v>
      </c>
      <c r="FD38">
        <v>0</v>
      </c>
      <c r="FE38">
        <v>30834539</v>
      </c>
      <c r="FF38">
        <v>5493986</v>
      </c>
      <c r="FG38">
        <v>6.7610000000000003E-2</v>
      </c>
      <c r="FH38">
        <v>3.1380999999999999E-2</v>
      </c>
      <c r="FI38">
        <v>0</v>
      </c>
      <c r="FJ38">
        <v>0</v>
      </c>
      <c r="FK38">
        <v>35211.917999999998</v>
      </c>
      <c r="FL38">
        <v>274472392</v>
      </c>
      <c r="FM38">
        <v>0</v>
      </c>
      <c r="FN38">
        <v>0</v>
      </c>
      <c r="FO38">
        <v>0</v>
      </c>
      <c r="FP38">
        <v>0</v>
      </c>
      <c r="FQ38">
        <v>0</v>
      </c>
      <c r="FR38">
        <v>0</v>
      </c>
      <c r="FS38">
        <v>0</v>
      </c>
      <c r="FT38">
        <v>0</v>
      </c>
      <c r="FU38">
        <v>0</v>
      </c>
      <c r="FV38">
        <v>0</v>
      </c>
      <c r="FW38">
        <v>0</v>
      </c>
      <c r="FX38">
        <v>0</v>
      </c>
      <c r="FY38">
        <v>0</v>
      </c>
      <c r="GB38">
        <v>15548946</v>
      </c>
      <c r="GC38">
        <v>15548946</v>
      </c>
      <c r="GD38">
        <v>1588.0140000000001</v>
      </c>
      <c r="GF38">
        <v>0</v>
      </c>
      <c r="GG38">
        <v>0</v>
      </c>
      <c r="GH38">
        <v>0</v>
      </c>
      <c r="GI38">
        <v>0</v>
      </c>
      <c r="GK38">
        <v>0</v>
      </c>
      <c r="GL38">
        <v>0</v>
      </c>
      <c r="GM38">
        <v>0</v>
      </c>
      <c r="GN38">
        <v>0</v>
      </c>
      <c r="GO38">
        <v>0</v>
      </c>
      <c r="GQ38">
        <v>0</v>
      </c>
      <c r="GR38">
        <v>0</v>
      </c>
      <c r="GS38">
        <v>0</v>
      </c>
      <c r="GT38">
        <v>0</v>
      </c>
      <c r="HB38">
        <v>0</v>
      </c>
      <c r="HC38">
        <v>0</v>
      </c>
      <c r="HD38">
        <v>7957358</v>
      </c>
      <c r="HE38">
        <v>0</v>
      </c>
      <c r="HF38">
        <v>21676687</v>
      </c>
      <c r="HG38">
        <v>262895</v>
      </c>
      <c r="HH38">
        <v>4851047</v>
      </c>
      <c r="HI38">
        <v>0</v>
      </c>
      <c r="HJ38">
        <v>1953870</v>
      </c>
      <c r="HK38">
        <v>59117</v>
      </c>
      <c r="HL38">
        <v>45715</v>
      </c>
      <c r="HM38">
        <v>915000</v>
      </c>
      <c r="HN38">
        <v>3352770</v>
      </c>
      <c r="HO38">
        <v>0</v>
      </c>
      <c r="HP38">
        <v>0</v>
      </c>
      <c r="HQ38">
        <v>0</v>
      </c>
      <c r="HR38">
        <v>0</v>
      </c>
      <c r="HS38">
        <v>218805119</v>
      </c>
      <c r="HT38">
        <v>5493986</v>
      </c>
      <c r="HW38">
        <v>0</v>
      </c>
      <c r="HX38">
        <v>1551</v>
      </c>
      <c r="HY38">
        <v>2686</v>
      </c>
      <c r="HZ38">
        <v>3599</v>
      </c>
      <c r="IA38">
        <v>5447</v>
      </c>
      <c r="IB38">
        <v>5243</v>
      </c>
      <c r="IC38">
        <v>18526</v>
      </c>
      <c r="ID38">
        <v>0</v>
      </c>
      <c r="IE38">
        <v>98.114000000000004</v>
      </c>
      <c r="IF38">
        <v>0</v>
      </c>
      <c r="IG38">
        <v>423</v>
      </c>
      <c r="IH38">
        <v>7700.826</v>
      </c>
      <c r="II38">
        <v>0</v>
      </c>
      <c r="IJ38">
        <v>4258.683</v>
      </c>
      <c r="IK38">
        <v>0</v>
      </c>
      <c r="IL38">
        <v>145</v>
      </c>
      <c r="IM38">
        <v>58</v>
      </c>
      <c r="IN38">
        <v>4</v>
      </c>
      <c r="IO38">
        <v>207</v>
      </c>
      <c r="IP38">
        <v>0</v>
      </c>
      <c r="IQ38">
        <v>4160.5690000000004</v>
      </c>
      <c r="IR38">
        <v>2585794</v>
      </c>
      <c r="IS38">
        <v>0</v>
      </c>
      <c r="IT38">
        <v>725000</v>
      </c>
      <c r="IU38">
        <v>174000</v>
      </c>
      <c r="IV38">
        <v>16000</v>
      </c>
      <c r="IW38">
        <v>6215</v>
      </c>
      <c r="IX38">
        <v>91467</v>
      </c>
      <c r="IY38">
        <v>0</v>
      </c>
      <c r="IZ38">
        <v>0</v>
      </c>
      <c r="JA38">
        <v>0</v>
      </c>
      <c r="JB38">
        <v>54</v>
      </c>
      <c r="JC38">
        <v>1121116</v>
      </c>
      <c r="JD38">
        <v>120</v>
      </c>
      <c r="JE38">
        <v>1369993</v>
      </c>
      <c r="JF38">
        <v>134</v>
      </c>
      <c r="JG38">
        <v>776666</v>
      </c>
      <c r="JH38">
        <v>84995</v>
      </c>
      <c r="JJ38">
        <v>0</v>
      </c>
      <c r="JK38">
        <v>0</v>
      </c>
      <c r="JL38">
        <v>0</v>
      </c>
      <c r="JM38">
        <v>0</v>
      </c>
      <c r="JO38">
        <v>60.295999999999999</v>
      </c>
      <c r="JP38">
        <v>1072.3120000000001</v>
      </c>
      <c r="JQ38">
        <v>455.40600000000001</v>
      </c>
      <c r="JR38">
        <v>489151</v>
      </c>
      <c r="JS38">
        <v>10122625</v>
      </c>
      <c r="JT38">
        <v>4937170</v>
      </c>
      <c r="JU38">
        <v>0</v>
      </c>
      <c r="JW38">
        <v>0</v>
      </c>
      <c r="JX38">
        <v>0</v>
      </c>
      <c r="JY38">
        <v>0</v>
      </c>
      <c r="JZ38">
        <v>0</v>
      </c>
      <c r="KD38">
        <v>0</v>
      </c>
      <c r="KE38">
        <v>7375</v>
      </c>
      <c r="KG38">
        <v>0</v>
      </c>
      <c r="KH38">
        <v>0</v>
      </c>
      <c r="KI38">
        <v>0</v>
      </c>
      <c r="KJ38">
        <v>223</v>
      </c>
      <c r="KK38">
        <v>200</v>
      </c>
      <c r="KL38">
        <v>138595</v>
      </c>
      <c r="KM38">
        <v>124300</v>
      </c>
      <c r="KN38">
        <v>0</v>
      </c>
      <c r="KO38">
        <v>0</v>
      </c>
      <c r="KP38">
        <v>0</v>
      </c>
      <c r="KQ38">
        <v>0</v>
      </c>
      <c r="KS38">
        <v>0</v>
      </c>
      <c r="KT38">
        <v>0</v>
      </c>
      <c r="KU38">
        <v>0</v>
      </c>
      <c r="KW38">
        <v>0</v>
      </c>
      <c r="KX38">
        <v>0</v>
      </c>
      <c r="KY38">
        <v>0</v>
      </c>
      <c r="KZ38">
        <v>256546044</v>
      </c>
      <c r="LA38">
        <v>0</v>
      </c>
      <c r="LB38">
        <v>0</v>
      </c>
      <c r="LD38">
        <v>0</v>
      </c>
      <c r="LE38">
        <v>0</v>
      </c>
      <c r="LF38">
        <v>0</v>
      </c>
      <c r="LG38">
        <v>1412400</v>
      </c>
      <c r="LH38">
        <v>0</v>
      </c>
      <c r="LI38">
        <v>256546044</v>
      </c>
      <c r="LJ38">
        <v>21069.669000000002</v>
      </c>
      <c r="LK38">
        <v>45</v>
      </c>
      <c r="LL38">
        <v>1509300</v>
      </c>
      <c r="LM38">
        <v>444570</v>
      </c>
      <c r="LN38">
        <v>0</v>
      </c>
      <c r="LO38">
        <v>0</v>
      </c>
      <c r="LP38">
        <v>0</v>
      </c>
      <c r="LQ38">
        <v>0</v>
      </c>
      <c r="LR38">
        <v>0</v>
      </c>
      <c r="LS38">
        <v>0</v>
      </c>
      <c r="LT38">
        <v>0</v>
      </c>
      <c r="LU38">
        <v>0</v>
      </c>
      <c r="LV38">
        <v>0</v>
      </c>
      <c r="LW38">
        <v>0</v>
      </c>
      <c r="LX38">
        <v>0</v>
      </c>
      <c r="LY38">
        <v>0</v>
      </c>
      <c r="LZ38">
        <v>23535</v>
      </c>
      <c r="MA38">
        <v>1412400</v>
      </c>
      <c r="MB38">
        <v>0</v>
      </c>
      <c r="MC38">
        <v>941600</v>
      </c>
      <c r="MD38">
        <v>470800</v>
      </c>
      <c r="ME38">
        <v>0</v>
      </c>
      <c r="MF38">
        <v>0</v>
      </c>
      <c r="MG38">
        <v>264503402</v>
      </c>
      <c r="MH38">
        <v>0</v>
      </c>
      <c r="MI38">
        <v>0</v>
      </c>
      <c r="MJ38">
        <v>0</v>
      </c>
      <c r="MK38">
        <v>0</v>
      </c>
      <c r="ML38">
        <v>0</v>
      </c>
      <c r="MM38">
        <v>1228196.149</v>
      </c>
      <c r="MN38">
        <v>453.59500000000003</v>
      </c>
      <c r="MO38">
        <v>81365.085000000006</v>
      </c>
      <c r="MP38">
        <v>6702.232</v>
      </c>
      <c r="MQ38">
        <v>14403.058000000001</v>
      </c>
      <c r="MS38">
        <v>763323922</v>
      </c>
      <c r="MT38">
        <v>257639917</v>
      </c>
      <c r="MU38">
        <v>1615410</v>
      </c>
      <c r="MV38">
        <v>4786063</v>
      </c>
      <c r="MW38">
        <v>416544</v>
      </c>
      <c r="MX38">
        <v>505684005</v>
      </c>
      <c r="MY38">
        <v>2819093</v>
      </c>
      <c r="MZ38">
        <v>3895000</v>
      </c>
      <c r="NA38">
        <v>690</v>
      </c>
      <c r="NB38">
        <v>178</v>
      </c>
      <c r="ND38">
        <v>22174.600999999999</v>
      </c>
      <c r="NE38">
        <v>997857</v>
      </c>
      <c r="NF38">
        <v>543</v>
      </c>
      <c r="NG38">
        <v>543000</v>
      </c>
      <c r="NH38">
        <v>2494710</v>
      </c>
      <c r="NI38">
        <v>0</v>
      </c>
      <c r="NJ38">
        <v>0</v>
      </c>
      <c r="NK38">
        <v>2018004</v>
      </c>
      <c r="NL38">
        <v>0</v>
      </c>
      <c r="NN38">
        <v>0</v>
      </c>
      <c r="NO38">
        <v>0</v>
      </c>
      <c r="NP38">
        <v>23540</v>
      </c>
      <c r="NT38">
        <v>0</v>
      </c>
      <c r="NU38">
        <v>0</v>
      </c>
      <c r="NV38">
        <v>808240000</v>
      </c>
      <c r="NW38">
        <v>5014557</v>
      </c>
      <c r="NX38">
        <v>161</v>
      </c>
      <c r="NY38">
        <v>23286337</v>
      </c>
      <c r="NZ38">
        <v>74261.104999999996</v>
      </c>
      <c r="OA38">
        <v>314</v>
      </c>
      <c r="OB38">
        <v>122</v>
      </c>
      <c r="OC38">
        <v>1.1870000000000001</v>
      </c>
      <c r="OD38">
        <v>1784.5990000000002</v>
      </c>
      <c r="OE38">
        <v>44000</v>
      </c>
      <c r="OF38">
        <v>648000</v>
      </c>
      <c r="OG38">
        <v>4000</v>
      </c>
      <c r="OH38">
        <v>8000</v>
      </c>
      <c r="OO38">
        <v>22.89</v>
      </c>
      <c r="OP38">
        <v>0</v>
      </c>
      <c r="OQ38">
        <v>22.89</v>
      </c>
      <c r="OR38">
        <v>21339</v>
      </c>
      <c r="OS38">
        <v>0</v>
      </c>
      <c r="OT38">
        <v>21339</v>
      </c>
      <c r="OU38">
        <v>2143</v>
      </c>
      <c r="OV38">
        <v>8339884</v>
      </c>
      <c r="OX38">
        <v>0.25270000000000004</v>
      </c>
      <c r="OY38">
        <v>406500.10000000003</v>
      </c>
      <c r="OZ38">
        <v>1519941</v>
      </c>
      <c r="PA38">
        <v>560805</v>
      </c>
      <c r="PB38">
        <v>6925</v>
      </c>
      <c r="PC38">
        <v>0</v>
      </c>
      <c r="PD38">
        <v>35000000</v>
      </c>
      <c r="PE38">
        <v>33517000</v>
      </c>
      <c r="PF38">
        <v>1483000</v>
      </c>
      <c r="PG38">
        <v>306</v>
      </c>
      <c r="PH38">
        <v>0</v>
      </c>
      <c r="PI38">
        <v>0</v>
      </c>
      <c r="PJ38">
        <v>0</v>
      </c>
      <c r="PK38">
        <v>0</v>
      </c>
      <c r="PL38">
        <v>747274</v>
      </c>
      <c r="PM38">
        <v>0</v>
      </c>
      <c r="PN38">
        <v>0</v>
      </c>
      <c r="PO38">
        <v>0</v>
      </c>
    </row>
    <row r="39" spans="1:431" customFormat="1" x14ac:dyDescent="0.3">
      <c r="A39">
        <v>46778</v>
      </c>
      <c r="B39" s="4">
        <v>57804</v>
      </c>
      <c r="C39">
        <v>9</v>
      </c>
      <c r="D39">
        <v>2026</v>
      </c>
      <c r="E39">
        <v>6215</v>
      </c>
      <c r="F39">
        <v>0</v>
      </c>
      <c r="G39">
        <v>2150.4990000000003</v>
      </c>
      <c r="H39">
        <v>1903.0340000000001</v>
      </c>
      <c r="I39">
        <v>1903.0340000000001</v>
      </c>
      <c r="J39">
        <v>2150.4990000000003</v>
      </c>
      <c r="K39">
        <v>0</v>
      </c>
      <c r="L39">
        <v>6215</v>
      </c>
      <c r="M39">
        <v>0</v>
      </c>
      <c r="N39">
        <v>0</v>
      </c>
      <c r="P39">
        <v>2575.4740000000002</v>
      </c>
      <c r="Q39">
        <v>0</v>
      </c>
      <c r="R39">
        <v>1213538</v>
      </c>
      <c r="S39">
        <v>471.19</v>
      </c>
      <c r="U39">
        <v>882863</v>
      </c>
      <c r="V39">
        <v>831.346</v>
      </c>
      <c r="W39">
        <v>516682</v>
      </c>
      <c r="X39">
        <v>516682</v>
      </c>
      <c r="Z39">
        <v>0</v>
      </c>
      <c r="AC39">
        <v>0</v>
      </c>
      <c r="AD39" t="s">
        <v>427</v>
      </c>
      <c r="AE39">
        <v>0</v>
      </c>
      <c r="AH39">
        <v>0</v>
      </c>
      <c r="AI39">
        <v>0</v>
      </c>
      <c r="AJ39">
        <v>6215</v>
      </c>
      <c r="AK39" t="s">
        <v>949</v>
      </c>
      <c r="AL39" t="s">
        <v>463</v>
      </c>
      <c r="AM39">
        <v>0</v>
      </c>
      <c r="AN39">
        <v>0</v>
      </c>
      <c r="AO39">
        <v>0</v>
      </c>
      <c r="AP39">
        <v>0</v>
      </c>
      <c r="AQ39">
        <v>0</v>
      </c>
      <c r="AS39">
        <v>0</v>
      </c>
      <c r="AT39">
        <v>0</v>
      </c>
      <c r="AU39">
        <v>0</v>
      </c>
      <c r="AV39">
        <v>-103119</v>
      </c>
      <c r="AW39">
        <v>28043362</v>
      </c>
      <c r="AX39">
        <v>27246202</v>
      </c>
      <c r="AY39">
        <v>19447057</v>
      </c>
      <c r="AZ39">
        <v>1213538</v>
      </c>
      <c r="BA39">
        <v>0</v>
      </c>
      <c r="BB39">
        <v>0</v>
      </c>
      <c r="BC39">
        <v>0</v>
      </c>
      <c r="BD39">
        <v>0</v>
      </c>
      <c r="BE39">
        <v>0</v>
      </c>
      <c r="BF39">
        <v>22641372</v>
      </c>
      <c r="BG39">
        <v>0</v>
      </c>
      <c r="BJ39">
        <v>12</v>
      </c>
      <c r="BK39">
        <v>0</v>
      </c>
      <c r="BL39">
        <v>0</v>
      </c>
      <c r="BM39">
        <v>0</v>
      </c>
      <c r="BN39">
        <v>0</v>
      </c>
      <c r="BO39">
        <v>0</v>
      </c>
      <c r="BP39">
        <v>0</v>
      </c>
      <c r="BQ39">
        <v>577</v>
      </c>
      <c r="BS39">
        <v>0</v>
      </c>
      <c r="BT39">
        <v>0</v>
      </c>
      <c r="BU39">
        <v>0</v>
      </c>
      <c r="BV39">
        <v>0</v>
      </c>
      <c r="BW39">
        <v>0</v>
      </c>
      <c r="BY39">
        <v>0</v>
      </c>
      <c r="CA39">
        <v>0</v>
      </c>
      <c r="CB39">
        <v>0</v>
      </c>
      <c r="CC39">
        <v>0</v>
      </c>
      <c r="CD39">
        <v>0</v>
      </c>
      <c r="CE39">
        <v>0</v>
      </c>
      <c r="CF39">
        <v>0</v>
      </c>
      <c r="CG39">
        <v>0</v>
      </c>
      <c r="CH39">
        <v>978021</v>
      </c>
      <c r="CI39">
        <v>0</v>
      </c>
      <c r="CJ39">
        <v>4</v>
      </c>
      <c r="CK39">
        <v>0</v>
      </c>
      <c r="CL39">
        <v>0</v>
      </c>
      <c r="CN39">
        <v>0</v>
      </c>
      <c r="CO39">
        <v>1</v>
      </c>
      <c r="CP39">
        <v>0</v>
      </c>
      <c r="CQ39">
        <v>0</v>
      </c>
      <c r="CR39">
        <v>2497.8230000000003</v>
      </c>
      <c r="CS39">
        <v>0</v>
      </c>
      <c r="CT39">
        <v>0</v>
      </c>
      <c r="CU39">
        <v>0</v>
      </c>
      <c r="CV39">
        <v>0</v>
      </c>
      <c r="CW39">
        <v>0</v>
      </c>
      <c r="CX39">
        <v>0</v>
      </c>
      <c r="CY39">
        <v>0</v>
      </c>
      <c r="CZ39">
        <v>0</v>
      </c>
      <c r="DB39">
        <v>11827356</v>
      </c>
      <c r="DC39">
        <v>0</v>
      </c>
      <c r="DD39">
        <v>0</v>
      </c>
      <c r="DE39">
        <v>4162108</v>
      </c>
      <c r="DF39">
        <v>4162108</v>
      </c>
      <c r="DG39">
        <v>669.68799999999999</v>
      </c>
      <c r="DH39">
        <v>0</v>
      </c>
      <c r="DI39">
        <v>0</v>
      </c>
      <c r="DK39">
        <v>0</v>
      </c>
      <c r="DL39">
        <v>0</v>
      </c>
      <c r="DM39">
        <v>1955470</v>
      </c>
      <c r="DN39">
        <v>4761</v>
      </c>
      <c r="DO39">
        <v>0</v>
      </c>
      <c r="DP39">
        <v>0</v>
      </c>
      <c r="DQ39">
        <v>0</v>
      </c>
      <c r="DR39">
        <v>0</v>
      </c>
      <c r="DS39">
        <v>0</v>
      </c>
      <c r="DT39">
        <v>0</v>
      </c>
      <c r="DU39">
        <v>0</v>
      </c>
      <c r="DV39">
        <v>0</v>
      </c>
      <c r="DW39">
        <v>0</v>
      </c>
      <c r="DX39">
        <v>0</v>
      </c>
      <c r="DY39">
        <v>0</v>
      </c>
      <c r="DZ39">
        <v>0</v>
      </c>
      <c r="EA39">
        <v>0</v>
      </c>
      <c r="EB39">
        <v>0</v>
      </c>
      <c r="EC39">
        <v>165.428</v>
      </c>
      <c r="ED39">
        <v>1182355</v>
      </c>
      <c r="EE39">
        <v>0</v>
      </c>
      <c r="EF39">
        <v>0</v>
      </c>
      <c r="EG39">
        <v>0</v>
      </c>
      <c r="EH39">
        <v>777876</v>
      </c>
      <c r="EI39">
        <v>0</v>
      </c>
      <c r="EJ39">
        <v>0</v>
      </c>
      <c r="EK39">
        <v>38.6</v>
      </c>
      <c r="EL39">
        <v>0</v>
      </c>
      <c r="EM39">
        <v>1.8720000000000001</v>
      </c>
      <c r="EN39">
        <v>0.749</v>
      </c>
      <c r="EO39">
        <v>0</v>
      </c>
      <c r="EP39">
        <v>0</v>
      </c>
      <c r="EQ39">
        <v>41.221000000000004</v>
      </c>
      <c r="ER39">
        <v>0</v>
      </c>
      <c r="ES39">
        <v>125.161</v>
      </c>
      <c r="ET39">
        <v>0</v>
      </c>
      <c r="EV39">
        <v>0</v>
      </c>
      <c r="EW39">
        <v>0</v>
      </c>
      <c r="EX39">
        <v>0</v>
      </c>
      <c r="EZ39">
        <v>23487658</v>
      </c>
      <c r="FA39">
        <v>0</v>
      </c>
      <c r="FB39">
        <v>24696435</v>
      </c>
      <c r="FC39">
        <v>0</v>
      </c>
      <c r="FD39">
        <v>0</v>
      </c>
      <c r="FE39">
        <v>3190137</v>
      </c>
      <c r="FF39">
        <v>568407</v>
      </c>
      <c r="FG39">
        <v>6.7610000000000003E-2</v>
      </c>
      <c r="FH39">
        <v>3.1380999999999999E-2</v>
      </c>
      <c r="FI39">
        <v>0</v>
      </c>
      <c r="FJ39">
        <v>0</v>
      </c>
      <c r="FK39">
        <v>3643.02</v>
      </c>
      <c r="FL39">
        <v>29433000</v>
      </c>
      <c r="FM39">
        <v>0</v>
      </c>
      <c r="FN39">
        <v>0</v>
      </c>
      <c r="FO39">
        <v>347703</v>
      </c>
      <c r="FP39">
        <v>0</v>
      </c>
      <c r="FQ39">
        <v>347703</v>
      </c>
      <c r="FR39">
        <v>347703</v>
      </c>
      <c r="FS39">
        <v>0</v>
      </c>
      <c r="FT39">
        <v>0</v>
      </c>
      <c r="FU39">
        <v>0</v>
      </c>
      <c r="FV39">
        <v>0</v>
      </c>
      <c r="FW39">
        <v>0</v>
      </c>
      <c r="FX39">
        <v>0</v>
      </c>
      <c r="FY39">
        <v>0</v>
      </c>
      <c r="GB39">
        <v>1967476</v>
      </c>
      <c r="GC39">
        <v>1967476</v>
      </c>
      <c r="GD39">
        <v>206.244</v>
      </c>
      <c r="GF39">
        <v>0</v>
      </c>
      <c r="GG39">
        <v>0</v>
      </c>
      <c r="GH39">
        <v>0</v>
      </c>
      <c r="GI39">
        <v>0</v>
      </c>
      <c r="GK39">
        <v>0</v>
      </c>
      <c r="GL39">
        <v>0</v>
      </c>
      <c r="GM39">
        <v>0</v>
      </c>
      <c r="GN39">
        <v>0</v>
      </c>
      <c r="GO39">
        <v>0</v>
      </c>
      <c r="GQ39">
        <v>0</v>
      </c>
      <c r="GR39">
        <v>0</v>
      </c>
      <c r="GS39">
        <v>0</v>
      </c>
      <c r="GT39">
        <v>0</v>
      </c>
      <c r="HB39">
        <v>0</v>
      </c>
      <c r="HC39">
        <v>0</v>
      </c>
      <c r="HD39">
        <v>801921</v>
      </c>
      <c r="HE39">
        <v>0</v>
      </c>
      <c r="HF39">
        <v>2207519</v>
      </c>
      <c r="HG39">
        <v>0</v>
      </c>
      <c r="HH39">
        <v>0</v>
      </c>
      <c r="HI39">
        <v>0</v>
      </c>
      <c r="HJ39">
        <v>488808</v>
      </c>
      <c r="HK39">
        <v>61355</v>
      </c>
      <c r="HL39">
        <v>68052</v>
      </c>
      <c r="HM39">
        <v>0</v>
      </c>
      <c r="HN39">
        <v>0</v>
      </c>
      <c r="HO39">
        <v>0</v>
      </c>
      <c r="HP39">
        <v>675006</v>
      </c>
      <c r="HQ39">
        <v>0</v>
      </c>
      <c r="HR39">
        <v>0</v>
      </c>
      <c r="HS39">
        <v>23482897</v>
      </c>
      <c r="HT39">
        <v>568407</v>
      </c>
      <c r="HW39">
        <v>0</v>
      </c>
      <c r="HX39">
        <v>127</v>
      </c>
      <c r="HY39">
        <v>249</v>
      </c>
      <c r="HZ39">
        <v>421</v>
      </c>
      <c r="IA39">
        <v>692</v>
      </c>
      <c r="IB39">
        <v>1073</v>
      </c>
      <c r="IC39">
        <v>2562</v>
      </c>
      <c r="ID39">
        <v>0</v>
      </c>
      <c r="IE39">
        <v>0</v>
      </c>
      <c r="IF39">
        <v>0</v>
      </c>
      <c r="IG39">
        <v>0</v>
      </c>
      <c r="IH39">
        <v>0</v>
      </c>
      <c r="II39">
        <v>2454.5680000000002</v>
      </c>
      <c r="IJ39">
        <v>831.346</v>
      </c>
      <c r="IK39">
        <v>0</v>
      </c>
      <c r="IL39">
        <v>0</v>
      </c>
      <c r="IM39">
        <v>0</v>
      </c>
      <c r="IN39">
        <v>0</v>
      </c>
      <c r="IO39">
        <v>0</v>
      </c>
      <c r="IP39">
        <v>2454.5680000000002</v>
      </c>
      <c r="IQ39">
        <v>831.346</v>
      </c>
      <c r="IR39">
        <v>516682</v>
      </c>
      <c r="IS39">
        <v>0</v>
      </c>
      <c r="IT39">
        <v>0</v>
      </c>
      <c r="IU39">
        <v>0</v>
      </c>
      <c r="IV39">
        <v>0</v>
      </c>
      <c r="IW39">
        <v>6215</v>
      </c>
      <c r="IX39">
        <v>0</v>
      </c>
      <c r="IY39">
        <v>0</v>
      </c>
      <c r="IZ39">
        <v>675006</v>
      </c>
      <c r="JA39">
        <v>0</v>
      </c>
      <c r="JB39">
        <v>0</v>
      </c>
      <c r="JC39">
        <v>0</v>
      </c>
      <c r="JD39">
        <v>0</v>
      </c>
      <c r="JE39">
        <v>0</v>
      </c>
      <c r="JF39">
        <v>0</v>
      </c>
      <c r="JG39">
        <v>0</v>
      </c>
      <c r="JH39">
        <v>0</v>
      </c>
      <c r="JJ39">
        <v>0</v>
      </c>
      <c r="JK39">
        <v>0</v>
      </c>
      <c r="JL39">
        <v>0</v>
      </c>
      <c r="JM39">
        <v>0</v>
      </c>
      <c r="JO39">
        <v>0</v>
      </c>
      <c r="JP39">
        <v>191.59100000000001</v>
      </c>
      <c r="JQ39">
        <v>14.653</v>
      </c>
      <c r="JR39">
        <v>0</v>
      </c>
      <c r="JS39">
        <v>1808619</v>
      </c>
      <c r="JT39">
        <v>158857</v>
      </c>
      <c r="JU39">
        <v>0</v>
      </c>
      <c r="JW39">
        <v>0</v>
      </c>
      <c r="JX39">
        <v>0</v>
      </c>
      <c r="JY39">
        <v>0</v>
      </c>
      <c r="JZ39">
        <v>0</v>
      </c>
      <c r="KD39">
        <v>0</v>
      </c>
      <c r="KE39">
        <v>7375</v>
      </c>
      <c r="KG39">
        <v>0</v>
      </c>
      <c r="KH39">
        <v>0</v>
      </c>
      <c r="KI39">
        <v>0</v>
      </c>
      <c r="KJ39">
        <v>0</v>
      </c>
      <c r="KK39">
        <v>0</v>
      </c>
      <c r="KL39">
        <v>0</v>
      </c>
      <c r="KM39">
        <v>0</v>
      </c>
      <c r="KN39">
        <v>0</v>
      </c>
      <c r="KO39">
        <v>0</v>
      </c>
      <c r="KP39">
        <v>0</v>
      </c>
      <c r="KQ39">
        <v>0</v>
      </c>
      <c r="KS39">
        <v>0</v>
      </c>
      <c r="KT39">
        <v>0</v>
      </c>
      <c r="KU39">
        <v>0</v>
      </c>
      <c r="KW39">
        <v>0</v>
      </c>
      <c r="KX39">
        <v>0</v>
      </c>
      <c r="KY39">
        <v>0</v>
      </c>
      <c r="KZ39">
        <v>27417541</v>
      </c>
      <c r="LA39">
        <v>0</v>
      </c>
      <c r="LB39">
        <v>0</v>
      </c>
      <c r="LD39">
        <v>0</v>
      </c>
      <c r="LE39">
        <v>0</v>
      </c>
      <c r="LF39">
        <v>0</v>
      </c>
      <c r="LG39">
        <v>176100</v>
      </c>
      <c r="LH39">
        <v>0</v>
      </c>
      <c r="LI39">
        <v>27417541</v>
      </c>
      <c r="LJ39">
        <v>2501.779</v>
      </c>
      <c r="LK39">
        <v>13</v>
      </c>
      <c r="LL39">
        <v>436020</v>
      </c>
      <c r="LM39">
        <v>52788</v>
      </c>
      <c r="LN39">
        <v>0</v>
      </c>
      <c r="LO39">
        <v>0</v>
      </c>
      <c r="LP39">
        <v>0</v>
      </c>
      <c r="LQ39">
        <v>0</v>
      </c>
      <c r="LR39">
        <v>0</v>
      </c>
      <c r="LS39">
        <v>0</v>
      </c>
      <c r="LT39">
        <v>0</v>
      </c>
      <c r="LU39">
        <v>0</v>
      </c>
      <c r="LV39">
        <v>0</v>
      </c>
      <c r="LW39">
        <v>0</v>
      </c>
      <c r="LX39">
        <v>0</v>
      </c>
      <c r="LY39">
        <v>0</v>
      </c>
      <c r="LZ39">
        <v>2880</v>
      </c>
      <c r="MA39">
        <v>176100</v>
      </c>
      <c r="MB39">
        <v>0</v>
      </c>
      <c r="MC39">
        <v>117400</v>
      </c>
      <c r="MD39">
        <v>58700</v>
      </c>
      <c r="ME39">
        <v>0</v>
      </c>
      <c r="MF39">
        <v>0</v>
      </c>
      <c r="MG39">
        <v>28219462</v>
      </c>
      <c r="MH39">
        <v>0</v>
      </c>
      <c r="MI39">
        <v>0</v>
      </c>
      <c r="MJ39">
        <v>0</v>
      </c>
      <c r="MK39">
        <v>0</v>
      </c>
      <c r="ML39">
        <v>0</v>
      </c>
      <c r="MM39">
        <v>1228196.149</v>
      </c>
      <c r="MN39">
        <v>0</v>
      </c>
      <c r="MO39">
        <v>81365.085000000006</v>
      </c>
      <c r="MP39">
        <v>0</v>
      </c>
      <c r="MQ39">
        <v>0</v>
      </c>
      <c r="MS39">
        <v>763323922</v>
      </c>
      <c r="MT39">
        <v>257639917</v>
      </c>
      <c r="MU39">
        <v>0</v>
      </c>
      <c r="MV39">
        <v>0</v>
      </c>
      <c r="MW39">
        <v>0</v>
      </c>
      <c r="MX39">
        <v>505684005</v>
      </c>
      <c r="MY39">
        <v>0</v>
      </c>
      <c r="MZ39">
        <v>0</v>
      </c>
      <c r="NA39">
        <v>0</v>
      </c>
      <c r="NB39">
        <v>0</v>
      </c>
      <c r="ND39">
        <v>2258.2260000000001</v>
      </c>
      <c r="NE39">
        <v>101620</v>
      </c>
      <c r="NF39">
        <v>12</v>
      </c>
      <c r="NG39">
        <v>12000</v>
      </c>
      <c r="NH39">
        <v>305280</v>
      </c>
      <c r="NI39">
        <v>0</v>
      </c>
      <c r="NJ39">
        <v>0</v>
      </c>
      <c r="NK39">
        <v>673765</v>
      </c>
      <c r="NL39">
        <v>0</v>
      </c>
      <c r="NN39">
        <v>0</v>
      </c>
      <c r="NO39">
        <v>0</v>
      </c>
      <c r="NP39">
        <v>2935</v>
      </c>
      <c r="NT39">
        <v>0</v>
      </c>
      <c r="NU39">
        <v>0</v>
      </c>
      <c r="NV39">
        <v>0</v>
      </c>
      <c r="NW39">
        <v>0</v>
      </c>
      <c r="NX39">
        <v>0</v>
      </c>
      <c r="NY39">
        <v>0</v>
      </c>
      <c r="NZ39">
        <v>0</v>
      </c>
      <c r="OA39">
        <v>0</v>
      </c>
      <c r="OB39">
        <v>0</v>
      </c>
      <c r="OC39">
        <v>0</v>
      </c>
      <c r="OD39">
        <v>0</v>
      </c>
      <c r="OE39">
        <v>24000</v>
      </c>
      <c r="OF39">
        <v>424000</v>
      </c>
      <c r="OG39">
        <v>4000</v>
      </c>
      <c r="OH39">
        <v>8000</v>
      </c>
      <c r="OO39">
        <v>0</v>
      </c>
      <c r="OP39">
        <v>0</v>
      </c>
      <c r="OQ39">
        <v>0</v>
      </c>
      <c r="OR39">
        <v>0</v>
      </c>
      <c r="OS39">
        <v>0</v>
      </c>
      <c r="OT39">
        <v>0</v>
      </c>
      <c r="OU39">
        <v>0</v>
      </c>
      <c r="OV39">
        <v>6869203</v>
      </c>
      <c r="OX39">
        <v>0.25270000000000004</v>
      </c>
      <c r="OY39">
        <v>406500.10000000003</v>
      </c>
      <c r="OZ39">
        <v>1142150</v>
      </c>
      <c r="PA39">
        <v>421414</v>
      </c>
      <c r="PB39">
        <v>6925</v>
      </c>
      <c r="PC39">
        <v>0</v>
      </c>
      <c r="PD39">
        <v>35000000</v>
      </c>
      <c r="PE39">
        <v>33517000</v>
      </c>
      <c r="PF39">
        <v>1483000</v>
      </c>
      <c r="PG39">
        <v>306</v>
      </c>
      <c r="PH39">
        <v>0</v>
      </c>
      <c r="PI39">
        <v>0</v>
      </c>
      <c r="PJ39">
        <v>0</v>
      </c>
      <c r="PK39">
        <v>0</v>
      </c>
      <c r="PL39">
        <v>0</v>
      </c>
      <c r="PM39">
        <v>0</v>
      </c>
      <c r="PN39">
        <v>0</v>
      </c>
      <c r="PO39">
        <v>0</v>
      </c>
    </row>
    <row r="40" spans="1:431" customFormat="1" x14ac:dyDescent="0.3">
      <c r="A40">
        <v>46778</v>
      </c>
      <c r="B40" s="4">
        <v>57806</v>
      </c>
      <c r="C40">
        <v>9</v>
      </c>
      <c r="D40">
        <v>2026</v>
      </c>
      <c r="E40">
        <v>6215</v>
      </c>
      <c r="F40">
        <v>0</v>
      </c>
      <c r="G40">
        <v>797.73700000000008</v>
      </c>
      <c r="H40">
        <v>640.40100000000007</v>
      </c>
      <c r="I40">
        <v>640.40100000000007</v>
      </c>
      <c r="J40">
        <v>797.73700000000008</v>
      </c>
      <c r="K40">
        <v>0</v>
      </c>
      <c r="L40">
        <v>6215</v>
      </c>
      <c r="M40">
        <v>0</v>
      </c>
      <c r="N40">
        <v>0</v>
      </c>
      <c r="P40">
        <v>841.21300000000008</v>
      </c>
      <c r="Q40">
        <v>0</v>
      </c>
      <c r="R40">
        <v>396371</v>
      </c>
      <c r="S40">
        <v>471.19</v>
      </c>
      <c r="U40">
        <v>288364</v>
      </c>
      <c r="V40">
        <v>159.30200000000002</v>
      </c>
      <c r="W40">
        <v>99006</v>
      </c>
      <c r="X40">
        <v>99006</v>
      </c>
      <c r="Z40">
        <v>0</v>
      </c>
      <c r="AC40">
        <v>0</v>
      </c>
      <c r="AD40" t="s">
        <v>427</v>
      </c>
      <c r="AE40">
        <v>0</v>
      </c>
      <c r="AH40">
        <v>0</v>
      </c>
      <c r="AI40">
        <v>0</v>
      </c>
      <c r="AJ40">
        <v>6215</v>
      </c>
      <c r="AK40" t="s">
        <v>949</v>
      </c>
      <c r="AL40" t="s">
        <v>464</v>
      </c>
      <c r="AM40">
        <v>0</v>
      </c>
      <c r="AN40">
        <v>0</v>
      </c>
      <c r="AO40">
        <v>0</v>
      </c>
      <c r="AP40">
        <v>0</v>
      </c>
      <c r="AQ40">
        <v>0</v>
      </c>
      <c r="AS40">
        <v>0</v>
      </c>
      <c r="AT40">
        <v>0</v>
      </c>
      <c r="AU40">
        <v>0</v>
      </c>
      <c r="AV40">
        <v>-80</v>
      </c>
      <c r="AW40">
        <v>10264789</v>
      </c>
      <c r="AX40">
        <v>9969416</v>
      </c>
      <c r="AY40">
        <v>6922901</v>
      </c>
      <c r="AZ40">
        <v>396371</v>
      </c>
      <c r="BA40">
        <v>40.582999999999998</v>
      </c>
      <c r="BB40">
        <v>3463</v>
      </c>
      <c r="BC40">
        <v>3440</v>
      </c>
      <c r="BD40">
        <v>8</v>
      </c>
      <c r="BE40">
        <v>22</v>
      </c>
      <c r="BF40">
        <v>8479386</v>
      </c>
      <c r="BG40">
        <v>0</v>
      </c>
      <c r="BJ40">
        <v>12</v>
      </c>
      <c r="BK40">
        <v>0</v>
      </c>
      <c r="BL40">
        <v>0</v>
      </c>
      <c r="BM40">
        <v>0</v>
      </c>
      <c r="BN40">
        <v>0</v>
      </c>
      <c r="BO40">
        <v>0</v>
      </c>
      <c r="BP40">
        <v>0</v>
      </c>
      <c r="BQ40">
        <v>813</v>
      </c>
      <c r="BS40">
        <v>0</v>
      </c>
      <c r="BT40">
        <v>0</v>
      </c>
      <c r="BU40">
        <v>0</v>
      </c>
      <c r="BV40">
        <v>0</v>
      </c>
      <c r="BW40">
        <v>0</v>
      </c>
      <c r="BY40">
        <v>0</v>
      </c>
      <c r="CA40">
        <v>0</v>
      </c>
      <c r="CB40">
        <v>0</v>
      </c>
      <c r="CC40">
        <v>0</v>
      </c>
      <c r="CD40">
        <v>0</v>
      </c>
      <c r="CE40">
        <v>0</v>
      </c>
      <c r="CF40">
        <v>0</v>
      </c>
      <c r="CG40">
        <v>0</v>
      </c>
      <c r="CH40">
        <v>352016</v>
      </c>
      <c r="CI40">
        <v>0</v>
      </c>
      <c r="CJ40">
        <v>4</v>
      </c>
      <c r="CK40">
        <v>0</v>
      </c>
      <c r="CL40">
        <v>0</v>
      </c>
      <c r="CN40">
        <v>0</v>
      </c>
      <c r="CO40">
        <v>1</v>
      </c>
      <c r="CP40">
        <v>0</v>
      </c>
      <c r="CQ40">
        <v>0.16700000000000001</v>
      </c>
      <c r="CR40">
        <v>853.98700000000008</v>
      </c>
      <c r="CS40">
        <v>0</v>
      </c>
      <c r="CT40">
        <v>0</v>
      </c>
      <c r="CU40">
        <v>0</v>
      </c>
      <c r="CV40">
        <v>0</v>
      </c>
      <c r="CW40">
        <v>0</v>
      </c>
      <c r="CX40">
        <v>0</v>
      </c>
      <c r="CY40">
        <v>0</v>
      </c>
      <c r="CZ40">
        <v>0</v>
      </c>
      <c r="DB40">
        <v>3980092</v>
      </c>
      <c r="DC40">
        <v>0</v>
      </c>
      <c r="DD40">
        <v>0</v>
      </c>
      <c r="DE40">
        <v>1149930</v>
      </c>
      <c r="DF40">
        <v>1149930</v>
      </c>
      <c r="DG40">
        <v>185.02500000000001</v>
      </c>
      <c r="DH40">
        <v>0</v>
      </c>
      <c r="DI40">
        <v>0</v>
      </c>
      <c r="DK40">
        <v>2743</v>
      </c>
      <c r="DL40">
        <v>0</v>
      </c>
      <c r="DM40">
        <v>854818</v>
      </c>
      <c r="DN40">
        <v>2081</v>
      </c>
      <c r="DO40">
        <v>0</v>
      </c>
      <c r="DP40">
        <v>0</v>
      </c>
      <c r="DQ40">
        <v>0</v>
      </c>
      <c r="DR40">
        <v>0</v>
      </c>
      <c r="DS40">
        <v>0</v>
      </c>
      <c r="DT40">
        <v>0</v>
      </c>
      <c r="DU40">
        <v>0</v>
      </c>
      <c r="DV40">
        <v>0</v>
      </c>
      <c r="DW40">
        <v>0</v>
      </c>
      <c r="DX40">
        <v>0</v>
      </c>
      <c r="DY40">
        <v>0</v>
      </c>
      <c r="DZ40">
        <v>0</v>
      </c>
      <c r="EA40">
        <v>0</v>
      </c>
      <c r="EB40">
        <v>0</v>
      </c>
      <c r="EC40">
        <v>21.853000000000002</v>
      </c>
      <c r="ED40">
        <v>156189</v>
      </c>
      <c r="EE40">
        <v>0</v>
      </c>
      <c r="EF40">
        <v>0</v>
      </c>
      <c r="EG40">
        <v>0</v>
      </c>
      <c r="EH40">
        <v>700710</v>
      </c>
      <c r="EI40">
        <v>0</v>
      </c>
      <c r="EJ40">
        <v>0</v>
      </c>
      <c r="EK40">
        <v>34.234999999999999</v>
      </c>
      <c r="EL40">
        <v>0</v>
      </c>
      <c r="EM40">
        <v>0</v>
      </c>
      <c r="EN40">
        <v>2.008</v>
      </c>
      <c r="EO40">
        <v>0</v>
      </c>
      <c r="EP40">
        <v>0</v>
      </c>
      <c r="EQ40">
        <v>36.243000000000002</v>
      </c>
      <c r="ER40">
        <v>0</v>
      </c>
      <c r="ES40">
        <v>112.745</v>
      </c>
      <c r="ET40">
        <v>0</v>
      </c>
      <c r="EV40">
        <v>0</v>
      </c>
      <c r="EW40">
        <v>0</v>
      </c>
      <c r="EX40">
        <v>0</v>
      </c>
      <c r="EZ40">
        <v>8561810</v>
      </c>
      <c r="FA40">
        <v>0</v>
      </c>
      <c r="FB40">
        <v>8956078</v>
      </c>
      <c r="FC40">
        <v>0</v>
      </c>
      <c r="FD40">
        <v>0</v>
      </c>
      <c r="FE40">
        <v>1194733</v>
      </c>
      <c r="FF40">
        <v>212873</v>
      </c>
      <c r="FG40">
        <v>6.7610000000000003E-2</v>
      </c>
      <c r="FH40">
        <v>3.1380999999999999E-2</v>
      </c>
      <c r="FI40">
        <v>0</v>
      </c>
      <c r="FJ40">
        <v>0</v>
      </c>
      <c r="FK40">
        <v>1364.3420000000001</v>
      </c>
      <c r="FL40">
        <v>10715700</v>
      </c>
      <c r="FM40">
        <v>0</v>
      </c>
      <c r="FN40">
        <v>0</v>
      </c>
      <c r="FO40">
        <v>0</v>
      </c>
      <c r="FP40">
        <v>0</v>
      </c>
      <c r="FQ40">
        <v>0</v>
      </c>
      <c r="FR40">
        <v>0</v>
      </c>
      <c r="FS40">
        <v>0</v>
      </c>
      <c r="FT40">
        <v>0</v>
      </c>
      <c r="FU40">
        <v>0</v>
      </c>
      <c r="FV40">
        <v>0</v>
      </c>
      <c r="FW40">
        <v>0</v>
      </c>
      <c r="FX40">
        <v>0</v>
      </c>
      <c r="FY40">
        <v>0</v>
      </c>
      <c r="GB40">
        <v>1211190</v>
      </c>
      <c r="GC40">
        <v>1211190</v>
      </c>
      <c r="GD40">
        <v>121.093</v>
      </c>
      <c r="GF40">
        <v>0</v>
      </c>
      <c r="GG40">
        <v>0</v>
      </c>
      <c r="GH40">
        <v>0</v>
      </c>
      <c r="GI40">
        <v>0</v>
      </c>
      <c r="GK40">
        <v>0</v>
      </c>
      <c r="GL40">
        <v>0</v>
      </c>
      <c r="GM40">
        <v>0</v>
      </c>
      <c r="GN40">
        <v>0</v>
      </c>
      <c r="GO40">
        <v>0</v>
      </c>
      <c r="GQ40">
        <v>0</v>
      </c>
      <c r="GR40">
        <v>0</v>
      </c>
      <c r="GS40">
        <v>0</v>
      </c>
      <c r="GT40">
        <v>0</v>
      </c>
      <c r="HB40">
        <v>0</v>
      </c>
      <c r="HC40">
        <v>0</v>
      </c>
      <c r="HD40">
        <v>297476</v>
      </c>
      <c r="HE40">
        <v>0</v>
      </c>
      <c r="HF40">
        <v>742865</v>
      </c>
      <c r="HG40">
        <v>13673</v>
      </c>
      <c r="HH40">
        <v>234941</v>
      </c>
      <c r="HI40">
        <v>0</v>
      </c>
      <c r="HJ40">
        <v>51559</v>
      </c>
      <c r="HK40">
        <v>1850</v>
      </c>
      <c r="HL40">
        <v>1472</v>
      </c>
      <c r="HM40">
        <v>0</v>
      </c>
      <c r="HN40">
        <v>187327</v>
      </c>
      <c r="HO40">
        <v>0</v>
      </c>
      <c r="HP40">
        <v>0</v>
      </c>
      <c r="HQ40">
        <v>0</v>
      </c>
      <c r="HR40">
        <v>0</v>
      </c>
      <c r="HS40">
        <v>8559707</v>
      </c>
      <c r="HT40">
        <v>212873</v>
      </c>
      <c r="HW40">
        <v>0</v>
      </c>
      <c r="HX40">
        <v>83</v>
      </c>
      <c r="HY40">
        <v>103</v>
      </c>
      <c r="HZ40">
        <v>88</v>
      </c>
      <c r="IA40">
        <v>155</v>
      </c>
      <c r="IB40">
        <v>288</v>
      </c>
      <c r="IC40">
        <v>717</v>
      </c>
      <c r="ID40">
        <v>0</v>
      </c>
      <c r="IE40">
        <v>0</v>
      </c>
      <c r="IF40">
        <v>0</v>
      </c>
      <c r="IG40">
        <v>22</v>
      </c>
      <c r="IH40">
        <v>234.39800000000002</v>
      </c>
      <c r="II40">
        <v>0</v>
      </c>
      <c r="IJ40">
        <v>159.30200000000002</v>
      </c>
      <c r="IK40">
        <v>0</v>
      </c>
      <c r="IL40">
        <v>0</v>
      </c>
      <c r="IM40">
        <v>0</v>
      </c>
      <c r="IN40">
        <v>0</v>
      </c>
      <c r="IO40">
        <v>0</v>
      </c>
      <c r="IP40">
        <v>0</v>
      </c>
      <c r="IQ40">
        <v>159.30200000000002</v>
      </c>
      <c r="IR40">
        <v>99006</v>
      </c>
      <c r="IS40">
        <v>0</v>
      </c>
      <c r="IT40">
        <v>0</v>
      </c>
      <c r="IU40">
        <v>0</v>
      </c>
      <c r="IV40">
        <v>0</v>
      </c>
      <c r="IW40">
        <v>6215</v>
      </c>
      <c r="IX40">
        <v>0</v>
      </c>
      <c r="IY40">
        <v>0</v>
      </c>
      <c r="IZ40">
        <v>0</v>
      </c>
      <c r="JA40">
        <v>0</v>
      </c>
      <c r="JB40">
        <v>5</v>
      </c>
      <c r="JC40">
        <v>116380</v>
      </c>
      <c r="JD40">
        <v>4</v>
      </c>
      <c r="JE40">
        <v>51064</v>
      </c>
      <c r="JF40">
        <v>1</v>
      </c>
      <c r="JG40">
        <v>6383</v>
      </c>
      <c r="JH40">
        <v>13500</v>
      </c>
      <c r="JJ40">
        <v>0</v>
      </c>
      <c r="JK40">
        <v>0</v>
      </c>
      <c r="JL40">
        <v>0</v>
      </c>
      <c r="JM40">
        <v>0</v>
      </c>
      <c r="JO40">
        <v>4.4950000000000001</v>
      </c>
      <c r="JP40">
        <v>63.76</v>
      </c>
      <c r="JQ40">
        <v>52.838000000000001</v>
      </c>
      <c r="JR40">
        <v>36466</v>
      </c>
      <c r="JS40">
        <v>601894</v>
      </c>
      <c r="JT40">
        <v>572830</v>
      </c>
      <c r="JU40">
        <v>3480</v>
      </c>
      <c r="JW40">
        <v>0</v>
      </c>
      <c r="JX40">
        <v>0</v>
      </c>
      <c r="JY40">
        <v>0</v>
      </c>
      <c r="JZ40">
        <v>0</v>
      </c>
      <c r="KD40">
        <v>3480</v>
      </c>
      <c r="KE40">
        <v>7375</v>
      </c>
      <c r="KG40">
        <v>0</v>
      </c>
      <c r="KH40">
        <v>0</v>
      </c>
      <c r="KI40">
        <v>0</v>
      </c>
      <c r="KJ40">
        <v>10</v>
      </c>
      <c r="KK40">
        <v>12</v>
      </c>
      <c r="KL40">
        <v>6215</v>
      </c>
      <c r="KM40">
        <v>7458</v>
      </c>
      <c r="KN40">
        <v>0</v>
      </c>
      <c r="KO40">
        <v>0</v>
      </c>
      <c r="KP40">
        <v>0</v>
      </c>
      <c r="KQ40">
        <v>0</v>
      </c>
      <c r="KS40">
        <v>0</v>
      </c>
      <c r="KT40">
        <v>0</v>
      </c>
      <c r="KU40">
        <v>0</v>
      </c>
      <c r="KW40">
        <v>0</v>
      </c>
      <c r="KX40">
        <v>0</v>
      </c>
      <c r="KY40">
        <v>0</v>
      </c>
      <c r="KZ40">
        <v>10021853</v>
      </c>
      <c r="LA40">
        <v>0</v>
      </c>
      <c r="LB40">
        <v>0</v>
      </c>
      <c r="LD40">
        <v>0</v>
      </c>
      <c r="LE40">
        <v>0</v>
      </c>
      <c r="LF40">
        <v>0</v>
      </c>
      <c r="LG40">
        <v>54540</v>
      </c>
      <c r="LH40">
        <v>0</v>
      </c>
      <c r="LI40">
        <v>10021853</v>
      </c>
      <c r="LJ40">
        <v>853.98700000000008</v>
      </c>
      <c r="LK40">
        <v>1</v>
      </c>
      <c r="LL40">
        <v>33540</v>
      </c>
      <c r="LM40">
        <v>18019</v>
      </c>
      <c r="LN40">
        <v>0</v>
      </c>
      <c r="LO40">
        <v>0</v>
      </c>
      <c r="LP40">
        <v>0</v>
      </c>
      <c r="LQ40">
        <v>0</v>
      </c>
      <c r="LR40">
        <v>0</v>
      </c>
      <c r="LS40">
        <v>0</v>
      </c>
      <c r="LT40">
        <v>0</v>
      </c>
      <c r="LU40">
        <v>0</v>
      </c>
      <c r="LV40">
        <v>0</v>
      </c>
      <c r="LW40">
        <v>0</v>
      </c>
      <c r="LX40">
        <v>0</v>
      </c>
      <c r="LY40">
        <v>0</v>
      </c>
      <c r="LZ40">
        <v>903</v>
      </c>
      <c r="MA40">
        <v>54540</v>
      </c>
      <c r="MB40">
        <v>0</v>
      </c>
      <c r="MC40">
        <v>36360</v>
      </c>
      <c r="MD40">
        <v>18180</v>
      </c>
      <c r="ME40">
        <v>0</v>
      </c>
      <c r="MF40">
        <v>0</v>
      </c>
      <c r="MG40">
        <v>10319329</v>
      </c>
      <c r="MH40">
        <v>0</v>
      </c>
      <c r="MI40">
        <v>0</v>
      </c>
      <c r="MJ40">
        <v>0</v>
      </c>
      <c r="MK40">
        <v>0</v>
      </c>
      <c r="ML40">
        <v>0</v>
      </c>
      <c r="MM40">
        <v>1228196.149</v>
      </c>
      <c r="MN40">
        <v>27.011000000000003</v>
      </c>
      <c r="MO40">
        <v>81365.085000000006</v>
      </c>
      <c r="MP40">
        <v>287.98700000000002</v>
      </c>
      <c r="MQ40">
        <v>522.38499999999999</v>
      </c>
      <c r="MS40">
        <v>763323922</v>
      </c>
      <c r="MT40">
        <v>257639917</v>
      </c>
      <c r="MU40">
        <v>49170</v>
      </c>
      <c r="MV40">
        <v>145678</v>
      </c>
      <c r="MW40">
        <v>17898</v>
      </c>
      <c r="MX40">
        <v>505684005</v>
      </c>
      <c r="MY40">
        <v>167873</v>
      </c>
      <c r="MZ40">
        <v>268000</v>
      </c>
      <c r="NA40">
        <v>30</v>
      </c>
      <c r="NB40">
        <v>7</v>
      </c>
      <c r="ND40">
        <v>759.92900000000009</v>
      </c>
      <c r="NE40">
        <v>34197</v>
      </c>
      <c r="NF40">
        <v>26</v>
      </c>
      <c r="NG40">
        <v>26000</v>
      </c>
      <c r="NH40">
        <v>95718</v>
      </c>
      <c r="NI40">
        <v>0</v>
      </c>
      <c r="NJ40">
        <v>0</v>
      </c>
      <c r="NK40">
        <v>308389</v>
      </c>
      <c r="NL40">
        <v>0</v>
      </c>
      <c r="NN40">
        <v>0</v>
      </c>
      <c r="NO40">
        <v>0</v>
      </c>
      <c r="NP40">
        <v>909</v>
      </c>
      <c r="NT40">
        <v>0</v>
      </c>
      <c r="NU40">
        <v>0</v>
      </c>
      <c r="NV40">
        <v>0</v>
      </c>
      <c r="NW40">
        <v>0</v>
      </c>
      <c r="NX40">
        <v>0</v>
      </c>
      <c r="NY40">
        <v>0</v>
      </c>
      <c r="NZ40">
        <v>0</v>
      </c>
      <c r="OA40">
        <v>0</v>
      </c>
      <c r="OB40">
        <v>0</v>
      </c>
      <c r="OC40">
        <v>0</v>
      </c>
      <c r="OD40">
        <v>0</v>
      </c>
      <c r="OE40">
        <v>84000</v>
      </c>
      <c r="OF40">
        <v>184000</v>
      </c>
      <c r="OG40">
        <v>4000</v>
      </c>
      <c r="OH40">
        <v>8000</v>
      </c>
      <c r="OO40">
        <v>0</v>
      </c>
      <c r="OP40">
        <v>0</v>
      </c>
      <c r="OQ40">
        <v>0</v>
      </c>
      <c r="OR40">
        <v>0</v>
      </c>
      <c r="OS40">
        <v>0</v>
      </c>
      <c r="OT40">
        <v>0</v>
      </c>
      <c r="OU40">
        <v>0</v>
      </c>
      <c r="OV40">
        <v>5177381</v>
      </c>
      <c r="OX40">
        <v>0.25270000000000004</v>
      </c>
      <c r="OY40">
        <v>406500.10000000003</v>
      </c>
      <c r="OZ40">
        <v>874294</v>
      </c>
      <c r="PA40">
        <v>322584</v>
      </c>
      <c r="PB40">
        <v>6925</v>
      </c>
      <c r="PC40">
        <v>0</v>
      </c>
      <c r="PD40">
        <v>35000000</v>
      </c>
      <c r="PE40">
        <v>33517000</v>
      </c>
      <c r="PF40">
        <v>1483000</v>
      </c>
      <c r="PG40">
        <v>306</v>
      </c>
      <c r="PH40">
        <v>0</v>
      </c>
      <c r="PI40">
        <v>0</v>
      </c>
      <c r="PJ40">
        <v>0</v>
      </c>
      <c r="PK40">
        <v>0</v>
      </c>
      <c r="PL40">
        <v>0</v>
      </c>
      <c r="PM40">
        <v>0</v>
      </c>
      <c r="PN40">
        <v>0</v>
      </c>
      <c r="PO40">
        <v>0</v>
      </c>
    </row>
    <row r="41" spans="1:431" customFormat="1" x14ac:dyDescent="0.3">
      <c r="A41">
        <v>46778</v>
      </c>
      <c r="B41" s="4">
        <v>57807</v>
      </c>
      <c r="C41">
        <v>9</v>
      </c>
      <c r="D41">
        <v>2026</v>
      </c>
      <c r="E41">
        <v>6215</v>
      </c>
      <c r="F41">
        <v>0</v>
      </c>
      <c r="G41">
        <v>5239.3450000000003</v>
      </c>
      <c r="H41">
        <v>4404.5320000000002</v>
      </c>
      <c r="I41">
        <v>4404.5320000000002</v>
      </c>
      <c r="J41">
        <v>5239.3450000000003</v>
      </c>
      <c r="K41">
        <v>0</v>
      </c>
      <c r="L41">
        <v>6215</v>
      </c>
      <c r="M41">
        <v>0</v>
      </c>
      <c r="N41">
        <v>0</v>
      </c>
      <c r="P41">
        <v>5366.8730000000005</v>
      </c>
      <c r="Q41">
        <v>0</v>
      </c>
      <c r="R41">
        <v>2528817</v>
      </c>
      <c r="S41">
        <v>471.19</v>
      </c>
      <c r="U41">
        <v>1839742</v>
      </c>
      <c r="V41">
        <v>585.57500000000005</v>
      </c>
      <c r="W41">
        <v>363935</v>
      </c>
      <c r="X41">
        <v>363935</v>
      </c>
      <c r="Z41">
        <v>0</v>
      </c>
      <c r="AC41">
        <v>0</v>
      </c>
      <c r="AD41" t="s">
        <v>427</v>
      </c>
      <c r="AE41">
        <v>0</v>
      </c>
      <c r="AH41">
        <v>0</v>
      </c>
      <c r="AI41">
        <v>0</v>
      </c>
      <c r="AJ41">
        <v>6215</v>
      </c>
      <c r="AK41" t="s">
        <v>949</v>
      </c>
      <c r="AL41" t="s">
        <v>465</v>
      </c>
      <c r="AM41">
        <v>0</v>
      </c>
      <c r="AN41">
        <v>0</v>
      </c>
      <c r="AO41">
        <v>0</v>
      </c>
      <c r="AP41">
        <v>0</v>
      </c>
      <c r="AQ41">
        <v>0</v>
      </c>
      <c r="AS41">
        <v>0</v>
      </c>
      <c r="AT41">
        <v>0</v>
      </c>
      <c r="AU41">
        <v>0</v>
      </c>
      <c r="AV41">
        <v>-493</v>
      </c>
      <c r="AW41">
        <v>64080194</v>
      </c>
      <c r="AX41">
        <v>62145490</v>
      </c>
      <c r="AY41">
        <v>42832721</v>
      </c>
      <c r="AZ41">
        <v>2528817</v>
      </c>
      <c r="BA41">
        <v>0</v>
      </c>
      <c r="BB41">
        <v>113397</v>
      </c>
      <c r="BC41">
        <v>112674</v>
      </c>
      <c r="BD41">
        <v>261.96699999999998</v>
      </c>
      <c r="BE41">
        <v>723</v>
      </c>
      <c r="BF41">
        <v>53125553</v>
      </c>
      <c r="BG41">
        <v>0</v>
      </c>
      <c r="BJ41">
        <v>12</v>
      </c>
      <c r="BK41">
        <v>0</v>
      </c>
      <c r="BL41">
        <v>0</v>
      </c>
      <c r="BM41">
        <v>0</v>
      </c>
      <c r="BN41">
        <v>0</v>
      </c>
      <c r="BO41">
        <v>0</v>
      </c>
      <c r="BP41">
        <v>0</v>
      </c>
      <c r="BQ41">
        <v>111</v>
      </c>
      <c r="BS41">
        <v>0</v>
      </c>
      <c r="BT41">
        <v>0</v>
      </c>
      <c r="BU41">
        <v>0</v>
      </c>
      <c r="BV41">
        <v>0</v>
      </c>
      <c r="BW41">
        <v>0</v>
      </c>
      <c r="BY41">
        <v>0</v>
      </c>
      <c r="CA41">
        <v>0</v>
      </c>
      <c r="CB41">
        <v>0</v>
      </c>
      <c r="CC41">
        <v>0</v>
      </c>
      <c r="CD41">
        <v>0</v>
      </c>
      <c r="CE41">
        <v>0</v>
      </c>
      <c r="CF41">
        <v>0</v>
      </c>
      <c r="CG41">
        <v>0</v>
      </c>
      <c r="CH41">
        <v>2287352</v>
      </c>
      <c r="CI41">
        <v>0</v>
      </c>
      <c r="CJ41">
        <v>4</v>
      </c>
      <c r="CK41">
        <v>0</v>
      </c>
      <c r="CL41">
        <v>0</v>
      </c>
      <c r="CN41">
        <v>0</v>
      </c>
      <c r="CO41">
        <v>1</v>
      </c>
      <c r="CP41">
        <v>0</v>
      </c>
      <c r="CQ41">
        <v>0</v>
      </c>
      <c r="CR41">
        <v>5365.2030000000004</v>
      </c>
      <c r="CS41">
        <v>0</v>
      </c>
      <c r="CT41">
        <v>0</v>
      </c>
      <c r="CU41">
        <v>0</v>
      </c>
      <c r="CV41">
        <v>0</v>
      </c>
      <c r="CW41">
        <v>0</v>
      </c>
      <c r="CX41">
        <v>0</v>
      </c>
      <c r="CY41">
        <v>0</v>
      </c>
      <c r="CZ41">
        <v>0</v>
      </c>
      <c r="DB41">
        <v>27374166</v>
      </c>
      <c r="DC41">
        <v>0</v>
      </c>
      <c r="DD41">
        <v>0</v>
      </c>
      <c r="DE41">
        <v>5979995</v>
      </c>
      <c r="DF41">
        <v>5979995</v>
      </c>
      <c r="DG41">
        <v>962.1880000000001</v>
      </c>
      <c r="DH41">
        <v>0</v>
      </c>
      <c r="DI41">
        <v>0</v>
      </c>
      <c r="DK41">
        <v>0</v>
      </c>
      <c r="DL41">
        <v>0</v>
      </c>
      <c r="DM41">
        <v>7526410</v>
      </c>
      <c r="DN41">
        <v>18325</v>
      </c>
      <c r="DO41">
        <v>0</v>
      </c>
      <c r="DP41">
        <v>0</v>
      </c>
      <c r="DQ41">
        <v>0</v>
      </c>
      <c r="DR41">
        <v>0</v>
      </c>
      <c r="DS41">
        <v>0</v>
      </c>
      <c r="DT41">
        <v>0</v>
      </c>
      <c r="DU41">
        <v>0</v>
      </c>
      <c r="DV41">
        <v>0</v>
      </c>
      <c r="DW41">
        <v>0</v>
      </c>
      <c r="DX41">
        <v>0</v>
      </c>
      <c r="DY41">
        <v>0</v>
      </c>
      <c r="DZ41">
        <v>0</v>
      </c>
      <c r="EA41">
        <v>0.2</v>
      </c>
      <c r="EB41">
        <v>0</v>
      </c>
      <c r="EC41">
        <v>288.74400000000003</v>
      </c>
      <c r="ED41">
        <v>2063726</v>
      </c>
      <c r="EE41">
        <v>0</v>
      </c>
      <c r="EF41">
        <v>0</v>
      </c>
      <c r="EG41">
        <v>0</v>
      </c>
      <c r="EH41">
        <v>5481009</v>
      </c>
      <c r="EI41">
        <v>0</v>
      </c>
      <c r="EJ41">
        <v>0</v>
      </c>
      <c r="EK41">
        <v>210.23600000000002</v>
      </c>
      <c r="EL41">
        <v>0</v>
      </c>
      <c r="EM41">
        <v>59.769000000000005</v>
      </c>
      <c r="EN41">
        <v>14.177000000000001</v>
      </c>
      <c r="EO41">
        <v>0</v>
      </c>
      <c r="EP41">
        <v>0</v>
      </c>
      <c r="EQ41">
        <v>284.38200000000001</v>
      </c>
      <c r="ER41">
        <v>0</v>
      </c>
      <c r="ES41">
        <v>881.9</v>
      </c>
      <c r="ET41">
        <v>0</v>
      </c>
      <c r="EV41">
        <v>0</v>
      </c>
      <c r="EW41">
        <v>0</v>
      </c>
      <c r="EX41">
        <v>0</v>
      </c>
      <c r="EZ41">
        <v>53326469</v>
      </c>
      <c r="FA41">
        <v>0</v>
      </c>
      <c r="FB41">
        <v>55836238</v>
      </c>
      <c r="FC41">
        <v>0</v>
      </c>
      <c r="FD41">
        <v>0</v>
      </c>
      <c r="FE41">
        <v>7485315</v>
      </c>
      <c r="FF41">
        <v>1333706</v>
      </c>
      <c r="FG41">
        <v>6.7610000000000003E-2</v>
      </c>
      <c r="FH41">
        <v>3.1380999999999999E-2</v>
      </c>
      <c r="FI41">
        <v>0</v>
      </c>
      <c r="FJ41">
        <v>0</v>
      </c>
      <c r="FK41">
        <v>8547.9570000000003</v>
      </c>
      <c r="FL41">
        <v>66942611</v>
      </c>
      <c r="FM41">
        <v>0</v>
      </c>
      <c r="FN41">
        <v>0</v>
      </c>
      <c r="FO41">
        <v>61593</v>
      </c>
      <c r="FP41">
        <v>0</v>
      </c>
      <c r="FQ41">
        <v>107664</v>
      </c>
      <c r="FR41">
        <v>61593</v>
      </c>
      <c r="FS41">
        <v>46071</v>
      </c>
      <c r="FT41">
        <v>0</v>
      </c>
      <c r="FU41">
        <v>0</v>
      </c>
      <c r="FV41">
        <v>0</v>
      </c>
      <c r="FW41">
        <v>0</v>
      </c>
      <c r="FX41">
        <v>0</v>
      </c>
      <c r="FY41">
        <v>0</v>
      </c>
      <c r="GB41">
        <v>5378147</v>
      </c>
      <c r="GC41">
        <v>5378147</v>
      </c>
      <c r="GD41">
        <v>550.43100000000004</v>
      </c>
      <c r="GF41">
        <v>0</v>
      </c>
      <c r="GG41">
        <v>0</v>
      </c>
      <c r="GH41">
        <v>0</v>
      </c>
      <c r="GI41">
        <v>0</v>
      </c>
      <c r="GK41">
        <v>0</v>
      </c>
      <c r="GL41">
        <v>0</v>
      </c>
      <c r="GM41">
        <v>0</v>
      </c>
      <c r="GN41">
        <v>0</v>
      </c>
      <c r="GO41">
        <v>0</v>
      </c>
      <c r="GQ41">
        <v>0</v>
      </c>
      <c r="GR41">
        <v>0</v>
      </c>
      <c r="GS41">
        <v>0</v>
      </c>
      <c r="GT41">
        <v>0</v>
      </c>
      <c r="HB41">
        <v>0</v>
      </c>
      <c r="HC41">
        <v>0</v>
      </c>
      <c r="HD41">
        <v>1953752</v>
      </c>
      <c r="HE41">
        <v>0</v>
      </c>
      <c r="HF41">
        <v>5109257</v>
      </c>
      <c r="HG41">
        <v>127408</v>
      </c>
      <c r="HH41">
        <v>355599</v>
      </c>
      <c r="HI41">
        <v>0</v>
      </c>
      <c r="HJ41">
        <v>381526</v>
      </c>
      <c r="HK41">
        <v>15670</v>
      </c>
      <c r="HL41">
        <v>12816</v>
      </c>
      <c r="HM41">
        <v>52000</v>
      </c>
      <c r="HN41">
        <v>726914</v>
      </c>
      <c r="HO41">
        <v>0</v>
      </c>
      <c r="HP41">
        <v>0</v>
      </c>
      <c r="HQ41">
        <v>0</v>
      </c>
      <c r="HR41">
        <v>0</v>
      </c>
      <c r="HS41">
        <v>53307421</v>
      </c>
      <c r="HT41">
        <v>1333706</v>
      </c>
      <c r="HW41">
        <v>0</v>
      </c>
      <c r="HX41">
        <v>683</v>
      </c>
      <c r="HY41">
        <v>841</v>
      </c>
      <c r="HZ41">
        <v>808</v>
      </c>
      <c r="IA41">
        <v>766</v>
      </c>
      <c r="IB41">
        <v>748</v>
      </c>
      <c r="IC41">
        <v>3846</v>
      </c>
      <c r="ID41">
        <v>0</v>
      </c>
      <c r="IE41">
        <v>0</v>
      </c>
      <c r="IF41">
        <v>0</v>
      </c>
      <c r="IG41">
        <v>205</v>
      </c>
      <c r="IH41">
        <v>1208.3230000000001</v>
      </c>
      <c r="II41">
        <v>0</v>
      </c>
      <c r="IJ41">
        <v>585.57500000000005</v>
      </c>
      <c r="IK41">
        <v>0</v>
      </c>
      <c r="IL41">
        <v>9</v>
      </c>
      <c r="IM41">
        <v>1</v>
      </c>
      <c r="IN41">
        <v>1</v>
      </c>
      <c r="IO41">
        <v>11</v>
      </c>
      <c r="IP41">
        <v>0</v>
      </c>
      <c r="IQ41">
        <v>585.57500000000005</v>
      </c>
      <c r="IR41">
        <v>363935</v>
      </c>
      <c r="IS41">
        <v>0</v>
      </c>
      <c r="IT41">
        <v>45000</v>
      </c>
      <c r="IU41">
        <v>3000</v>
      </c>
      <c r="IV41">
        <v>4000</v>
      </c>
      <c r="IW41">
        <v>6215</v>
      </c>
      <c r="IX41">
        <v>0</v>
      </c>
      <c r="IY41">
        <v>0</v>
      </c>
      <c r="IZ41">
        <v>0</v>
      </c>
      <c r="JA41">
        <v>0</v>
      </c>
      <c r="JB41">
        <v>8</v>
      </c>
      <c r="JC41">
        <v>161797</v>
      </c>
      <c r="JD41">
        <v>28</v>
      </c>
      <c r="JE41">
        <v>283383</v>
      </c>
      <c r="JF41">
        <v>54</v>
      </c>
      <c r="JG41">
        <v>263234</v>
      </c>
      <c r="JH41">
        <v>18500</v>
      </c>
      <c r="JJ41">
        <v>0</v>
      </c>
      <c r="JK41">
        <v>0</v>
      </c>
      <c r="JL41">
        <v>0</v>
      </c>
      <c r="JM41">
        <v>0</v>
      </c>
      <c r="JO41">
        <v>19.763000000000002</v>
      </c>
      <c r="JP41">
        <v>382.005</v>
      </c>
      <c r="JQ41">
        <v>148.66300000000001</v>
      </c>
      <c r="JR41">
        <v>160327</v>
      </c>
      <c r="JS41">
        <v>3606127</v>
      </c>
      <c r="JT41">
        <v>1611693</v>
      </c>
      <c r="JU41">
        <v>113969</v>
      </c>
      <c r="JW41">
        <v>0</v>
      </c>
      <c r="JX41">
        <v>0</v>
      </c>
      <c r="JY41">
        <v>0</v>
      </c>
      <c r="JZ41">
        <v>0</v>
      </c>
      <c r="KD41">
        <v>127470</v>
      </c>
      <c r="KE41">
        <v>7375</v>
      </c>
      <c r="KG41">
        <v>0</v>
      </c>
      <c r="KH41">
        <v>0</v>
      </c>
      <c r="KI41">
        <v>0</v>
      </c>
      <c r="KJ41">
        <v>90</v>
      </c>
      <c r="KK41">
        <v>115</v>
      </c>
      <c r="KL41">
        <v>55935</v>
      </c>
      <c r="KM41">
        <v>71473</v>
      </c>
      <c r="KN41">
        <v>0</v>
      </c>
      <c r="KO41">
        <v>0</v>
      </c>
      <c r="KP41">
        <v>0</v>
      </c>
      <c r="KQ41">
        <v>0</v>
      </c>
      <c r="KS41">
        <v>0</v>
      </c>
      <c r="KT41">
        <v>0</v>
      </c>
      <c r="KU41">
        <v>0</v>
      </c>
      <c r="KW41">
        <v>0</v>
      </c>
      <c r="KX41">
        <v>0</v>
      </c>
      <c r="KY41">
        <v>0</v>
      </c>
      <c r="KZ41">
        <v>62460042</v>
      </c>
      <c r="LA41">
        <v>0</v>
      </c>
      <c r="LB41">
        <v>0</v>
      </c>
      <c r="LD41">
        <v>0</v>
      </c>
      <c r="LE41">
        <v>0</v>
      </c>
      <c r="LF41">
        <v>0</v>
      </c>
      <c r="LG41">
        <v>333600</v>
      </c>
      <c r="LH41">
        <v>0</v>
      </c>
      <c r="LI41">
        <v>62460042</v>
      </c>
      <c r="LJ41">
        <v>5365.2030000000004</v>
      </c>
      <c r="LK41">
        <v>8</v>
      </c>
      <c r="LL41">
        <v>268320</v>
      </c>
      <c r="LM41">
        <v>113206</v>
      </c>
      <c r="LN41">
        <v>0</v>
      </c>
      <c r="LO41">
        <v>0</v>
      </c>
      <c r="LP41">
        <v>0</v>
      </c>
      <c r="LQ41">
        <v>0</v>
      </c>
      <c r="LR41">
        <v>0</v>
      </c>
      <c r="LS41">
        <v>0</v>
      </c>
      <c r="LT41">
        <v>0</v>
      </c>
      <c r="LU41">
        <v>0</v>
      </c>
      <c r="LV41">
        <v>0</v>
      </c>
      <c r="LW41">
        <v>0</v>
      </c>
      <c r="LX41">
        <v>0</v>
      </c>
      <c r="LY41">
        <v>0</v>
      </c>
      <c r="LZ41">
        <v>5560</v>
      </c>
      <c r="MA41">
        <v>333600</v>
      </c>
      <c r="MB41">
        <v>0</v>
      </c>
      <c r="MC41">
        <v>222400</v>
      </c>
      <c r="MD41">
        <v>111200</v>
      </c>
      <c r="ME41">
        <v>0</v>
      </c>
      <c r="MF41">
        <v>0</v>
      </c>
      <c r="MG41">
        <v>64413794</v>
      </c>
      <c r="MH41">
        <v>0</v>
      </c>
      <c r="MI41">
        <v>0</v>
      </c>
      <c r="MJ41">
        <v>0</v>
      </c>
      <c r="MK41">
        <v>0</v>
      </c>
      <c r="ML41">
        <v>0</v>
      </c>
      <c r="MM41">
        <v>1228196.149</v>
      </c>
      <c r="MN41">
        <v>0</v>
      </c>
      <c r="MO41">
        <v>81365.085000000006</v>
      </c>
      <c r="MP41">
        <v>1643.251</v>
      </c>
      <c r="MQ41">
        <v>2851.5740000000001</v>
      </c>
      <c r="MS41">
        <v>763323922</v>
      </c>
      <c r="MT41">
        <v>257639917</v>
      </c>
      <c r="MU41">
        <v>253471</v>
      </c>
      <c r="MV41">
        <v>750973</v>
      </c>
      <c r="MW41">
        <v>102128</v>
      </c>
      <c r="MX41">
        <v>505684005</v>
      </c>
      <c r="MY41">
        <v>0</v>
      </c>
      <c r="MZ41">
        <v>1197500</v>
      </c>
      <c r="NA41">
        <v>215</v>
      </c>
      <c r="NB41">
        <v>49</v>
      </c>
      <c r="ND41">
        <v>5226.6170000000002</v>
      </c>
      <c r="NE41">
        <v>235198</v>
      </c>
      <c r="NF41">
        <v>190</v>
      </c>
      <c r="NG41">
        <v>190000</v>
      </c>
      <c r="NH41">
        <v>589360</v>
      </c>
      <c r="NI41">
        <v>0</v>
      </c>
      <c r="NJ41">
        <v>0</v>
      </c>
      <c r="NK41">
        <v>511386</v>
      </c>
      <c r="NL41">
        <v>0</v>
      </c>
      <c r="NN41">
        <v>0</v>
      </c>
      <c r="NO41">
        <v>0</v>
      </c>
      <c r="NP41">
        <v>5560</v>
      </c>
      <c r="NT41">
        <v>0</v>
      </c>
      <c r="NU41">
        <v>0</v>
      </c>
      <c r="NV41">
        <v>0</v>
      </c>
      <c r="NW41">
        <v>0</v>
      </c>
      <c r="NX41">
        <v>0</v>
      </c>
      <c r="NY41">
        <v>0</v>
      </c>
      <c r="NZ41">
        <v>0</v>
      </c>
      <c r="OA41">
        <v>0</v>
      </c>
      <c r="OB41">
        <v>0</v>
      </c>
      <c r="OC41">
        <v>0</v>
      </c>
      <c r="OD41">
        <v>0</v>
      </c>
      <c r="OE41">
        <v>12000</v>
      </c>
      <c r="OF41">
        <v>80000</v>
      </c>
      <c r="OG41">
        <v>4000</v>
      </c>
      <c r="OH41">
        <v>8000</v>
      </c>
      <c r="OO41">
        <v>0</v>
      </c>
      <c r="OP41">
        <v>0</v>
      </c>
      <c r="OQ41">
        <v>0</v>
      </c>
      <c r="OR41">
        <v>0</v>
      </c>
      <c r="OS41">
        <v>0</v>
      </c>
      <c r="OT41">
        <v>0</v>
      </c>
      <c r="OU41">
        <v>0</v>
      </c>
      <c r="OV41">
        <v>1375939</v>
      </c>
      <c r="OX41">
        <v>0.25270000000000004</v>
      </c>
      <c r="OY41">
        <v>406500.10000000003</v>
      </c>
      <c r="OZ41">
        <v>232421</v>
      </c>
      <c r="PA41">
        <v>85755</v>
      </c>
      <c r="PB41">
        <v>6925</v>
      </c>
      <c r="PC41">
        <v>0</v>
      </c>
      <c r="PD41">
        <v>35000000</v>
      </c>
      <c r="PE41">
        <v>33517000</v>
      </c>
      <c r="PF41">
        <v>1483000</v>
      </c>
      <c r="PG41">
        <v>306</v>
      </c>
      <c r="PH41">
        <v>0</v>
      </c>
      <c r="PI41">
        <v>0</v>
      </c>
      <c r="PJ41">
        <v>0</v>
      </c>
      <c r="PK41">
        <v>0</v>
      </c>
      <c r="PL41">
        <v>0</v>
      </c>
      <c r="PM41">
        <v>0</v>
      </c>
      <c r="PN41">
        <v>0</v>
      </c>
      <c r="PO41">
        <v>0</v>
      </c>
    </row>
    <row r="42" spans="1:431" customFormat="1" x14ac:dyDescent="0.3">
      <c r="A42">
        <v>46778</v>
      </c>
      <c r="B42" s="4">
        <v>57808</v>
      </c>
      <c r="C42">
        <v>9</v>
      </c>
      <c r="D42">
        <v>2026</v>
      </c>
      <c r="E42">
        <v>6215</v>
      </c>
      <c r="F42">
        <v>0</v>
      </c>
      <c r="G42">
        <v>1852</v>
      </c>
      <c r="H42">
        <v>1825.0440000000001</v>
      </c>
      <c r="I42">
        <v>1825.0440000000001</v>
      </c>
      <c r="J42">
        <v>1852</v>
      </c>
      <c r="K42">
        <v>0</v>
      </c>
      <c r="L42">
        <v>6215</v>
      </c>
      <c r="M42">
        <v>0</v>
      </c>
      <c r="N42">
        <v>0</v>
      </c>
      <c r="P42">
        <v>1814.9730000000002</v>
      </c>
      <c r="Q42">
        <v>0</v>
      </c>
      <c r="R42">
        <v>855197</v>
      </c>
      <c r="S42">
        <v>471.19</v>
      </c>
      <c r="U42">
        <v>622166</v>
      </c>
      <c r="V42">
        <v>959.83199999999999</v>
      </c>
      <c r="W42">
        <v>596536</v>
      </c>
      <c r="X42">
        <v>596536</v>
      </c>
      <c r="Z42">
        <v>0</v>
      </c>
      <c r="AC42">
        <v>0</v>
      </c>
      <c r="AD42" t="s">
        <v>427</v>
      </c>
      <c r="AE42">
        <v>0</v>
      </c>
      <c r="AH42">
        <v>0</v>
      </c>
      <c r="AI42">
        <v>0</v>
      </c>
      <c r="AJ42">
        <v>6215</v>
      </c>
      <c r="AK42" t="s">
        <v>949</v>
      </c>
      <c r="AL42" t="s">
        <v>466</v>
      </c>
      <c r="AM42">
        <v>0</v>
      </c>
      <c r="AN42">
        <v>0</v>
      </c>
      <c r="AO42">
        <v>0</v>
      </c>
      <c r="AP42">
        <v>0</v>
      </c>
      <c r="AQ42">
        <v>0</v>
      </c>
      <c r="AS42">
        <v>0</v>
      </c>
      <c r="AT42">
        <v>0</v>
      </c>
      <c r="AU42">
        <v>0</v>
      </c>
      <c r="AV42">
        <v>-143</v>
      </c>
      <c r="AW42">
        <v>20215597</v>
      </c>
      <c r="AX42">
        <v>19526612</v>
      </c>
      <c r="AY42">
        <v>13586323</v>
      </c>
      <c r="AZ42">
        <v>855197</v>
      </c>
      <c r="BA42">
        <v>37.25</v>
      </c>
      <c r="BB42">
        <v>40084</v>
      </c>
      <c r="BC42">
        <v>39828</v>
      </c>
      <c r="BD42">
        <v>92.600000000000009</v>
      </c>
      <c r="BE42">
        <v>256</v>
      </c>
      <c r="BF42">
        <v>16529556</v>
      </c>
      <c r="BG42">
        <v>0</v>
      </c>
      <c r="BJ42">
        <v>12</v>
      </c>
      <c r="BK42">
        <v>0</v>
      </c>
      <c r="BL42">
        <v>0</v>
      </c>
      <c r="BM42">
        <v>0</v>
      </c>
      <c r="BN42">
        <v>0</v>
      </c>
      <c r="BO42">
        <v>0</v>
      </c>
      <c r="BP42">
        <v>0</v>
      </c>
      <c r="BQ42">
        <v>592</v>
      </c>
      <c r="BS42">
        <v>0</v>
      </c>
      <c r="BT42">
        <v>0</v>
      </c>
      <c r="BU42">
        <v>0</v>
      </c>
      <c r="BV42">
        <v>0</v>
      </c>
      <c r="BW42">
        <v>0</v>
      </c>
      <c r="BY42">
        <v>0</v>
      </c>
      <c r="CA42">
        <v>0</v>
      </c>
      <c r="CB42">
        <v>0</v>
      </c>
      <c r="CC42">
        <v>0</v>
      </c>
      <c r="CD42">
        <v>0</v>
      </c>
      <c r="CE42">
        <v>0</v>
      </c>
      <c r="CF42">
        <v>0</v>
      </c>
      <c r="CG42">
        <v>0</v>
      </c>
      <c r="CH42">
        <v>813671</v>
      </c>
      <c r="CI42">
        <v>0</v>
      </c>
      <c r="CJ42">
        <v>4</v>
      </c>
      <c r="CK42">
        <v>0</v>
      </c>
      <c r="CL42">
        <v>0</v>
      </c>
      <c r="CN42">
        <v>0</v>
      </c>
      <c r="CO42">
        <v>1</v>
      </c>
      <c r="CP42">
        <v>0</v>
      </c>
      <c r="CQ42">
        <v>9.4169999999999998</v>
      </c>
      <c r="CR42">
        <v>1805.0910000000001</v>
      </c>
      <c r="CS42">
        <v>0</v>
      </c>
      <c r="CT42">
        <v>0</v>
      </c>
      <c r="CU42">
        <v>0</v>
      </c>
      <c r="CV42">
        <v>0</v>
      </c>
      <c r="CW42">
        <v>0</v>
      </c>
      <c r="CX42">
        <v>0</v>
      </c>
      <c r="CY42">
        <v>0</v>
      </c>
      <c r="CZ42">
        <v>0</v>
      </c>
      <c r="DB42">
        <v>11342648</v>
      </c>
      <c r="DC42">
        <v>0</v>
      </c>
      <c r="DD42">
        <v>0</v>
      </c>
      <c r="DE42">
        <v>1040469</v>
      </c>
      <c r="DF42">
        <v>1040469</v>
      </c>
      <c r="DG42">
        <v>167.41300000000001</v>
      </c>
      <c r="DH42">
        <v>0</v>
      </c>
      <c r="DI42">
        <v>0</v>
      </c>
      <c r="DK42">
        <v>0</v>
      </c>
      <c r="DL42">
        <v>0</v>
      </c>
      <c r="DM42">
        <v>563085</v>
      </c>
      <c r="DN42">
        <v>1371</v>
      </c>
      <c r="DO42">
        <v>0</v>
      </c>
      <c r="DP42">
        <v>0</v>
      </c>
      <c r="DQ42">
        <v>0</v>
      </c>
      <c r="DR42">
        <v>0</v>
      </c>
      <c r="DS42">
        <v>0</v>
      </c>
      <c r="DT42">
        <v>0</v>
      </c>
      <c r="DU42">
        <v>0</v>
      </c>
      <c r="DV42">
        <v>0</v>
      </c>
      <c r="DW42">
        <v>0</v>
      </c>
      <c r="DX42">
        <v>0</v>
      </c>
      <c r="DY42">
        <v>0</v>
      </c>
      <c r="DZ42">
        <v>0</v>
      </c>
      <c r="EA42">
        <v>0</v>
      </c>
      <c r="EB42">
        <v>0</v>
      </c>
      <c r="EC42">
        <v>11.904</v>
      </c>
      <c r="ED42">
        <v>85081</v>
      </c>
      <c r="EE42">
        <v>0</v>
      </c>
      <c r="EF42">
        <v>0</v>
      </c>
      <c r="EG42">
        <v>0</v>
      </c>
      <c r="EH42">
        <v>479375</v>
      </c>
      <c r="EI42">
        <v>0</v>
      </c>
      <c r="EJ42">
        <v>0</v>
      </c>
      <c r="EK42">
        <v>22.375</v>
      </c>
      <c r="EL42">
        <v>0</v>
      </c>
      <c r="EM42">
        <v>0.379</v>
      </c>
      <c r="EN42">
        <v>1.774</v>
      </c>
      <c r="EO42">
        <v>0</v>
      </c>
      <c r="EP42">
        <v>0</v>
      </c>
      <c r="EQ42">
        <v>24.528000000000002</v>
      </c>
      <c r="ER42">
        <v>0</v>
      </c>
      <c r="ES42">
        <v>77.132000000000005</v>
      </c>
      <c r="ET42">
        <v>0</v>
      </c>
      <c r="EV42">
        <v>0</v>
      </c>
      <c r="EW42">
        <v>0</v>
      </c>
      <c r="EX42">
        <v>0</v>
      </c>
      <c r="EZ42">
        <v>16782650</v>
      </c>
      <c r="FA42">
        <v>0</v>
      </c>
      <c r="FB42">
        <v>17636221</v>
      </c>
      <c r="FC42">
        <v>0</v>
      </c>
      <c r="FD42">
        <v>0</v>
      </c>
      <c r="FE42">
        <v>2328991</v>
      </c>
      <c r="FF42">
        <v>414971</v>
      </c>
      <c r="FG42">
        <v>6.7610000000000003E-2</v>
      </c>
      <c r="FH42">
        <v>3.1380999999999999E-2</v>
      </c>
      <c r="FI42">
        <v>0</v>
      </c>
      <c r="FJ42">
        <v>0</v>
      </c>
      <c r="FK42">
        <v>2659.623</v>
      </c>
      <c r="FL42">
        <v>21193854</v>
      </c>
      <c r="FM42">
        <v>0</v>
      </c>
      <c r="FN42">
        <v>0</v>
      </c>
      <c r="FO42">
        <v>123261</v>
      </c>
      <c r="FP42">
        <v>0</v>
      </c>
      <c r="FQ42">
        <v>123261</v>
      </c>
      <c r="FR42">
        <v>123261</v>
      </c>
      <c r="FS42">
        <v>0</v>
      </c>
      <c r="FT42">
        <v>0</v>
      </c>
      <c r="FU42">
        <v>0</v>
      </c>
      <c r="FV42">
        <v>0</v>
      </c>
      <c r="FW42">
        <v>0</v>
      </c>
      <c r="FX42">
        <v>0</v>
      </c>
      <c r="FY42">
        <v>0</v>
      </c>
      <c r="GB42">
        <v>23384</v>
      </c>
      <c r="GC42">
        <v>23384</v>
      </c>
      <c r="GD42">
        <v>2.4279999999999999</v>
      </c>
      <c r="GF42">
        <v>0</v>
      </c>
      <c r="GG42">
        <v>0</v>
      </c>
      <c r="GH42">
        <v>0</v>
      </c>
      <c r="GI42">
        <v>0</v>
      </c>
      <c r="GK42">
        <v>0</v>
      </c>
      <c r="GL42">
        <v>0</v>
      </c>
      <c r="GM42">
        <v>0</v>
      </c>
      <c r="GN42">
        <v>0</v>
      </c>
      <c r="GO42">
        <v>0</v>
      </c>
      <c r="GQ42">
        <v>0</v>
      </c>
      <c r="GR42">
        <v>0</v>
      </c>
      <c r="GS42">
        <v>0</v>
      </c>
      <c r="GT42">
        <v>0</v>
      </c>
      <c r="HB42">
        <v>0</v>
      </c>
      <c r="HC42">
        <v>0</v>
      </c>
      <c r="HD42">
        <v>690611</v>
      </c>
      <c r="HE42">
        <v>0</v>
      </c>
      <c r="HF42">
        <v>2117051</v>
      </c>
      <c r="HG42">
        <v>4972</v>
      </c>
      <c r="HH42">
        <v>786956</v>
      </c>
      <c r="HI42">
        <v>0</v>
      </c>
      <c r="HJ42">
        <v>138707</v>
      </c>
      <c r="HK42">
        <v>2091</v>
      </c>
      <c r="HL42">
        <v>1371</v>
      </c>
      <c r="HM42">
        <v>13000</v>
      </c>
      <c r="HN42">
        <v>0</v>
      </c>
      <c r="HO42">
        <v>0</v>
      </c>
      <c r="HP42">
        <v>0</v>
      </c>
      <c r="HQ42">
        <v>0</v>
      </c>
      <c r="HR42">
        <v>0</v>
      </c>
      <c r="HS42">
        <v>16781024</v>
      </c>
      <c r="HT42">
        <v>414971</v>
      </c>
      <c r="HW42">
        <v>0</v>
      </c>
      <c r="HX42">
        <v>59</v>
      </c>
      <c r="HY42">
        <v>118</v>
      </c>
      <c r="HZ42">
        <v>118</v>
      </c>
      <c r="IA42">
        <v>257</v>
      </c>
      <c r="IB42">
        <v>106</v>
      </c>
      <c r="IC42">
        <v>658</v>
      </c>
      <c r="ID42">
        <v>0</v>
      </c>
      <c r="IE42">
        <v>0</v>
      </c>
      <c r="IF42">
        <v>0</v>
      </c>
      <c r="IG42">
        <v>8</v>
      </c>
      <c r="IH42">
        <v>776.11700000000008</v>
      </c>
      <c r="II42">
        <v>0</v>
      </c>
      <c r="IJ42">
        <v>959.83199999999999</v>
      </c>
      <c r="IK42">
        <v>0</v>
      </c>
      <c r="IL42">
        <v>2</v>
      </c>
      <c r="IM42">
        <v>1</v>
      </c>
      <c r="IN42">
        <v>0</v>
      </c>
      <c r="IO42">
        <v>3</v>
      </c>
      <c r="IP42">
        <v>0</v>
      </c>
      <c r="IQ42">
        <v>959.83199999999999</v>
      </c>
      <c r="IR42">
        <v>596536</v>
      </c>
      <c r="IS42">
        <v>0</v>
      </c>
      <c r="IT42">
        <v>10000</v>
      </c>
      <c r="IU42">
        <v>3000</v>
      </c>
      <c r="IV42">
        <v>0</v>
      </c>
      <c r="IW42">
        <v>6215</v>
      </c>
      <c r="IX42">
        <v>0</v>
      </c>
      <c r="IY42">
        <v>0</v>
      </c>
      <c r="IZ42">
        <v>0</v>
      </c>
      <c r="JA42">
        <v>0</v>
      </c>
      <c r="JB42">
        <v>0</v>
      </c>
      <c r="JC42">
        <v>0</v>
      </c>
      <c r="JD42">
        <v>0</v>
      </c>
      <c r="JE42">
        <v>0</v>
      </c>
      <c r="JF42">
        <v>0</v>
      </c>
      <c r="JG42">
        <v>0</v>
      </c>
      <c r="JH42">
        <v>0</v>
      </c>
      <c r="JJ42">
        <v>0</v>
      </c>
      <c r="JK42">
        <v>0</v>
      </c>
      <c r="JL42">
        <v>0</v>
      </c>
      <c r="JM42">
        <v>0</v>
      </c>
      <c r="JO42">
        <v>0</v>
      </c>
      <c r="JP42">
        <v>2.097</v>
      </c>
      <c r="JQ42">
        <v>0.33100000000000002</v>
      </c>
      <c r="JR42">
        <v>0</v>
      </c>
      <c r="JS42">
        <v>19796</v>
      </c>
      <c r="JT42">
        <v>3588</v>
      </c>
      <c r="JU42">
        <v>40286</v>
      </c>
      <c r="JW42">
        <v>0</v>
      </c>
      <c r="JX42">
        <v>0</v>
      </c>
      <c r="JY42">
        <v>0</v>
      </c>
      <c r="JZ42">
        <v>0</v>
      </c>
      <c r="KD42">
        <v>57427</v>
      </c>
      <c r="KE42">
        <v>7375</v>
      </c>
      <c r="KG42">
        <v>0</v>
      </c>
      <c r="KH42">
        <v>0</v>
      </c>
      <c r="KI42">
        <v>0</v>
      </c>
      <c r="KJ42">
        <v>3</v>
      </c>
      <c r="KK42">
        <v>5</v>
      </c>
      <c r="KL42">
        <v>1865</v>
      </c>
      <c r="KM42">
        <v>3108</v>
      </c>
      <c r="KN42">
        <v>0</v>
      </c>
      <c r="KO42">
        <v>0</v>
      </c>
      <c r="KP42">
        <v>0</v>
      </c>
      <c r="KQ42">
        <v>0</v>
      </c>
      <c r="KS42">
        <v>0</v>
      </c>
      <c r="KT42">
        <v>0</v>
      </c>
      <c r="KU42">
        <v>0</v>
      </c>
      <c r="KW42">
        <v>0</v>
      </c>
      <c r="KX42">
        <v>0</v>
      </c>
      <c r="KY42">
        <v>0</v>
      </c>
      <c r="KZ42">
        <v>19648046</v>
      </c>
      <c r="LA42">
        <v>0</v>
      </c>
      <c r="LB42">
        <v>0</v>
      </c>
      <c r="LD42">
        <v>0</v>
      </c>
      <c r="LE42">
        <v>0</v>
      </c>
      <c r="LF42">
        <v>0</v>
      </c>
      <c r="LG42">
        <v>123060</v>
      </c>
      <c r="LH42">
        <v>0</v>
      </c>
      <c r="LI42">
        <v>19648046</v>
      </c>
      <c r="LJ42">
        <v>1805.0910000000001</v>
      </c>
      <c r="LK42">
        <v>3</v>
      </c>
      <c r="LL42">
        <v>100620</v>
      </c>
      <c r="LM42">
        <v>38087</v>
      </c>
      <c r="LN42">
        <v>0</v>
      </c>
      <c r="LO42">
        <v>0</v>
      </c>
      <c r="LP42">
        <v>0</v>
      </c>
      <c r="LQ42">
        <v>0</v>
      </c>
      <c r="LR42">
        <v>0</v>
      </c>
      <c r="LS42">
        <v>0</v>
      </c>
      <c r="LT42">
        <v>0</v>
      </c>
      <c r="LU42">
        <v>0</v>
      </c>
      <c r="LV42">
        <v>0</v>
      </c>
      <c r="LW42">
        <v>0</v>
      </c>
      <c r="LX42">
        <v>0</v>
      </c>
      <c r="LY42">
        <v>0</v>
      </c>
      <c r="LZ42">
        <v>2051</v>
      </c>
      <c r="MA42">
        <v>123060</v>
      </c>
      <c r="MB42">
        <v>0</v>
      </c>
      <c r="MC42">
        <v>82040</v>
      </c>
      <c r="MD42">
        <v>41020</v>
      </c>
      <c r="ME42">
        <v>0</v>
      </c>
      <c r="MF42">
        <v>0</v>
      </c>
      <c r="MG42">
        <v>20338657</v>
      </c>
      <c r="MH42">
        <v>0</v>
      </c>
      <c r="MI42">
        <v>0</v>
      </c>
      <c r="MJ42">
        <v>0</v>
      </c>
      <c r="MK42">
        <v>0</v>
      </c>
      <c r="ML42">
        <v>0</v>
      </c>
      <c r="MM42">
        <v>1228196.149</v>
      </c>
      <c r="MN42">
        <v>91.975999999999999</v>
      </c>
      <c r="MO42">
        <v>81365.085000000006</v>
      </c>
      <c r="MP42">
        <v>845.02100000000007</v>
      </c>
      <c r="MQ42">
        <v>1621.1380000000001</v>
      </c>
      <c r="MS42">
        <v>763323922</v>
      </c>
      <c r="MT42">
        <v>257639917</v>
      </c>
      <c r="MU42">
        <v>162807</v>
      </c>
      <c r="MV42">
        <v>482357</v>
      </c>
      <c r="MW42">
        <v>52518</v>
      </c>
      <c r="MX42">
        <v>505684005</v>
      </c>
      <c r="MY42">
        <v>571631</v>
      </c>
      <c r="MZ42">
        <v>520000</v>
      </c>
      <c r="NA42">
        <v>55</v>
      </c>
      <c r="NB42">
        <v>20</v>
      </c>
      <c r="ND42">
        <v>2165.6799999999998</v>
      </c>
      <c r="NE42">
        <v>97456</v>
      </c>
      <c r="NF42">
        <v>8</v>
      </c>
      <c r="NG42">
        <v>8000</v>
      </c>
      <c r="NH42">
        <v>217406</v>
      </c>
      <c r="NI42">
        <v>0</v>
      </c>
      <c r="NJ42">
        <v>0</v>
      </c>
      <c r="NK42">
        <v>51856</v>
      </c>
      <c r="NL42">
        <v>0</v>
      </c>
      <c r="NN42">
        <v>0</v>
      </c>
      <c r="NO42">
        <v>0</v>
      </c>
      <c r="NP42">
        <v>2051</v>
      </c>
      <c r="NT42">
        <v>0</v>
      </c>
      <c r="NU42">
        <v>0</v>
      </c>
      <c r="NV42">
        <v>0</v>
      </c>
      <c r="NW42">
        <v>0</v>
      </c>
      <c r="NX42">
        <v>0</v>
      </c>
      <c r="NY42">
        <v>0</v>
      </c>
      <c r="NZ42">
        <v>0</v>
      </c>
      <c r="OA42">
        <v>0</v>
      </c>
      <c r="OB42">
        <v>0</v>
      </c>
      <c r="OC42">
        <v>0</v>
      </c>
      <c r="OD42">
        <v>0</v>
      </c>
      <c r="OE42">
        <v>48000</v>
      </c>
      <c r="OF42">
        <v>352000</v>
      </c>
      <c r="OG42">
        <v>4000</v>
      </c>
      <c r="OH42">
        <v>8000</v>
      </c>
      <c r="OO42">
        <v>0</v>
      </c>
      <c r="OP42">
        <v>0</v>
      </c>
      <c r="OQ42">
        <v>0</v>
      </c>
      <c r="OR42">
        <v>0</v>
      </c>
      <c r="OS42">
        <v>0</v>
      </c>
      <c r="OT42">
        <v>0</v>
      </c>
      <c r="OU42">
        <v>0</v>
      </c>
      <c r="OV42">
        <v>4506074</v>
      </c>
      <c r="OX42">
        <v>0.25270000000000004</v>
      </c>
      <c r="OY42">
        <v>406500.10000000003</v>
      </c>
      <c r="OZ42">
        <v>845522</v>
      </c>
      <c r="PA42">
        <v>311968</v>
      </c>
      <c r="PB42">
        <v>6925</v>
      </c>
      <c r="PC42">
        <v>0</v>
      </c>
      <c r="PD42">
        <v>35000000</v>
      </c>
      <c r="PE42">
        <v>33517000</v>
      </c>
      <c r="PF42">
        <v>1483000</v>
      </c>
      <c r="PG42">
        <v>306</v>
      </c>
      <c r="PH42">
        <v>0</v>
      </c>
      <c r="PI42">
        <v>0</v>
      </c>
      <c r="PJ42">
        <v>0</v>
      </c>
      <c r="PK42">
        <v>0</v>
      </c>
      <c r="PL42">
        <v>193353</v>
      </c>
      <c r="PM42">
        <v>0</v>
      </c>
      <c r="PN42">
        <v>0</v>
      </c>
      <c r="PO42">
        <v>0</v>
      </c>
    </row>
    <row r="43" spans="1:431" customFormat="1" x14ac:dyDescent="0.3">
      <c r="A43">
        <v>46778</v>
      </c>
      <c r="B43" s="4">
        <v>57809</v>
      </c>
      <c r="C43">
        <v>9</v>
      </c>
      <c r="D43">
        <v>2026</v>
      </c>
      <c r="E43">
        <v>6215</v>
      </c>
      <c r="F43">
        <v>0</v>
      </c>
      <c r="G43">
        <v>49.699000000000005</v>
      </c>
      <c r="H43">
        <v>48.863</v>
      </c>
      <c r="I43">
        <v>48.863</v>
      </c>
      <c r="J43">
        <v>49.699000000000005</v>
      </c>
      <c r="K43">
        <v>0</v>
      </c>
      <c r="L43">
        <v>6215</v>
      </c>
      <c r="M43">
        <v>0</v>
      </c>
      <c r="N43">
        <v>0</v>
      </c>
      <c r="P43">
        <v>62.267000000000003</v>
      </c>
      <c r="Q43">
        <v>0</v>
      </c>
      <c r="R43">
        <v>29340</v>
      </c>
      <c r="S43">
        <v>471.19</v>
      </c>
      <c r="U43">
        <v>21343</v>
      </c>
      <c r="V43">
        <v>12.817</v>
      </c>
      <c r="W43">
        <v>7966</v>
      </c>
      <c r="X43">
        <v>7966</v>
      </c>
      <c r="Z43">
        <v>0</v>
      </c>
      <c r="AC43">
        <v>0</v>
      </c>
      <c r="AD43" t="s">
        <v>427</v>
      </c>
      <c r="AE43">
        <v>0</v>
      </c>
      <c r="AH43">
        <v>0</v>
      </c>
      <c r="AI43">
        <v>0</v>
      </c>
      <c r="AJ43">
        <v>6215</v>
      </c>
      <c r="AK43" t="s">
        <v>949</v>
      </c>
      <c r="AL43" t="s">
        <v>467</v>
      </c>
      <c r="AM43">
        <v>0</v>
      </c>
      <c r="AN43">
        <v>0</v>
      </c>
      <c r="AO43">
        <v>0</v>
      </c>
      <c r="AP43">
        <v>0</v>
      </c>
      <c r="AQ43">
        <v>0</v>
      </c>
      <c r="AS43">
        <v>0</v>
      </c>
      <c r="AT43">
        <v>0</v>
      </c>
      <c r="AU43">
        <v>0</v>
      </c>
      <c r="AV43">
        <v>-2218</v>
      </c>
      <c r="AW43">
        <v>742293</v>
      </c>
      <c r="AX43">
        <v>723830</v>
      </c>
      <c r="AY43">
        <v>496206</v>
      </c>
      <c r="AZ43">
        <v>29340</v>
      </c>
      <c r="BA43">
        <v>6</v>
      </c>
      <c r="BB43">
        <v>0</v>
      </c>
      <c r="BC43">
        <v>0</v>
      </c>
      <c r="BD43">
        <v>0</v>
      </c>
      <c r="BE43">
        <v>0</v>
      </c>
      <c r="BF43">
        <v>547710</v>
      </c>
      <c r="BG43">
        <v>0</v>
      </c>
      <c r="BJ43">
        <v>12</v>
      </c>
      <c r="BK43">
        <v>0</v>
      </c>
      <c r="BL43">
        <v>0</v>
      </c>
      <c r="BM43">
        <v>0</v>
      </c>
      <c r="BN43">
        <v>0</v>
      </c>
      <c r="BO43">
        <v>0</v>
      </c>
      <c r="BP43">
        <v>0</v>
      </c>
      <c r="BQ43">
        <v>923</v>
      </c>
      <c r="BS43">
        <v>0</v>
      </c>
      <c r="BT43">
        <v>0</v>
      </c>
      <c r="BU43">
        <v>0</v>
      </c>
      <c r="BV43">
        <v>0</v>
      </c>
      <c r="BW43">
        <v>0</v>
      </c>
      <c r="BY43">
        <v>0</v>
      </c>
      <c r="CA43">
        <v>0</v>
      </c>
      <c r="CB43">
        <v>0</v>
      </c>
      <c r="CC43">
        <v>0</v>
      </c>
      <c r="CD43">
        <v>0</v>
      </c>
      <c r="CE43">
        <v>0</v>
      </c>
      <c r="CF43">
        <v>0</v>
      </c>
      <c r="CG43">
        <v>0</v>
      </c>
      <c r="CH43">
        <v>22553</v>
      </c>
      <c r="CI43">
        <v>0</v>
      </c>
      <c r="CJ43">
        <v>4</v>
      </c>
      <c r="CK43">
        <v>0</v>
      </c>
      <c r="CL43">
        <v>0</v>
      </c>
      <c r="CN43">
        <v>0</v>
      </c>
      <c r="CO43">
        <v>1</v>
      </c>
      <c r="CP43">
        <v>0</v>
      </c>
      <c r="CQ43">
        <v>0</v>
      </c>
      <c r="CR43">
        <v>61.02</v>
      </c>
      <c r="CS43">
        <v>0</v>
      </c>
      <c r="CT43">
        <v>0</v>
      </c>
      <c r="CU43">
        <v>0</v>
      </c>
      <c r="CV43">
        <v>0</v>
      </c>
      <c r="CW43">
        <v>0</v>
      </c>
      <c r="CX43">
        <v>0</v>
      </c>
      <c r="CY43">
        <v>0</v>
      </c>
      <c r="CZ43">
        <v>0</v>
      </c>
      <c r="DB43">
        <v>303684</v>
      </c>
      <c r="DC43">
        <v>0</v>
      </c>
      <c r="DD43">
        <v>0</v>
      </c>
      <c r="DE43">
        <v>92137</v>
      </c>
      <c r="DF43">
        <v>92137</v>
      </c>
      <c r="DG43">
        <v>14.825000000000001</v>
      </c>
      <c r="DH43">
        <v>0</v>
      </c>
      <c r="DI43">
        <v>0</v>
      </c>
      <c r="DK43">
        <v>4435</v>
      </c>
      <c r="DL43">
        <v>0</v>
      </c>
      <c r="DM43">
        <v>28790</v>
      </c>
      <c r="DN43">
        <v>70</v>
      </c>
      <c r="DO43">
        <v>0</v>
      </c>
      <c r="DP43">
        <v>0</v>
      </c>
      <c r="DQ43">
        <v>0</v>
      </c>
      <c r="DR43">
        <v>0</v>
      </c>
      <c r="DS43">
        <v>0</v>
      </c>
      <c r="DT43">
        <v>0</v>
      </c>
      <c r="DU43">
        <v>0</v>
      </c>
      <c r="DV43">
        <v>0</v>
      </c>
      <c r="DW43">
        <v>0</v>
      </c>
      <c r="DX43">
        <v>0</v>
      </c>
      <c r="DY43">
        <v>0</v>
      </c>
      <c r="DZ43">
        <v>0</v>
      </c>
      <c r="EA43">
        <v>0</v>
      </c>
      <c r="EB43">
        <v>0</v>
      </c>
      <c r="EC43">
        <v>1.7040000000000002</v>
      </c>
      <c r="ED43">
        <v>12179</v>
      </c>
      <c r="EE43">
        <v>0</v>
      </c>
      <c r="EF43">
        <v>0</v>
      </c>
      <c r="EG43">
        <v>0</v>
      </c>
      <c r="EH43">
        <v>16681</v>
      </c>
      <c r="EI43">
        <v>0</v>
      </c>
      <c r="EJ43">
        <v>0</v>
      </c>
      <c r="EK43">
        <v>0.748</v>
      </c>
      <c r="EL43">
        <v>0</v>
      </c>
      <c r="EM43">
        <v>0</v>
      </c>
      <c r="EN43">
        <v>8.8000000000000009E-2</v>
      </c>
      <c r="EO43">
        <v>0</v>
      </c>
      <c r="EP43">
        <v>0</v>
      </c>
      <c r="EQ43">
        <v>0.83600000000000008</v>
      </c>
      <c r="ER43">
        <v>0</v>
      </c>
      <c r="ES43">
        <v>2.6840000000000002</v>
      </c>
      <c r="ET43">
        <v>0</v>
      </c>
      <c r="EV43">
        <v>0</v>
      </c>
      <c r="EW43">
        <v>0</v>
      </c>
      <c r="EX43">
        <v>0</v>
      </c>
      <c r="EZ43">
        <v>632909</v>
      </c>
      <c r="FA43">
        <v>0</v>
      </c>
      <c r="FB43">
        <v>662179</v>
      </c>
      <c r="FC43">
        <v>0</v>
      </c>
      <c r="FD43">
        <v>0</v>
      </c>
      <c r="FE43">
        <v>77171</v>
      </c>
      <c r="FF43">
        <v>13750</v>
      </c>
      <c r="FG43">
        <v>6.7610000000000003E-2</v>
      </c>
      <c r="FH43">
        <v>3.1380999999999999E-2</v>
      </c>
      <c r="FI43">
        <v>0</v>
      </c>
      <c r="FJ43">
        <v>0</v>
      </c>
      <c r="FK43">
        <v>88.12700000000001</v>
      </c>
      <c r="FL43">
        <v>775653</v>
      </c>
      <c r="FM43">
        <v>0</v>
      </c>
      <c r="FN43">
        <v>0</v>
      </c>
      <c r="FO43">
        <v>0</v>
      </c>
      <c r="FP43">
        <v>0</v>
      </c>
      <c r="FQ43">
        <v>0</v>
      </c>
      <c r="FR43">
        <v>0</v>
      </c>
      <c r="FS43">
        <v>0</v>
      </c>
      <c r="FT43">
        <v>0</v>
      </c>
      <c r="FU43">
        <v>0</v>
      </c>
      <c r="FV43">
        <v>0</v>
      </c>
      <c r="FW43">
        <v>0</v>
      </c>
      <c r="FX43">
        <v>0</v>
      </c>
      <c r="FY43">
        <v>0</v>
      </c>
      <c r="GB43">
        <v>0</v>
      </c>
      <c r="GC43">
        <v>0</v>
      </c>
      <c r="GD43">
        <v>0</v>
      </c>
      <c r="GF43">
        <v>0</v>
      </c>
      <c r="GG43">
        <v>0</v>
      </c>
      <c r="GH43">
        <v>0</v>
      </c>
      <c r="GI43">
        <v>0</v>
      </c>
      <c r="GK43">
        <v>0</v>
      </c>
      <c r="GL43">
        <v>0</v>
      </c>
      <c r="GM43">
        <v>0</v>
      </c>
      <c r="GN43">
        <v>0</v>
      </c>
      <c r="GO43">
        <v>0</v>
      </c>
      <c r="GQ43">
        <v>0</v>
      </c>
      <c r="GR43">
        <v>0</v>
      </c>
      <c r="GS43">
        <v>0</v>
      </c>
      <c r="GT43">
        <v>0</v>
      </c>
      <c r="HB43">
        <v>0</v>
      </c>
      <c r="HC43">
        <v>0</v>
      </c>
      <c r="HD43">
        <v>18533</v>
      </c>
      <c r="HE43">
        <v>0</v>
      </c>
      <c r="HF43">
        <v>56681</v>
      </c>
      <c r="HG43">
        <v>1243</v>
      </c>
      <c r="HH43">
        <v>57139</v>
      </c>
      <c r="HI43">
        <v>0</v>
      </c>
      <c r="HJ43">
        <v>34828</v>
      </c>
      <c r="HK43">
        <v>0</v>
      </c>
      <c r="HL43">
        <v>0</v>
      </c>
      <c r="HM43">
        <v>0</v>
      </c>
      <c r="HN43">
        <v>0</v>
      </c>
      <c r="HO43">
        <v>0</v>
      </c>
      <c r="HP43">
        <v>0</v>
      </c>
      <c r="HQ43">
        <v>0</v>
      </c>
      <c r="HR43">
        <v>0</v>
      </c>
      <c r="HS43">
        <v>632839</v>
      </c>
      <c r="HT43">
        <v>13750</v>
      </c>
      <c r="HW43">
        <v>0</v>
      </c>
      <c r="HX43">
        <v>5</v>
      </c>
      <c r="HY43">
        <v>5</v>
      </c>
      <c r="HZ43">
        <v>7</v>
      </c>
      <c r="IA43">
        <v>19</v>
      </c>
      <c r="IB43">
        <v>21</v>
      </c>
      <c r="IC43">
        <v>57</v>
      </c>
      <c r="ID43">
        <v>0</v>
      </c>
      <c r="IE43">
        <v>0</v>
      </c>
      <c r="IF43">
        <v>0</v>
      </c>
      <c r="IG43">
        <v>2</v>
      </c>
      <c r="IH43">
        <v>36.472999999999999</v>
      </c>
      <c r="II43">
        <v>0</v>
      </c>
      <c r="IJ43">
        <v>12.817</v>
      </c>
      <c r="IK43">
        <v>0</v>
      </c>
      <c r="IL43">
        <v>0</v>
      </c>
      <c r="IM43">
        <v>0</v>
      </c>
      <c r="IN43">
        <v>0</v>
      </c>
      <c r="IO43">
        <v>0</v>
      </c>
      <c r="IP43">
        <v>0</v>
      </c>
      <c r="IQ43">
        <v>12.817</v>
      </c>
      <c r="IR43">
        <v>7966</v>
      </c>
      <c r="IS43">
        <v>0</v>
      </c>
      <c r="IT43">
        <v>0</v>
      </c>
      <c r="IU43">
        <v>0</v>
      </c>
      <c r="IV43">
        <v>0</v>
      </c>
      <c r="IW43">
        <v>6215</v>
      </c>
      <c r="IX43">
        <v>0</v>
      </c>
      <c r="IY43">
        <v>0</v>
      </c>
      <c r="IZ43">
        <v>0</v>
      </c>
      <c r="JA43">
        <v>0</v>
      </c>
      <c r="JB43">
        <v>0</v>
      </c>
      <c r="JC43">
        <v>0</v>
      </c>
      <c r="JD43">
        <v>0</v>
      </c>
      <c r="JE43">
        <v>0</v>
      </c>
      <c r="JF43">
        <v>0</v>
      </c>
      <c r="JG43">
        <v>0</v>
      </c>
      <c r="JH43">
        <v>0</v>
      </c>
      <c r="JJ43">
        <v>0</v>
      </c>
      <c r="JK43">
        <v>0</v>
      </c>
      <c r="JL43">
        <v>0</v>
      </c>
      <c r="JM43">
        <v>0</v>
      </c>
      <c r="JO43">
        <v>0</v>
      </c>
      <c r="JP43">
        <v>0</v>
      </c>
      <c r="JQ43">
        <v>0</v>
      </c>
      <c r="JR43">
        <v>0</v>
      </c>
      <c r="JS43">
        <v>0</v>
      </c>
      <c r="JT43">
        <v>0</v>
      </c>
      <c r="JU43">
        <v>0</v>
      </c>
      <c r="JW43">
        <v>0</v>
      </c>
      <c r="JX43">
        <v>0</v>
      </c>
      <c r="JY43">
        <v>0</v>
      </c>
      <c r="JZ43">
        <v>0</v>
      </c>
      <c r="KD43">
        <v>0</v>
      </c>
      <c r="KE43">
        <v>7375</v>
      </c>
      <c r="KG43">
        <v>0</v>
      </c>
      <c r="KH43">
        <v>0</v>
      </c>
      <c r="KI43">
        <v>0</v>
      </c>
      <c r="KJ43">
        <v>1</v>
      </c>
      <c r="KK43">
        <v>1</v>
      </c>
      <c r="KL43">
        <v>622</v>
      </c>
      <c r="KM43">
        <v>622</v>
      </c>
      <c r="KN43">
        <v>0</v>
      </c>
      <c r="KO43">
        <v>0</v>
      </c>
      <c r="KP43">
        <v>0</v>
      </c>
      <c r="KQ43">
        <v>0</v>
      </c>
      <c r="KS43">
        <v>0</v>
      </c>
      <c r="KT43">
        <v>0</v>
      </c>
      <c r="KU43">
        <v>0</v>
      </c>
      <c r="KW43">
        <v>0</v>
      </c>
      <c r="KX43">
        <v>0</v>
      </c>
      <c r="KY43">
        <v>0</v>
      </c>
      <c r="KZ43">
        <v>727780</v>
      </c>
      <c r="LA43">
        <v>0</v>
      </c>
      <c r="LB43">
        <v>0</v>
      </c>
      <c r="LD43">
        <v>0</v>
      </c>
      <c r="LE43">
        <v>0</v>
      </c>
      <c r="LF43">
        <v>0</v>
      </c>
      <c r="LG43">
        <v>4020</v>
      </c>
      <c r="LH43">
        <v>0</v>
      </c>
      <c r="LI43">
        <v>727780</v>
      </c>
      <c r="LJ43">
        <v>61.023000000000003</v>
      </c>
      <c r="LK43">
        <v>1</v>
      </c>
      <c r="LL43">
        <v>33540</v>
      </c>
      <c r="LM43">
        <v>1288</v>
      </c>
      <c r="LN43">
        <v>0</v>
      </c>
      <c r="LO43">
        <v>0</v>
      </c>
      <c r="LP43">
        <v>0</v>
      </c>
      <c r="LQ43">
        <v>0</v>
      </c>
      <c r="LR43">
        <v>0</v>
      </c>
      <c r="LS43">
        <v>0</v>
      </c>
      <c r="LT43">
        <v>0</v>
      </c>
      <c r="LU43">
        <v>0</v>
      </c>
      <c r="LV43">
        <v>0</v>
      </c>
      <c r="LW43">
        <v>0</v>
      </c>
      <c r="LX43">
        <v>0</v>
      </c>
      <c r="LY43">
        <v>0</v>
      </c>
      <c r="LZ43">
        <v>67</v>
      </c>
      <c r="MA43">
        <v>4020</v>
      </c>
      <c r="MB43">
        <v>0</v>
      </c>
      <c r="MC43">
        <v>2680</v>
      </c>
      <c r="MD43">
        <v>1340</v>
      </c>
      <c r="ME43">
        <v>0</v>
      </c>
      <c r="MF43">
        <v>0</v>
      </c>
      <c r="MG43">
        <v>746313</v>
      </c>
      <c r="MH43">
        <v>0</v>
      </c>
      <c r="MI43">
        <v>0</v>
      </c>
      <c r="MJ43">
        <v>0</v>
      </c>
      <c r="MK43">
        <v>0</v>
      </c>
      <c r="ML43">
        <v>0</v>
      </c>
      <c r="MM43">
        <v>1228196.149</v>
      </c>
      <c r="MN43">
        <v>7.4740000000000002</v>
      </c>
      <c r="MO43">
        <v>81365.085000000006</v>
      </c>
      <c r="MP43">
        <v>48.873000000000005</v>
      </c>
      <c r="MQ43">
        <v>85.346000000000004</v>
      </c>
      <c r="MS43">
        <v>763323922</v>
      </c>
      <c r="MT43">
        <v>257639917</v>
      </c>
      <c r="MU43">
        <v>7651</v>
      </c>
      <c r="MV43">
        <v>22668</v>
      </c>
      <c r="MW43">
        <v>3037</v>
      </c>
      <c r="MX43">
        <v>505684005</v>
      </c>
      <c r="MY43">
        <v>46451</v>
      </c>
      <c r="MZ43">
        <v>68000</v>
      </c>
      <c r="NA43">
        <v>8</v>
      </c>
      <c r="NB43">
        <v>1</v>
      </c>
      <c r="ND43">
        <v>57.983000000000004</v>
      </c>
      <c r="NE43">
        <v>2609</v>
      </c>
      <c r="NF43">
        <v>2</v>
      </c>
      <c r="NG43">
        <v>2000</v>
      </c>
      <c r="NH43">
        <v>7102</v>
      </c>
      <c r="NI43">
        <v>0</v>
      </c>
      <c r="NJ43">
        <v>0</v>
      </c>
      <c r="NK43">
        <v>4954</v>
      </c>
      <c r="NL43">
        <v>0</v>
      </c>
      <c r="NN43">
        <v>0</v>
      </c>
      <c r="NO43">
        <v>0</v>
      </c>
      <c r="NP43">
        <v>67</v>
      </c>
      <c r="NT43">
        <v>0</v>
      </c>
      <c r="NU43">
        <v>0</v>
      </c>
      <c r="NV43">
        <v>0</v>
      </c>
      <c r="NW43">
        <v>0</v>
      </c>
      <c r="NX43">
        <v>0</v>
      </c>
      <c r="NY43">
        <v>0</v>
      </c>
      <c r="NZ43">
        <v>0</v>
      </c>
      <c r="OA43">
        <v>0</v>
      </c>
      <c r="OB43">
        <v>0</v>
      </c>
      <c r="OC43">
        <v>0</v>
      </c>
      <c r="OD43">
        <v>0</v>
      </c>
      <c r="OE43">
        <v>8000</v>
      </c>
      <c r="OF43">
        <v>56000</v>
      </c>
      <c r="OG43">
        <v>4000</v>
      </c>
      <c r="OH43">
        <v>8000</v>
      </c>
      <c r="OO43">
        <v>0</v>
      </c>
      <c r="OP43">
        <v>0</v>
      </c>
      <c r="OQ43">
        <v>0</v>
      </c>
      <c r="OR43">
        <v>0</v>
      </c>
      <c r="OS43">
        <v>0</v>
      </c>
      <c r="OT43">
        <v>0</v>
      </c>
      <c r="OU43">
        <v>0</v>
      </c>
      <c r="OV43">
        <v>2525807</v>
      </c>
      <c r="OX43">
        <v>0.25270000000000004</v>
      </c>
      <c r="OY43">
        <v>406500.10000000003</v>
      </c>
      <c r="OZ43">
        <v>426936</v>
      </c>
      <c r="PA43">
        <v>157525</v>
      </c>
      <c r="PB43">
        <v>6925</v>
      </c>
      <c r="PC43">
        <v>0</v>
      </c>
      <c r="PD43">
        <v>35000000</v>
      </c>
      <c r="PE43">
        <v>33517000</v>
      </c>
      <c r="PF43">
        <v>1483000</v>
      </c>
      <c r="PG43">
        <v>306</v>
      </c>
      <c r="PH43">
        <v>0</v>
      </c>
      <c r="PI43">
        <v>0</v>
      </c>
      <c r="PJ43">
        <v>0</v>
      </c>
      <c r="PK43">
        <v>0</v>
      </c>
      <c r="PL43">
        <v>0</v>
      </c>
      <c r="PM43">
        <v>0</v>
      </c>
      <c r="PN43">
        <v>0</v>
      </c>
      <c r="PO43">
        <v>0</v>
      </c>
    </row>
    <row r="44" spans="1:431" customFormat="1" x14ac:dyDescent="0.3">
      <c r="A44">
        <v>46778</v>
      </c>
      <c r="B44" s="4">
        <v>57813</v>
      </c>
      <c r="C44">
        <v>9</v>
      </c>
      <c r="D44">
        <v>2026</v>
      </c>
      <c r="E44">
        <v>6215</v>
      </c>
      <c r="F44">
        <v>0</v>
      </c>
      <c r="G44">
        <v>5909.3429999999998</v>
      </c>
      <c r="H44">
        <v>5509.2049999999999</v>
      </c>
      <c r="I44">
        <v>5509.2049999999999</v>
      </c>
      <c r="J44">
        <v>5909.3429999999998</v>
      </c>
      <c r="K44">
        <v>0</v>
      </c>
      <c r="L44">
        <v>6215</v>
      </c>
      <c r="M44">
        <v>0</v>
      </c>
      <c r="N44">
        <v>0</v>
      </c>
      <c r="P44">
        <v>6087.1280000000006</v>
      </c>
      <c r="Q44">
        <v>0</v>
      </c>
      <c r="R44">
        <v>2868194</v>
      </c>
      <c r="S44">
        <v>471.19</v>
      </c>
      <c r="U44">
        <v>2086644</v>
      </c>
      <c r="V44">
        <v>2319.5940000000001</v>
      </c>
      <c r="W44">
        <v>1441628</v>
      </c>
      <c r="X44">
        <v>1441628</v>
      </c>
      <c r="Z44">
        <v>0</v>
      </c>
      <c r="AC44">
        <v>0</v>
      </c>
      <c r="AD44" t="s">
        <v>427</v>
      </c>
      <c r="AE44">
        <v>0</v>
      </c>
      <c r="AH44">
        <v>0</v>
      </c>
      <c r="AI44">
        <v>0</v>
      </c>
      <c r="AJ44">
        <v>6215</v>
      </c>
      <c r="AK44" t="s">
        <v>949</v>
      </c>
      <c r="AL44" t="s">
        <v>469</v>
      </c>
      <c r="AM44">
        <v>0</v>
      </c>
      <c r="AN44">
        <v>0</v>
      </c>
      <c r="AO44">
        <v>0</v>
      </c>
      <c r="AP44">
        <v>0</v>
      </c>
      <c r="AQ44">
        <v>0</v>
      </c>
      <c r="AS44">
        <v>0</v>
      </c>
      <c r="AT44">
        <v>0</v>
      </c>
      <c r="AU44">
        <v>0</v>
      </c>
      <c r="AV44">
        <v>-560</v>
      </c>
      <c r="AW44">
        <v>73847889</v>
      </c>
      <c r="AX44">
        <v>71660123</v>
      </c>
      <c r="AY44">
        <v>54228876</v>
      </c>
      <c r="AZ44">
        <v>2868194</v>
      </c>
      <c r="BA44">
        <v>143</v>
      </c>
      <c r="BB44">
        <v>0</v>
      </c>
      <c r="BC44">
        <v>0</v>
      </c>
      <c r="BD44">
        <v>0</v>
      </c>
      <c r="BE44">
        <v>0</v>
      </c>
      <c r="BF44">
        <v>61578288</v>
      </c>
      <c r="BG44">
        <v>0</v>
      </c>
      <c r="BJ44">
        <v>12</v>
      </c>
      <c r="BK44">
        <v>0</v>
      </c>
      <c r="BL44">
        <v>0</v>
      </c>
      <c r="BM44">
        <v>0</v>
      </c>
      <c r="BN44">
        <v>0</v>
      </c>
      <c r="BO44">
        <v>0</v>
      </c>
      <c r="BP44">
        <v>0</v>
      </c>
      <c r="BQ44">
        <v>0</v>
      </c>
      <c r="BS44">
        <v>0</v>
      </c>
      <c r="BT44">
        <v>0</v>
      </c>
      <c r="BU44">
        <v>0</v>
      </c>
      <c r="BV44">
        <v>0</v>
      </c>
      <c r="BW44">
        <v>0</v>
      </c>
      <c r="BY44">
        <v>0</v>
      </c>
      <c r="CA44">
        <v>125.35000000000001</v>
      </c>
      <c r="CB44">
        <v>125350</v>
      </c>
      <c r="CC44">
        <v>0</v>
      </c>
      <c r="CD44">
        <v>0</v>
      </c>
      <c r="CE44">
        <v>0</v>
      </c>
      <c r="CF44">
        <v>0</v>
      </c>
      <c r="CG44">
        <v>0</v>
      </c>
      <c r="CH44">
        <v>2608054</v>
      </c>
      <c r="CI44">
        <v>0</v>
      </c>
      <c r="CJ44">
        <v>5</v>
      </c>
      <c r="CK44">
        <v>0</v>
      </c>
      <c r="CL44">
        <v>0</v>
      </c>
      <c r="CN44">
        <v>0</v>
      </c>
      <c r="CO44">
        <v>1</v>
      </c>
      <c r="CP44">
        <v>0</v>
      </c>
      <c r="CQ44">
        <v>17</v>
      </c>
      <c r="CR44">
        <v>6072.6880000000001</v>
      </c>
      <c r="CS44">
        <v>0</v>
      </c>
      <c r="CT44">
        <v>0</v>
      </c>
      <c r="CU44">
        <v>0</v>
      </c>
      <c r="CV44">
        <v>0</v>
      </c>
      <c r="CW44">
        <v>0</v>
      </c>
      <c r="CX44">
        <v>0</v>
      </c>
      <c r="CY44">
        <v>0</v>
      </c>
      <c r="CZ44">
        <v>0</v>
      </c>
      <c r="DB44">
        <v>34239709</v>
      </c>
      <c r="DC44">
        <v>0</v>
      </c>
      <c r="DD44">
        <v>0</v>
      </c>
      <c r="DE44">
        <v>8948745</v>
      </c>
      <c r="DF44">
        <v>8948745</v>
      </c>
      <c r="DG44">
        <v>1439.8630000000001</v>
      </c>
      <c r="DH44">
        <v>0</v>
      </c>
      <c r="DI44">
        <v>0</v>
      </c>
      <c r="DK44">
        <v>0</v>
      </c>
      <c r="DL44">
        <v>0</v>
      </c>
      <c r="DM44">
        <v>6501072</v>
      </c>
      <c r="DN44">
        <v>15829</v>
      </c>
      <c r="DO44">
        <v>0</v>
      </c>
      <c r="DP44">
        <v>0</v>
      </c>
      <c r="DQ44">
        <v>0</v>
      </c>
      <c r="DR44">
        <v>0</v>
      </c>
      <c r="DS44">
        <v>0</v>
      </c>
      <c r="DT44">
        <v>0</v>
      </c>
      <c r="DU44">
        <v>0</v>
      </c>
      <c r="DV44">
        <v>0</v>
      </c>
      <c r="DW44">
        <v>0</v>
      </c>
      <c r="DX44">
        <v>0</v>
      </c>
      <c r="DY44">
        <v>0</v>
      </c>
      <c r="DZ44">
        <v>0</v>
      </c>
      <c r="EA44">
        <v>0</v>
      </c>
      <c r="EB44">
        <v>0</v>
      </c>
      <c r="EC44">
        <v>145.428</v>
      </c>
      <c r="ED44">
        <v>1039410</v>
      </c>
      <c r="EE44">
        <v>0</v>
      </c>
      <c r="EF44">
        <v>0</v>
      </c>
      <c r="EG44">
        <v>0</v>
      </c>
      <c r="EH44">
        <v>5477491</v>
      </c>
      <c r="EI44">
        <v>0</v>
      </c>
      <c r="EJ44">
        <v>0</v>
      </c>
      <c r="EK44">
        <v>236.328</v>
      </c>
      <c r="EL44">
        <v>0.53900000000000003</v>
      </c>
      <c r="EM44">
        <v>26.740000000000002</v>
      </c>
      <c r="EN44">
        <v>18.426000000000002</v>
      </c>
      <c r="EO44">
        <v>0</v>
      </c>
      <c r="EP44">
        <v>0</v>
      </c>
      <c r="EQ44">
        <v>281.49400000000003</v>
      </c>
      <c r="ER44">
        <v>0</v>
      </c>
      <c r="ES44">
        <v>881.33400000000006</v>
      </c>
      <c r="ET44">
        <v>0</v>
      </c>
      <c r="EV44">
        <v>0</v>
      </c>
      <c r="EW44">
        <v>0</v>
      </c>
      <c r="EX44">
        <v>0</v>
      </c>
      <c r="EZ44">
        <v>61437918</v>
      </c>
      <c r="FA44">
        <v>0</v>
      </c>
      <c r="FB44">
        <v>64290284</v>
      </c>
      <c r="FC44">
        <v>0</v>
      </c>
      <c r="FD44">
        <v>0</v>
      </c>
      <c r="FE44">
        <v>8676294</v>
      </c>
      <c r="FF44">
        <v>1545911</v>
      </c>
      <c r="FG44">
        <v>6.7610000000000003E-2</v>
      </c>
      <c r="FH44">
        <v>3.1380999999999999E-2</v>
      </c>
      <c r="FI44">
        <v>0</v>
      </c>
      <c r="FJ44">
        <v>0</v>
      </c>
      <c r="FK44">
        <v>9908.0110000000004</v>
      </c>
      <c r="FL44">
        <v>77120543</v>
      </c>
      <c r="FM44">
        <v>0</v>
      </c>
      <c r="FN44">
        <v>0</v>
      </c>
      <c r="FO44">
        <v>0</v>
      </c>
      <c r="FP44">
        <v>0</v>
      </c>
      <c r="FQ44">
        <v>0</v>
      </c>
      <c r="FR44">
        <v>0</v>
      </c>
      <c r="FS44">
        <v>0</v>
      </c>
      <c r="FT44">
        <v>0</v>
      </c>
      <c r="FU44">
        <v>0</v>
      </c>
      <c r="FV44">
        <v>0</v>
      </c>
      <c r="FW44">
        <v>0</v>
      </c>
      <c r="FX44">
        <v>0</v>
      </c>
      <c r="FY44">
        <v>0</v>
      </c>
      <c r="GB44">
        <v>1071223</v>
      </c>
      <c r="GC44">
        <v>1071223</v>
      </c>
      <c r="GD44">
        <v>118.64400000000001</v>
      </c>
      <c r="GF44">
        <v>0</v>
      </c>
      <c r="GG44">
        <v>0</v>
      </c>
      <c r="GH44">
        <v>0</v>
      </c>
      <c r="GI44">
        <v>0</v>
      </c>
      <c r="GK44">
        <v>0</v>
      </c>
      <c r="GL44">
        <v>0</v>
      </c>
      <c r="GM44">
        <v>0</v>
      </c>
      <c r="GN44">
        <v>0</v>
      </c>
      <c r="GO44">
        <v>0</v>
      </c>
      <c r="GQ44">
        <v>0</v>
      </c>
      <c r="GR44">
        <v>0</v>
      </c>
      <c r="GS44">
        <v>0</v>
      </c>
      <c r="GT44">
        <v>0</v>
      </c>
      <c r="HB44">
        <v>0</v>
      </c>
      <c r="HC44">
        <v>0</v>
      </c>
      <c r="HD44">
        <v>2203594</v>
      </c>
      <c r="HE44">
        <v>0</v>
      </c>
      <c r="HF44">
        <v>6390678</v>
      </c>
      <c r="HG44">
        <v>320073</v>
      </c>
      <c r="HH44">
        <v>2120906</v>
      </c>
      <c r="HI44">
        <v>0</v>
      </c>
      <c r="HJ44">
        <v>396454</v>
      </c>
      <c r="HK44">
        <v>0</v>
      </c>
      <c r="HL44">
        <v>0</v>
      </c>
      <c r="HM44">
        <v>18000</v>
      </c>
      <c r="HN44">
        <v>510425</v>
      </c>
      <c r="HO44">
        <v>0</v>
      </c>
      <c r="HP44">
        <v>0</v>
      </c>
      <c r="HQ44">
        <v>0</v>
      </c>
      <c r="HR44">
        <v>0</v>
      </c>
      <c r="HS44">
        <v>61422090</v>
      </c>
      <c r="HT44">
        <v>1545911</v>
      </c>
      <c r="HW44">
        <v>0</v>
      </c>
      <c r="HX44">
        <v>448</v>
      </c>
      <c r="HY44">
        <v>816</v>
      </c>
      <c r="HZ44">
        <v>1081</v>
      </c>
      <c r="IA44">
        <v>1565</v>
      </c>
      <c r="IB44">
        <v>1688</v>
      </c>
      <c r="IC44">
        <v>5598</v>
      </c>
      <c r="ID44">
        <v>0</v>
      </c>
      <c r="IE44">
        <v>0</v>
      </c>
      <c r="IF44">
        <v>0</v>
      </c>
      <c r="IG44">
        <v>515</v>
      </c>
      <c r="IH44">
        <v>2890.799</v>
      </c>
      <c r="II44">
        <v>0</v>
      </c>
      <c r="IJ44">
        <v>2319.5940000000001</v>
      </c>
      <c r="IK44">
        <v>0</v>
      </c>
      <c r="IL44">
        <v>0</v>
      </c>
      <c r="IM44">
        <v>6</v>
      </c>
      <c r="IN44">
        <v>0</v>
      </c>
      <c r="IO44">
        <v>6</v>
      </c>
      <c r="IP44">
        <v>0</v>
      </c>
      <c r="IQ44">
        <v>2319.5940000000001</v>
      </c>
      <c r="IR44">
        <v>1441628</v>
      </c>
      <c r="IS44">
        <v>0</v>
      </c>
      <c r="IT44">
        <v>0</v>
      </c>
      <c r="IU44">
        <v>18000</v>
      </c>
      <c r="IV44">
        <v>0</v>
      </c>
      <c r="IW44">
        <v>6215</v>
      </c>
      <c r="IX44">
        <v>0</v>
      </c>
      <c r="IY44">
        <v>0</v>
      </c>
      <c r="IZ44">
        <v>0</v>
      </c>
      <c r="JA44">
        <v>0</v>
      </c>
      <c r="JB44">
        <v>1</v>
      </c>
      <c r="JC44">
        <v>24402</v>
      </c>
      <c r="JD44">
        <v>21</v>
      </c>
      <c r="JE44">
        <v>255421</v>
      </c>
      <c r="JF44">
        <v>36</v>
      </c>
      <c r="JG44">
        <v>214602</v>
      </c>
      <c r="JH44">
        <v>16000</v>
      </c>
      <c r="JJ44">
        <v>0</v>
      </c>
      <c r="JK44">
        <v>0</v>
      </c>
      <c r="JL44">
        <v>0</v>
      </c>
      <c r="JM44">
        <v>0</v>
      </c>
      <c r="JO44">
        <v>44.825000000000003</v>
      </c>
      <c r="JP44">
        <v>66.162000000000006</v>
      </c>
      <c r="JQ44">
        <v>7.657</v>
      </c>
      <c r="JR44">
        <v>363643</v>
      </c>
      <c r="JS44">
        <v>624569</v>
      </c>
      <c r="JT44">
        <v>83011</v>
      </c>
      <c r="JU44">
        <v>0</v>
      </c>
      <c r="JW44">
        <v>0</v>
      </c>
      <c r="JX44">
        <v>0</v>
      </c>
      <c r="JY44">
        <v>0</v>
      </c>
      <c r="JZ44">
        <v>0</v>
      </c>
      <c r="KD44">
        <v>0</v>
      </c>
      <c r="KE44">
        <v>7375</v>
      </c>
      <c r="KG44">
        <v>0</v>
      </c>
      <c r="KH44">
        <v>0</v>
      </c>
      <c r="KI44">
        <v>0</v>
      </c>
      <c r="KJ44">
        <v>366</v>
      </c>
      <c r="KK44">
        <v>149</v>
      </c>
      <c r="KL44">
        <v>227469</v>
      </c>
      <c r="KM44">
        <v>92604</v>
      </c>
      <c r="KN44">
        <v>0</v>
      </c>
      <c r="KO44">
        <v>0</v>
      </c>
      <c r="KP44">
        <v>0</v>
      </c>
      <c r="KQ44">
        <v>0</v>
      </c>
      <c r="KS44">
        <v>0</v>
      </c>
      <c r="KT44">
        <v>0</v>
      </c>
      <c r="KU44">
        <v>0</v>
      </c>
      <c r="KW44">
        <v>0</v>
      </c>
      <c r="KX44">
        <v>0</v>
      </c>
      <c r="KY44">
        <v>0</v>
      </c>
      <c r="KZ44">
        <v>72048755</v>
      </c>
      <c r="LA44">
        <v>0</v>
      </c>
      <c r="LB44">
        <v>0</v>
      </c>
      <c r="LD44">
        <v>0</v>
      </c>
      <c r="LE44">
        <v>0</v>
      </c>
      <c r="LF44">
        <v>0</v>
      </c>
      <c r="LG44">
        <v>404460</v>
      </c>
      <c r="LH44">
        <v>0</v>
      </c>
      <c r="LI44">
        <v>72048755</v>
      </c>
      <c r="LJ44">
        <v>6072.6959999999999</v>
      </c>
      <c r="LK44">
        <v>8</v>
      </c>
      <c r="LL44">
        <v>268320</v>
      </c>
      <c r="LM44">
        <v>128134</v>
      </c>
      <c r="LN44">
        <v>0</v>
      </c>
      <c r="LO44">
        <v>0</v>
      </c>
      <c r="LP44">
        <v>0</v>
      </c>
      <c r="LQ44">
        <v>0</v>
      </c>
      <c r="LR44">
        <v>0</v>
      </c>
      <c r="LS44">
        <v>0</v>
      </c>
      <c r="LT44">
        <v>0</v>
      </c>
      <c r="LU44">
        <v>0</v>
      </c>
      <c r="LV44">
        <v>0</v>
      </c>
      <c r="LW44">
        <v>0</v>
      </c>
      <c r="LX44">
        <v>0</v>
      </c>
      <c r="LY44">
        <v>0</v>
      </c>
      <c r="LZ44">
        <v>6739</v>
      </c>
      <c r="MA44">
        <v>404460</v>
      </c>
      <c r="MB44">
        <v>0</v>
      </c>
      <c r="MC44">
        <v>269640</v>
      </c>
      <c r="MD44">
        <v>134820</v>
      </c>
      <c r="ME44">
        <v>0</v>
      </c>
      <c r="MF44">
        <v>0</v>
      </c>
      <c r="MG44">
        <v>74252349</v>
      </c>
      <c r="MH44">
        <v>0</v>
      </c>
      <c r="MI44">
        <v>0</v>
      </c>
      <c r="MJ44">
        <v>0</v>
      </c>
      <c r="MK44">
        <v>0</v>
      </c>
      <c r="ML44">
        <v>0</v>
      </c>
      <c r="MM44">
        <v>1228196.149</v>
      </c>
      <c r="MN44">
        <v>219.42600000000002</v>
      </c>
      <c r="MO44">
        <v>81365.085000000006</v>
      </c>
      <c r="MP44">
        <v>2425.8490000000002</v>
      </c>
      <c r="MQ44">
        <v>5316.6480000000001</v>
      </c>
      <c r="MS44">
        <v>763323922</v>
      </c>
      <c r="MT44">
        <v>257639917</v>
      </c>
      <c r="MU44">
        <v>606406</v>
      </c>
      <c r="MV44">
        <v>1796632</v>
      </c>
      <c r="MW44">
        <v>150767</v>
      </c>
      <c r="MX44">
        <v>505684005</v>
      </c>
      <c r="MY44">
        <v>1363733</v>
      </c>
      <c r="MZ44">
        <v>1072500</v>
      </c>
      <c r="NA44">
        <v>178</v>
      </c>
      <c r="NB44">
        <v>73</v>
      </c>
      <c r="ND44">
        <v>6537.4720000000007</v>
      </c>
      <c r="NE44">
        <v>294186</v>
      </c>
      <c r="NF44">
        <v>125</v>
      </c>
      <c r="NG44">
        <v>125000</v>
      </c>
      <c r="NH44">
        <v>714334</v>
      </c>
      <c r="NI44">
        <v>0</v>
      </c>
      <c r="NJ44">
        <v>0</v>
      </c>
      <c r="NK44">
        <v>823288</v>
      </c>
      <c r="NL44">
        <v>0</v>
      </c>
      <c r="NN44">
        <v>0</v>
      </c>
      <c r="NO44">
        <v>0</v>
      </c>
      <c r="NP44">
        <v>6741</v>
      </c>
      <c r="NT44">
        <v>0</v>
      </c>
      <c r="NU44">
        <v>0</v>
      </c>
      <c r="NV44">
        <v>0</v>
      </c>
      <c r="NW44">
        <v>0</v>
      </c>
      <c r="NX44">
        <v>0</v>
      </c>
      <c r="NY44">
        <v>0</v>
      </c>
      <c r="NZ44">
        <v>0</v>
      </c>
      <c r="OA44">
        <v>0</v>
      </c>
      <c r="OB44">
        <v>0</v>
      </c>
      <c r="OC44">
        <v>0</v>
      </c>
      <c r="OD44">
        <v>0</v>
      </c>
      <c r="OE44">
        <v>4000</v>
      </c>
      <c r="OF44">
        <v>104000</v>
      </c>
      <c r="OG44">
        <v>4000</v>
      </c>
      <c r="OH44">
        <v>8000</v>
      </c>
      <c r="OO44">
        <v>0</v>
      </c>
      <c r="OP44">
        <v>0</v>
      </c>
      <c r="OQ44">
        <v>0</v>
      </c>
      <c r="OR44">
        <v>0</v>
      </c>
      <c r="OS44">
        <v>0</v>
      </c>
      <c r="OT44">
        <v>0</v>
      </c>
      <c r="OU44">
        <v>0</v>
      </c>
      <c r="OV44">
        <v>560991</v>
      </c>
      <c r="OX44">
        <v>0.25270000000000004</v>
      </c>
      <c r="OY44">
        <v>406500.10000000003</v>
      </c>
      <c r="OZ44">
        <v>0</v>
      </c>
      <c r="PA44">
        <v>0</v>
      </c>
      <c r="PB44">
        <v>6925</v>
      </c>
      <c r="PC44">
        <v>0</v>
      </c>
      <c r="PD44">
        <v>35000000</v>
      </c>
      <c r="PE44">
        <v>33517000</v>
      </c>
      <c r="PF44">
        <v>1483000</v>
      </c>
      <c r="PG44">
        <v>306</v>
      </c>
      <c r="PH44">
        <v>0</v>
      </c>
      <c r="PI44">
        <v>0</v>
      </c>
      <c r="PJ44">
        <v>0</v>
      </c>
      <c r="PK44">
        <v>0</v>
      </c>
      <c r="PL44">
        <v>0</v>
      </c>
      <c r="PM44">
        <v>0</v>
      </c>
      <c r="PN44">
        <v>0</v>
      </c>
      <c r="PO44">
        <v>0</v>
      </c>
    </row>
    <row r="45" spans="1:431" customFormat="1" x14ac:dyDescent="0.3">
      <c r="A45">
        <v>46778</v>
      </c>
      <c r="B45" s="4">
        <v>57814</v>
      </c>
      <c r="C45">
        <v>9</v>
      </c>
      <c r="D45">
        <v>2026</v>
      </c>
      <c r="E45">
        <v>6215</v>
      </c>
      <c r="F45">
        <v>0</v>
      </c>
      <c r="G45">
        <v>224.48500000000001</v>
      </c>
      <c r="H45">
        <v>143.857</v>
      </c>
      <c r="I45">
        <v>143.857</v>
      </c>
      <c r="J45">
        <v>224.48500000000001</v>
      </c>
      <c r="K45">
        <v>0</v>
      </c>
      <c r="L45">
        <v>6215</v>
      </c>
      <c r="M45">
        <v>0</v>
      </c>
      <c r="N45">
        <v>0</v>
      </c>
      <c r="P45">
        <v>257.745</v>
      </c>
      <c r="Q45">
        <v>0</v>
      </c>
      <c r="R45">
        <v>121447</v>
      </c>
      <c r="S45">
        <v>471.19</v>
      </c>
      <c r="U45">
        <v>88353</v>
      </c>
      <c r="V45">
        <v>45.611000000000004</v>
      </c>
      <c r="W45">
        <v>28347</v>
      </c>
      <c r="X45">
        <v>28347</v>
      </c>
      <c r="Z45">
        <v>0</v>
      </c>
      <c r="AC45">
        <v>0</v>
      </c>
      <c r="AD45" t="s">
        <v>427</v>
      </c>
      <c r="AE45">
        <v>0</v>
      </c>
      <c r="AH45">
        <v>0</v>
      </c>
      <c r="AI45">
        <v>0</v>
      </c>
      <c r="AJ45">
        <v>6215</v>
      </c>
      <c r="AK45" t="s">
        <v>949</v>
      </c>
      <c r="AL45" t="s">
        <v>470</v>
      </c>
      <c r="AM45">
        <v>0</v>
      </c>
      <c r="AN45">
        <v>0</v>
      </c>
      <c r="AO45">
        <v>0</v>
      </c>
      <c r="AP45">
        <v>0</v>
      </c>
      <c r="AQ45">
        <v>0</v>
      </c>
      <c r="AS45">
        <v>0</v>
      </c>
      <c r="AT45">
        <v>0</v>
      </c>
      <c r="AU45">
        <v>0</v>
      </c>
      <c r="AV45">
        <v>-87920</v>
      </c>
      <c r="AW45">
        <v>4349769</v>
      </c>
      <c r="AX45">
        <v>4269347</v>
      </c>
      <c r="AY45">
        <v>2926948</v>
      </c>
      <c r="AZ45">
        <v>121447</v>
      </c>
      <c r="BA45">
        <v>0</v>
      </c>
      <c r="BB45">
        <v>0</v>
      </c>
      <c r="BC45">
        <v>0</v>
      </c>
      <c r="BD45">
        <v>0</v>
      </c>
      <c r="BE45">
        <v>0</v>
      </c>
      <c r="BF45">
        <v>3089968</v>
      </c>
      <c r="BG45">
        <v>0</v>
      </c>
      <c r="BJ45">
        <v>12</v>
      </c>
      <c r="BK45">
        <v>0</v>
      </c>
      <c r="BL45">
        <v>0</v>
      </c>
      <c r="BM45">
        <v>0</v>
      </c>
      <c r="BN45">
        <v>0</v>
      </c>
      <c r="BO45">
        <v>0</v>
      </c>
      <c r="BP45">
        <v>0</v>
      </c>
      <c r="BQ45">
        <v>905</v>
      </c>
      <c r="BS45">
        <v>0</v>
      </c>
      <c r="BT45">
        <v>0</v>
      </c>
      <c r="BU45">
        <v>0</v>
      </c>
      <c r="BV45">
        <v>0</v>
      </c>
      <c r="BW45">
        <v>0</v>
      </c>
      <c r="BY45">
        <v>0</v>
      </c>
      <c r="CA45">
        <v>0</v>
      </c>
      <c r="CB45">
        <v>0</v>
      </c>
      <c r="CC45">
        <v>0</v>
      </c>
      <c r="CD45">
        <v>0</v>
      </c>
      <c r="CE45">
        <v>0</v>
      </c>
      <c r="CF45">
        <v>0</v>
      </c>
      <c r="CG45">
        <v>0</v>
      </c>
      <c r="CH45">
        <v>98410</v>
      </c>
      <c r="CI45">
        <v>0</v>
      </c>
      <c r="CJ45">
        <v>4</v>
      </c>
      <c r="CK45">
        <v>0</v>
      </c>
      <c r="CL45">
        <v>0</v>
      </c>
      <c r="CN45">
        <v>0</v>
      </c>
      <c r="CO45">
        <v>1</v>
      </c>
      <c r="CP45">
        <v>0</v>
      </c>
      <c r="CQ45">
        <v>0</v>
      </c>
      <c r="CR45">
        <v>260.83600000000001</v>
      </c>
      <c r="CS45">
        <v>0</v>
      </c>
      <c r="CT45">
        <v>0</v>
      </c>
      <c r="CU45">
        <v>0</v>
      </c>
      <c r="CV45">
        <v>0</v>
      </c>
      <c r="CW45">
        <v>0</v>
      </c>
      <c r="CX45">
        <v>0</v>
      </c>
      <c r="CY45">
        <v>0</v>
      </c>
      <c r="CZ45">
        <v>0</v>
      </c>
      <c r="DB45">
        <v>894071</v>
      </c>
      <c r="DC45">
        <v>0</v>
      </c>
      <c r="DD45">
        <v>0</v>
      </c>
      <c r="DE45">
        <v>418503</v>
      </c>
      <c r="DF45">
        <v>418503</v>
      </c>
      <c r="DG45">
        <v>67.338000000000008</v>
      </c>
      <c r="DH45">
        <v>0</v>
      </c>
      <c r="DI45">
        <v>0</v>
      </c>
      <c r="DK45">
        <v>4163</v>
      </c>
      <c r="DL45">
        <v>0</v>
      </c>
      <c r="DM45">
        <v>1350686</v>
      </c>
      <c r="DN45">
        <v>3289</v>
      </c>
      <c r="DO45">
        <v>0</v>
      </c>
      <c r="DP45">
        <v>0</v>
      </c>
      <c r="DQ45">
        <v>0</v>
      </c>
      <c r="DR45">
        <v>0</v>
      </c>
      <c r="DS45">
        <v>0</v>
      </c>
      <c r="DT45">
        <v>0</v>
      </c>
      <c r="DU45">
        <v>0</v>
      </c>
      <c r="DV45">
        <v>0</v>
      </c>
      <c r="DW45">
        <v>0</v>
      </c>
      <c r="DX45">
        <v>0</v>
      </c>
      <c r="DY45">
        <v>0</v>
      </c>
      <c r="DZ45">
        <v>0</v>
      </c>
      <c r="EA45">
        <v>0</v>
      </c>
      <c r="EB45">
        <v>0</v>
      </c>
      <c r="EC45">
        <v>0.16700000000000001</v>
      </c>
      <c r="ED45">
        <v>1194</v>
      </c>
      <c r="EE45">
        <v>0</v>
      </c>
      <c r="EF45">
        <v>0</v>
      </c>
      <c r="EG45">
        <v>0</v>
      </c>
      <c r="EH45">
        <v>8452</v>
      </c>
      <c r="EI45">
        <v>1344329</v>
      </c>
      <c r="EJ45">
        <v>54.076000000000001</v>
      </c>
      <c r="EK45">
        <v>0</v>
      </c>
      <c r="EL45">
        <v>0</v>
      </c>
      <c r="EM45">
        <v>0</v>
      </c>
      <c r="EN45">
        <v>0.27200000000000002</v>
      </c>
      <c r="EO45">
        <v>0</v>
      </c>
      <c r="EP45">
        <v>0</v>
      </c>
      <c r="EQ45">
        <v>54.348000000000006</v>
      </c>
      <c r="ER45">
        <v>0</v>
      </c>
      <c r="ES45">
        <v>1.36</v>
      </c>
      <c r="ET45">
        <v>0</v>
      </c>
      <c r="EV45">
        <v>0</v>
      </c>
      <c r="EW45">
        <v>0</v>
      </c>
      <c r="EX45">
        <v>0</v>
      </c>
      <c r="EZ45">
        <v>3756402</v>
      </c>
      <c r="FA45">
        <v>0</v>
      </c>
      <c r="FB45">
        <v>3874560</v>
      </c>
      <c r="FC45">
        <v>0</v>
      </c>
      <c r="FD45">
        <v>0</v>
      </c>
      <c r="FE45">
        <v>435372</v>
      </c>
      <c r="FF45">
        <v>77573</v>
      </c>
      <c r="FG45">
        <v>6.7610000000000003E-2</v>
      </c>
      <c r="FH45">
        <v>3.1380999999999999E-2</v>
      </c>
      <c r="FI45">
        <v>0</v>
      </c>
      <c r="FJ45">
        <v>0</v>
      </c>
      <c r="FK45">
        <v>497.17900000000003</v>
      </c>
      <c r="FL45">
        <v>4485916</v>
      </c>
      <c r="FM45">
        <v>0</v>
      </c>
      <c r="FN45">
        <v>0</v>
      </c>
      <c r="FO45">
        <v>996</v>
      </c>
      <c r="FP45">
        <v>0</v>
      </c>
      <c r="FQ45">
        <v>996</v>
      </c>
      <c r="FR45">
        <v>996</v>
      </c>
      <c r="FS45">
        <v>0</v>
      </c>
      <c r="FT45">
        <v>0</v>
      </c>
      <c r="FU45">
        <v>0</v>
      </c>
      <c r="FV45">
        <v>0</v>
      </c>
      <c r="FW45">
        <v>0</v>
      </c>
      <c r="FX45">
        <v>0</v>
      </c>
      <c r="FY45">
        <v>0</v>
      </c>
      <c r="GB45">
        <v>228198</v>
      </c>
      <c r="GC45">
        <v>228198</v>
      </c>
      <c r="GD45">
        <v>26.28</v>
      </c>
      <c r="GF45">
        <v>0</v>
      </c>
      <c r="GG45">
        <v>0</v>
      </c>
      <c r="GH45">
        <v>0</v>
      </c>
      <c r="GI45">
        <v>0</v>
      </c>
      <c r="GK45">
        <v>0</v>
      </c>
      <c r="GL45">
        <v>0</v>
      </c>
      <c r="GM45">
        <v>0</v>
      </c>
      <c r="GN45">
        <v>0</v>
      </c>
      <c r="GO45">
        <v>0</v>
      </c>
      <c r="GQ45">
        <v>0</v>
      </c>
      <c r="GR45">
        <v>0</v>
      </c>
      <c r="GS45">
        <v>0</v>
      </c>
      <c r="GT45">
        <v>0</v>
      </c>
      <c r="HB45">
        <v>0</v>
      </c>
      <c r="HC45">
        <v>0</v>
      </c>
      <c r="HD45">
        <v>83710</v>
      </c>
      <c r="HE45">
        <v>0</v>
      </c>
      <c r="HF45">
        <v>166874</v>
      </c>
      <c r="HG45">
        <v>0</v>
      </c>
      <c r="HH45">
        <v>0</v>
      </c>
      <c r="HI45">
        <v>0</v>
      </c>
      <c r="HJ45">
        <v>139664</v>
      </c>
      <c r="HK45">
        <v>3339</v>
      </c>
      <c r="HL45">
        <v>2594</v>
      </c>
      <c r="HM45">
        <v>0</v>
      </c>
      <c r="HN45">
        <v>0</v>
      </c>
      <c r="HO45">
        <v>0</v>
      </c>
      <c r="HP45">
        <v>127565</v>
      </c>
      <c r="HQ45">
        <v>0</v>
      </c>
      <c r="HR45">
        <v>0</v>
      </c>
      <c r="HS45">
        <v>3753113</v>
      </c>
      <c r="HT45">
        <v>77573</v>
      </c>
      <c r="HW45">
        <v>0</v>
      </c>
      <c r="HX45">
        <v>0</v>
      </c>
      <c r="HY45">
        <v>1</v>
      </c>
      <c r="HZ45">
        <v>0</v>
      </c>
      <c r="IA45">
        <v>0</v>
      </c>
      <c r="IB45">
        <v>244</v>
      </c>
      <c r="IC45">
        <v>245</v>
      </c>
      <c r="ID45">
        <v>0</v>
      </c>
      <c r="IE45">
        <v>0</v>
      </c>
      <c r="IF45">
        <v>0</v>
      </c>
      <c r="IG45">
        <v>0</v>
      </c>
      <c r="IH45">
        <v>0</v>
      </c>
      <c r="II45">
        <v>463.87400000000002</v>
      </c>
      <c r="IJ45">
        <v>45.611000000000004</v>
      </c>
      <c r="IK45">
        <v>72.984000000000009</v>
      </c>
      <c r="IL45">
        <v>0</v>
      </c>
      <c r="IM45">
        <v>0</v>
      </c>
      <c r="IN45">
        <v>0</v>
      </c>
      <c r="IO45">
        <v>0</v>
      </c>
      <c r="IP45">
        <v>536.85800000000006</v>
      </c>
      <c r="IQ45">
        <v>45.611000000000004</v>
      </c>
      <c r="IR45">
        <v>28347</v>
      </c>
      <c r="IS45">
        <v>20071</v>
      </c>
      <c r="IT45">
        <v>0</v>
      </c>
      <c r="IU45">
        <v>0</v>
      </c>
      <c r="IV45">
        <v>0</v>
      </c>
      <c r="IW45">
        <v>6215</v>
      </c>
      <c r="IX45">
        <v>0</v>
      </c>
      <c r="IY45">
        <v>0</v>
      </c>
      <c r="IZ45">
        <v>147636</v>
      </c>
      <c r="JA45">
        <v>0</v>
      </c>
      <c r="JB45">
        <v>0</v>
      </c>
      <c r="JC45">
        <v>0</v>
      </c>
      <c r="JD45">
        <v>0</v>
      </c>
      <c r="JE45">
        <v>0</v>
      </c>
      <c r="JF45">
        <v>0</v>
      </c>
      <c r="JG45">
        <v>0</v>
      </c>
      <c r="JH45">
        <v>0</v>
      </c>
      <c r="JJ45">
        <v>0</v>
      </c>
      <c r="JK45">
        <v>0</v>
      </c>
      <c r="JL45">
        <v>0</v>
      </c>
      <c r="JM45">
        <v>0</v>
      </c>
      <c r="JO45">
        <v>16.488</v>
      </c>
      <c r="JP45">
        <v>8.3629999999999995</v>
      </c>
      <c r="JQ45">
        <v>1.429</v>
      </c>
      <c r="JR45">
        <v>133759</v>
      </c>
      <c r="JS45">
        <v>78947</v>
      </c>
      <c r="JT45">
        <v>15492</v>
      </c>
      <c r="JU45">
        <v>0</v>
      </c>
      <c r="JW45">
        <v>0</v>
      </c>
      <c r="JX45">
        <v>0</v>
      </c>
      <c r="JY45">
        <v>0</v>
      </c>
      <c r="JZ45">
        <v>0</v>
      </c>
      <c r="KD45">
        <v>0</v>
      </c>
      <c r="KE45">
        <v>7375</v>
      </c>
      <c r="KG45">
        <v>0</v>
      </c>
      <c r="KH45">
        <v>0</v>
      </c>
      <c r="KI45">
        <v>0</v>
      </c>
      <c r="KJ45">
        <v>0</v>
      </c>
      <c r="KK45">
        <v>0</v>
      </c>
      <c r="KL45">
        <v>0</v>
      </c>
      <c r="KM45">
        <v>0</v>
      </c>
      <c r="KN45">
        <v>0</v>
      </c>
      <c r="KO45">
        <v>0</v>
      </c>
      <c r="KP45">
        <v>0</v>
      </c>
      <c r="KQ45">
        <v>0</v>
      </c>
      <c r="KS45">
        <v>0</v>
      </c>
      <c r="KT45">
        <v>0</v>
      </c>
      <c r="KU45">
        <v>0</v>
      </c>
      <c r="KW45">
        <v>0</v>
      </c>
      <c r="KX45">
        <v>0</v>
      </c>
      <c r="KY45">
        <v>0</v>
      </c>
      <c r="KZ45">
        <v>4280758</v>
      </c>
      <c r="LA45">
        <v>0</v>
      </c>
      <c r="LB45">
        <v>0</v>
      </c>
      <c r="LD45">
        <v>0</v>
      </c>
      <c r="LE45">
        <v>0</v>
      </c>
      <c r="LF45">
        <v>0</v>
      </c>
      <c r="LG45">
        <v>14700</v>
      </c>
      <c r="LH45">
        <v>0</v>
      </c>
      <c r="LI45">
        <v>4280758</v>
      </c>
      <c r="LJ45">
        <v>260.83600000000001</v>
      </c>
      <c r="LK45">
        <v>4</v>
      </c>
      <c r="LL45">
        <v>134160</v>
      </c>
      <c r="LM45">
        <v>5504</v>
      </c>
      <c r="LN45">
        <v>0</v>
      </c>
      <c r="LO45">
        <v>0</v>
      </c>
      <c r="LP45">
        <v>0</v>
      </c>
      <c r="LQ45">
        <v>0</v>
      </c>
      <c r="LR45">
        <v>0</v>
      </c>
      <c r="LS45">
        <v>0</v>
      </c>
      <c r="LT45">
        <v>0</v>
      </c>
      <c r="LU45">
        <v>0</v>
      </c>
      <c r="LV45">
        <v>0</v>
      </c>
      <c r="LW45">
        <v>0</v>
      </c>
      <c r="LX45">
        <v>0</v>
      </c>
      <c r="LY45">
        <v>0</v>
      </c>
      <c r="LZ45">
        <v>245</v>
      </c>
      <c r="MA45">
        <v>14700</v>
      </c>
      <c r="MB45">
        <v>0</v>
      </c>
      <c r="MC45">
        <v>9800</v>
      </c>
      <c r="MD45">
        <v>4900</v>
      </c>
      <c r="ME45">
        <v>0</v>
      </c>
      <c r="MF45">
        <v>0</v>
      </c>
      <c r="MG45">
        <v>4364469</v>
      </c>
      <c r="MH45">
        <v>0</v>
      </c>
      <c r="MI45">
        <v>0</v>
      </c>
      <c r="MJ45">
        <v>0</v>
      </c>
      <c r="MK45">
        <v>0</v>
      </c>
      <c r="ML45">
        <v>0</v>
      </c>
      <c r="MM45">
        <v>1228196.149</v>
      </c>
      <c r="MN45">
        <v>0</v>
      </c>
      <c r="MO45">
        <v>81365.085000000006</v>
      </c>
      <c r="MP45">
        <v>0</v>
      </c>
      <c r="MQ45">
        <v>0</v>
      </c>
      <c r="MS45">
        <v>763323922</v>
      </c>
      <c r="MT45">
        <v>257639917</v>
      </c>
      <c r="MU45">
        <v>0</v>
      </c>
      <c r="MV45">
        <v>0</v>
      </c>
      <c r="MW45">
        <v>0</v>
      </c>
      <c r="MX45">
        <v>505684005</v>
      </c>
      <c r="MY45">
        <v>0</v>
      </c>
      <c r="MZ45">
        <v>460000</v>
      </c>
      <c r="NA45">
        <v>57</v>
      </c>
      <c r="NB45">
        <v>1</v>
      </c>
      <c r="ND45">
        <v>170.70700000000002</v>
      </c>
      <c r="NE45">
        <v>7682</v>
      </c>
      <c r="NF45">
        <v>0</v>
      </c>
      <c r="NG45">
        <v>0</v>
      </c>
      <c r="NH45">
        <v>25970</v>
      </c>
      <c r="NI45">
        <v>0</v>
      </c>
      <c r="NJ45">
        <v>0</v>
      </c>
      <c r="NK45">
        <v>0</v>
      </c>
      <c r="NL45">
        <v>0</v>
      </c>
      <c r="NN45">
        <v>0</v>
      </c>
      <c r="NO45">
        <v>0</v>
      </c>
      <c r="NP45">
        <v>245</v>
      </c>
      <c r="NT45">
        <v>0</v>
      </c>
      <c r="NU45">
        <v>0</v>
      </c>
      <c r="NV45">
        <v>0</v>
      </c>
      <c r="NW45">
        <v>0</v>
      </c>
      <c r="NX45">
        <v>0</v>
      </c>
      <c r="NY45">
        <v>0</v>
      </c>
      <c r="NZ45">
        <v>0</v>
      </c>
      <c r="OA45">
        <v>0</v>
      </c>
      <c r="OB45">
        <v>0</v>
      </c>
      <c r="OC45">
        <v>0</v>
      </c>
      <c r="OD45">
        <v>0</v>
      </c>
      <c r="OE45">
        <v>40000</v>
      </c>
      <c r="OF45">
        <v>656000</v>
      </c>
      <c r="OG45">
        <v>4000</v>
      </c>
      <c r="OH45">
        <v>8000</v>
      </c>
      <c r="OO45">
        <v>0</v>
      </c>
      <c r="OP45">
        <v>0</v>
      </c>
      <c r="OQ45">
        <v>0</v>
      </c>
      <c r="OR45">
        <v>0</v>
      </c>
      <c r="OS45">
        <v>0</v>
      </c>
      <c r="OT45">
        <v>0</v>
      </c>
      <c r="OU45">
        <v>0</v>
      </c>
      <c r="OV45">
        <v>8867021</v>
      </c>
      <c r="OX45">
        <v>0.25270000000000004</v>
      </c>
      <c r="OY45">
        <v>406500.10000000003</v>
      </c>
      <c r="OZ45">
        <v>1512444</v>
      </c>
      <c r="PA45">
        <v>558039</v>
      </c>
      <c r="PB45">
        <v>6925</v>
      </c>
      <c r="PC45">
        <v>0</v>
      </c>
      <c r="PD45">
        <v>35000000</v>
      </c>
      <c r="PE45">
        <v>33517000</v>
      </c>
      <c r="PF45">
        <v>1483000</v>
      </c>
      <c r="PG45">
        <v>306</v>
      </c>
      <c r="PH45">
        <v>0</v>
      </c>
      <c r="PI45">
        <v>0</v>
      </c>
      <c r="PJ45">
        <v>0</v>
      </c>
      <c r="PK45">
        <v>0</v>
      </c>
      <c r="PL45">
        <v>388767</v>
      </c>
      <c r="PM45">
        <v>0</v>
      </c>
      <c r="PN45">
        <v>0</v>
      </c>
      <c r="PO45">
        <v>0</v>
      </c>
    </row>
    <row r="46" spans="1:431" customFormat="1" x14ac:dyDescent="0.3">
      <c r="A46">
        <v>46778</v>
      </c>
      <c r="B46" s="4">
        <v>57819</v>
      </c>
      <c r="C46">
        <v>9</v>
      </c>
      <c r="D46">
        <v>2026</v>
      </c>
      <c r="E46">
        <v>6215</v>
      </c>
      <c r="F46">
        <v>0</v>
      </c>
      <c r="G46">
        <v>155.797</v>
      </c>
      <c r="H46">
        <v>142.35</v>
      </c>
      <c r="I46">
        <v>142.35</v>
      </c>
      <c r="J46">
        <v>155.797</v>
      </c>
      <c r="K46">
        <v>0</v>
      </c>
      <c r="L46">
        <v>6215</v>
      </c>
      <c r="M46">
        <v>0</v>
      </c>
      <c r="N46">
        <v>0</v>
      </c>
      <c r="P46">
        <v>166.94500000000002</v>
      </c>
      <c r="Q46">
        <v>0</v>
      </c>
      <c r="R46">
        <v>78663</v>
      </c>
      <c r="S46">
        <v>471.19</v>
      </c>
      <c r="U46">
        <v>57226</v>
      </c>
      <c r="V46">
        <v>97.725000000000009</v>
      </c>
      <c r="W46">
        <v>60736</v>
      </c>
      <c r="X46">
        <v>60736</v>
      </c>
      <c r="Z46">
        <v>0</v>
      </c>
      <c r="AC46">
        <v>0</v>
      </c>
      <c r="AD46" t="s">
        <v>427</v>
      </c>
      <c r="AE46">
        <v>0</v>
      </c>
      <c r="AH46">
        <v>0</v>
      </c>
      <c r="AI46">
        <v>0</v>
      </c>
      <c r="AJ46">
        <v>6215</v>
      </c>
      <c r="AK46" t="s">
        <v>949</v>
      </c>
      <c r="AL46" t="s">
        <v>471</v>
      </c>
      <c r="AM46">
        <v>0</v>
      </c>
      <c r="AN46">
        <v>0</v>
      </c>
      <c r="AO46">
        <v>0</v>
      </c>
      <c r="AP46">
        <v>0</v>
      </c>
      <c r="AQ46">
        <v>0</v>
      </c>
      <c r="AS46">
        <v>0</v>
      </c>
      <c r="AT46">
        <v>0</v>
      </c>
      <c r="AU46">
        <v>0</v>
      </c>
      <c r="AV46">
        <v>-51768</v>
      </c>
      <c r="AW46">
        <v>1911914</v>
      </c>
      <c r="AX46">
        <v>1854022</v>
      </c>
      <c r="AY46">
        <v>1273917</v>
      </c>
      <c r="AZ46">
        <v>78663</v>
      </c>
      <c r="BA46">
        <v>9</v>
      </c>
      <c r="BB46">
        <v>0</v>
      </c>
      <c r="BC46">
        <v>0</v>
      </c>
      <c r="BD46">
        <v>0</v>
      </c>
      <c r="BE46">
        <v>0</v>
      </c>
      <c r="BF46">
        <v>1586644</v>
      </c>
      <c r="BG46">
        <v>0</v>
      </c>
      <c r="BJ46">
        <v>12</v>
      </c>
      <c r="BK46">
        <v>0</v>
      </c>
      <c r="BL46">
        <v>0</v>
      </c>
      <c r="BM46">
        <v>0</v>
      </c>
      <c r="BN46">
        <v>0</v>
      </c>
      <c r="BO46">
        <v>0</v>
      </c>
      <c r="BP46">
        <v>0</v>
      </c>
      <c r="BQ46">
        <v>906</v>
      </c>
      <c r="BS46">
        <v>0</v>
      </c>
      <c r="BT46">
        <v>0</v>
      </c>
      <c r="BU46">
        <v>0</v>
      </c>
      <c r="BV46">
        <v>0</v>
      </c>
      <c r="BW46">
        <v>0</v>
      </c>
      <c r="BY46">
        <v>0</v>
      </c>
      <c r="CA46">
        <v>0</v>
      </c>
      <c r="CB46">
        <v>0</v>
      </c>
      <c r="CC46">
        <v>0</v>
      </c>
      <c r="CD46">
        <v>0</v>
      </c>
      <c r="CE46">
        <v>0</v>
      </c>
      <c r="CF46">
        <v>0</v>
      </c>
      <c r="CG46">
        <v>0</v>
      </c>
      <c r="CH46">
        <v>68417</v>
      </c>
      <c r="CI46">
        <v>0</v>
      </c>
      <c r="CJ46">
        <v>4</v>
      </c>
      <c r="CK46">
        <v>0</v>
      </c>
      <c r="CL46">
        <v>0</v>
      </c>
      <c r="CN46">
        <v>0</v>
      </c>
      <c r="CO46">
        <v>1</v>
      </c>
      <c r="CP46">
        <v>0</v>
      </c>
      <c r="CQ46">
        <v>1</v>
      </c>
      <c r="CR46">
        <v>161.321</v>
      </c>
      <c r="CS46">
        <v>0</v>
      </c>
      <c r="CT46">
        <v>0</v>
      </c>
      <c r="CU46">
        <v>0</v>
      </c>
      <c r="CV46">
        <v>0</v>
      </c>
      <c r="CW46">
        <v>0</v>
      </c>
      <c r="CX46">
        <v>0</v>
      </c>
      <c r="CY46">
        <v>0</v>
      </c>
      <c r="CZ46">
        <v>0</v>
      </c>
      <c r="DB46">
        <v>884705</v>
      </c>
      <c r="DC46">
        <v>0</v>
      </c>
      <c r="DD46">
        <v>0</v>
      </c>
      <c r="DE46">
        <v>245570</v>
      </c>
      <c r="DF46">
        <v>245570</v>
      </c>
      <c r="DG46">
        <v>39.513000000000005</v>
      </c>
      <c r="DH46">
        <v>0</v>
      </c>
      <c r="DI46">
        <v>0</v>
      </c>
      <c r="DK46">
        <v>4167</v>
      </c>
      <c r="DL46">
        <v>0</v>
      </c>
      <c r="DM46">
        <v>84244</v>
      </c>
      <c r="DN46">
        <v>205</v>
      </c>
      <c r="DO46">
        <v>0</v>
      </c>
      <c r="DP46">
        <v>0</v>
      </c>
      <c r="DQ46">
        <v>0</v>
      </c>
      <c r="DR46">
        <v>0</v>
      </c>
      <c r="DS46">
        <v>0</v>
      </c>
      <c r="DT46">
        <v>0</v>
      </c>
      <c r="DU46">
        <v>0</v>
      </c>
      <c r="DV46">
        <v>0</v>
      </c>
      <c r="DW46">
        <v>0</v>
      </c>
      <c r="DX46">
        <v>0</v>
      </c>
      <c r="DY46">
        <v>0</v>
      </c>
      <c r="DZ46">
        <v>0</v>
      </c>
      <c r="EA46">
        <v>0</v>
      </c>
      <c r="EB46">
        <v>0</v>
      </c>
      <c r="EC46">
        <v>0</v>
      </c>
      <c r="ED46">
        <v>0</v>
      </c>
      <c r="EE46">
        <v>0</v>
      </c>
      <c r="EF46">
        <v>0</v>
      </c>
      <c r="EG46">
        <v>0</v>
      </c>
      <c r="EH46">
        <v>84449</v>
      </c>
      <c r="EI46">
        <v>0</v>
      </c>
      <c r="EJ46">
        <v>0</v>
      </c>
      <c r="EK46">
        <v>4.2110000000000003</v>
      </c>
      <c r="EL46">
        <v>0</v>
      </c>
      <c r="EM46">
        <v>0</v>
      </c>
      <c r="EN46">
        <v>0.191</v>
      </c>
      <c r="EO46">
        <v>0</v>
      </c>
      <c r="EP46">
        <v>0</v>
      </c>
      <c r="EQ46">
        <v>4.4020000000000001</v>
      </c>
      <c r="ER46">
        <v>0</v>
      </c>
      <c r="ES46">
        <v>13.588000000000001</v>
      </c>
      <c r="ET46">
        <v>0</v>
      </c>
      <c r="EV46">
        <v>0</v>
      </c>
      <c r="EW46">
        <v>0</v>
      </c>
      <c r="EX46">
        <v>0</v>
      </c>
      <c r="EZ46">
        <v>1590634</v>
      </c>
      <c r="FA46">
        <v>0</v>
      </c>
      <c r="FB46">
        <v>1669092</v>
      </c>
      <c r="FC46">
        <v>0</v>
      </c>
      <c r="FD46">
        <v>0</v>
      </c>
      <c r="FE46">
        <v>223556</v>
      </c>
      <c r="FF46">
        <v>39832</v>
      </c>
      <c r="FG46">
        <v>6.7610000000000003E-2</v>
      </c>
      <c r="FH46">
        <v>3.1380999999999999E-2</v>
      </c>
      <c r="FI46">
        <v>0</v>
      </c>
      <c r="FJ46">
        <v>0</v>
      </c>
      <c r="FK46">
        <v>255.29300000000001</v>
      </c>
      <c r="FL46">
        <v>2000897</v>
      </c>
      <c r="FM46">
        <v>0</v>
      </c>
      <c r="FN46">
        <v>0</v>
      </c>
      <c r="FO46">
        <v>16100</v>
      </c>
      <c r="FP46">
        <v>0</v>
      </c>
      <c r="FQ46">
        <v>16100</v>
      </c>
      <c r="FR46">
        <v>16100</v>
      </c>
      <c r="FS46">
        <v>0</v>
      </c>
      <c r="FT46">
        <v>0</v>
      </c>
      <c r="FU46">
        <v>0</v>
      </c>
      <c r="FV46">
        <v>0</v>
      </c>
      <c r="FW46">
        <v>0</v>
      </c>
      <c r="FX46">
        <v>0</v>
      </c>
      <c r="FY46">
        <v>0</v>
      </c>
      <c r="GB46">
        <v>88779</v>
      </c>
      <c r="GC46">
        <v>88779</v>
      </c>
      <c r="GD46">
        <v>9.0449999999999999</v>
      </c>
      <c r="GF46">
        <v>0</v>
      </c>
      <c r="GG46">
        <v>0</v>
      </c>
      <c r="GH46">
        <v>0</v>
      </c>
      <c r="GI46">
        <v>0</v>
      </c>
      <c r="GK46">
        <v>0</v>
      </c>
      <c r="GL46">
        <v>0</v>
      </c>
      <c r="GM46">
        <v>0</v>
      </c>
      <c r="GN46">
        <v>0</v>
      </c>
      <c r="GO46">
        <v>0</v>
      </c>
      <c r="GQ46">
        <v>0</v>
      </c>
      <c r="GR46">
        <v>0</v>
      </c>
      <c r="GS46">
        <v>0</v>
      </c>
      <c r="GT46">
        <v>0</v>
      </c>
      <c r="HB46">
        <v>0</v>
      </c>
      <c r="HC46">
        <v>0</v>
      </c>
      <c r="HD46">
        <v>58097</v>
      </c>
      <c r="HE46">
        <v>0</v>
      </c>
      <c r="HF46">
        <v>165126</v>
      </c>
      <c r="HG46">
        <v>0</v>
      </c>
      <c r="HH46">
        <v>51279</v>
      </c>
      <c r="HI46">
        <v>0</v>
      </c>
      <c r="HJ46">
        <v>36944</v>
      </c>
      <c r="HK46">
        <v>463</v>
      </c>
      <c r="HL46">
        <v>313</v>
      </c>
      <c r="HM46">
        <v>6000</v>
      </c>
      <c r="HN46">
        <v>0</v>
      </c>
      <c r="HO46">
        <v>0</v>
      </c>
      <c r="HP46">
        <v>0</v>
      </c>
      <c r="HQ46">
        <v>0</v>
      </c>
      <c r="HR46">
        <v>0</v>
      </c>
      <c r="HS46">
        <v>1590429</v>
      </c>
      <c r="HT46">
        <v>39832</v>
      </c>
      <c r="HW46">
        <v>0</v>
      </c>
      <c r="HX46">
        <v>9</v>
      </c>
      <c r="HY46">
        <v>25</v>
      </c>
      <c r="HZ46">
        <v>13</v>
      </c>
      <c r="IA46">
        <v>46</v>
      </c>
      <c r="IB46">
        <v>59</v>
      </c>
      <c r="IC46">
        <v>152</v>
      </c>
      <c r="ID46">
        <v>0</v>
      </c>
      <c r="IE46">
        <v>0</v>
      </c>
      <c r="IF46">
        <v>0</v>
      </c>
      <c r="IG46">
        <v>0</v>
      </c>
      <c r="IH46">
        <v>84.995000000000005</v>
      </c>
      <c r="II46">
        <v>0</v>
      </c>
      <c r="IJ46">
        <v>97.725000000000009</v>
      </c>
      <c r="IK46">
        <v>0</v>
      </c>
      <c r="IL46">
        <v>0</v>
      </c>
      <c r="IM46">
        <v>2</v>
      </c>
      <c r="IN46">
        <v>0</v>
      </c>
      <c r="IO46">
        <v>2</v>
      </c>
      <c r="IP46">
        <v>0</v>
      </c>
      <c r="IQ46">
        <v>97.725000000000009</v>
      </c>
      <c r="IR46">
        <v>60736</v>
      </c>
      <c r="IS46">
        <v>0</v>
      </c>
      <c r="IT46">
        <v>0</v>
      </c>
      <c r="IU46">
        <v>6000</v>
      </c>
      <c r="IV46">
        <v>0</v>
      </c>
      <c r="IW46">
        <v>6215</v>
      </c>
      <c r="IX46">
        <v>0</v>
      </c>
      <c r="IY46">
        <v>0</v>
      </c>
      <c r="IZ46">
        <v>0</v>
      </c>
      <c r="JA46">
        <v>0</v>
      </c>
      <c r="JB46">
        <v>0</v>
      </c>
      <c r="JC46">
        <v>0</v>
      </c>
      <c r="JD46">
        <v>0</v>
      </c>
      <c r="JE46">
        <v>0</v>
      </c>
      <c r="JF46">
        <v>0</v>
      </c>
      <c r="JG46">
        <v>0</v>
      </c>
      <c r="JH46">
        <v>0</v>
      </c>
      <c r="JJ46">
        <v>0</v>
      </c>
      <c r="JK46">
        <v>0</v>
      </c>
      <c r="JL46">
        <v>0</v>
      </c>
      <c r="JM46">
        <v>0</v>
      </c>
      <c r="JO46">
        <v>0</v>
      </c>
      <c r="JP46">
        <v>6.6230000000000002</v>
      </c>
      <c r="JQ46">
        <v>2.4220000000000002</v>
      </c>
      <c r="JR46">
        <v>0</v>
      </c>
      <c r="JS46">
        <v>62521</v>
      </c>
      <c r="JT46">
        <v>26258</v>
      </c>
      <c r="JU46">
        <v>0</v>
      </c>
      <c r="JW46">
        <v>0</v>
      </c>
      <c r="JX46">
        <v>0</v>
      </c>
      <c r="JY46">
        <v>0</v>
      </c>
      <c r="JZ46">
        <v>0</v>
      </c>
      <c r="KD46">
        <v>0</v>
      </c>
      <c r="KE46">
        <v>7375</v>
      </c>
      <c r="KG46">
        <v>0</v>
      </c>
      <c r="KH46">
        <v>0</v>
      </c>
      <c r="KI46">
        <v>0</v>
      </c>
      <c r="KJ46">
        <v>0</v>
      </c>
      <c r="KK46">
        <v>0</v>
      </c>
      <c r="KL46">
        <v>0</v>
      </c>
      <c r="KM46">
        <v>0</v>
      </c>
      <c r="KN46">
        <v>0</v>
      </c>
      <c r="KO46">
        <v>0</v>
      </c>
      <c r="KP46">
        <v>0</v>
      </c>
      <c r="KQ46">
        <v>0</v>
      </c>
      <c r="KS46">
        <v>0</v>
      </c>
      <c r="KT46">
        <v>0</v>
      </c>
      <c r="KU46">
        <v>0</v>
      </c>
      <c r="KW46">
        <v>0</v>
      </c>
      <c r="KX46">
        <v>0</v>
      </c>
      <c r="KY46">
        <v>0</v>
      </c>
      <c r="KZ46">
        <v>1864137</v>
      </c>
      <c r="LA46">
        <v>0</v>
      </c>
      <c r="LB46">
        <v>0</v>
      </c>
      <c r="LD46">
        <v>0</v>
      </c>
      <c r="LE46">
        <v>0</v>
      </c>
      <c r="LF46">
        <v>0</v>
      </c>
      <c r="LG46">
        <v>10320</v>
      </c>
      <c r="LH46">
        <v>0</v>
      </c>
      <c r="LI46">
        <v>1864137</v>
      </c>
      <c r="LJ46">
        <v>161.321</v>
      </c>
      <c r="LK46">
        <v>1</v>
      </c>
      <c r="LL46">
        <v>33540</v>
      </c>
      <c r="LM46">
        <v>3404</v>
      </c>
      <c r="LN46">
        <v>0</v>
      </c>
      <c r="LO46">
        <v>0</v>
      </c>
      <c r="LP46">
        <v>0</v>
      </c>
      <c r="LQ46">
        <v>0</v>
      </c>
      <c r="LR46">
        <v>0</v>
      </c>
      <c r="LS46">
        <v>0</v>
      </c>
      <c r="LT46">
        <v>0</v>
      </c>
      <c r="LU46">
        <v>0</v>
      </c>
      <c r="LV46">
        <v>0</v>
      </c>
      <c r="LW46">
        <v>0</v>
      </c>
      <c r="LX46">
        <v>0</v>
      </c>
      <c r="LY46">
        <v>0</v>
      </c>
      <c r="LZ46">
        <v>172</v>
      </c>
      <c r="MA46">
        <v>10320</v>
      </c>
      <c r="MB46">
        <v>0</v>
      </c>
      <c r="MC46">
        <v>6880</v>
      </c>
      <c r="MD46">
        <v>3440</v>
      </c>
      <c r="ME46">
        <v>0</v>
      </c>
      <c r="MF46">
        <v>0</v>
      </c>
      <c r="MG46">
        <v>1922234</v>
      </c>
      <c r="MH46">
        <v>0</v>
      </c>
      <c r="MI46">
        <v>0</v>
      </c>
      <c r="MJ46">
        <v>0</v>
      </c>
      <c r="MK46">
        <v>0</v>
      </c>
      <c r="ML46">
        <v>0</v>
      </c>
      <c r="MM46">
        <v>1228196.149</v>
      </c>
      <c r="MN46">
        <v>4.8330000000000002</v>
      </c>
      <c r="MO46">
        <v>81365.085000000006</v>
      </c>
      <c r="MP46">
        <v>54.923000000000002</v>
      </c>
      <c r="MQ46">
        <v>139.91800000000001</v>
      </c>
      <c r="MS46">
        <v>763323922</v>
      </c>
      <c r="MT46">
        <v>257639917</v>
      </c>
      <c r="MU46">
        <v>17829</v>
      </c>
      <c r="MV46">
        <v>52824</v>
      </c>
      <c r="MW46">
        <v>3413</v>
      </c>
      <c r="MX46">
        <v>505684005</v>
      </c>
      <c r="MY46">
        <v>30037</v>
      </c>
      <c r="MZ46">
        <v>0</v>
      </c>
      <c r="NA46">
        <v>0</v>
      </c>
      <c r="NB46">
        <v>0</v>
      </c>
      <c r="ND46">
        <v>168.91900000000001</v>
      </c>
      <c r="NE46">
        <v>7601</v>
      </c>
      <c r="NF46">
        <v>3</v>
      </c>
      <c r="NG46">
        <v>3000</v>
      </c>
      <c r="NH46">
        <v>18232</v>
      </c>
      <c r="NI46">
        <v>0</v>
      </c>
      <c r="NJ46">
        <v>0</v>
      </c>
      <c r="NK46">
        <v>39118</v>
      </c>
      <c r="NL46">
        <v>0</v>
      </c>
      <c r="NN46">
        <v>0</v>
      </c>
      <c r="NO46">
        <v>0</v>
      </c>
      <c r="NP46">
        <v>172</v>
      </c>
      <c r="NT46">
        <v>0</v>
      </c>
      <c r="NU46">
        <v>0</v>
      </c>
      <c r="NV46">
        <v>0</v>
      </c>
      <c r="NW46">
        <v>0</v>
      </c>
      <c r="NX46">
        <v>0</v>
      </c>
      <c r="NY46">
        <v>0</v>
      </c>
      <c r="NZ46">
        <v>0</v>
      </c>
      <c r="OA46">
        <v>0</v>
      </c>
      <c r="OB46">
        <v>0</v>
      </c>
      <c r="OC46">
        <v>0</v>
      </c>
      <c r="OD46">
        <v>0</v>
      </c>
      <c r="OE46">
        <v>4000</v>
      </c>
      <c r="OF46">
        <v>136000</v>
      </c>
      <c r="OG46">
        <v>4000</v>
      </c>
      <c r="OH46">
        <v>8000</v>
      </c>
      <c r="OO46">
        <v>0</v>
      </c>
      <c r="OP46">
        <v>0</v>
      </c>
      <c r="OQ46">
        <v>0</v>
      </c>
      <c r="OR46">
        <v>0</v>
      </c>
      <c r="OS46">
        <v>0</v>
      </c>
      <c r="OT46">
        <v>0</v>
      </c>
      <c r="OU46">
        <v>0</v>
      </c>
      <c r="OV46">
        <v>1916433</v>
      </c>
      <c r="OX46">
        <v>0.25270000000000004</v>
      </c>
      <c r="OY46">
        <v>406500.10000000003</v>
      </c>
      <c r="OZ46">
        <v>322548</v>
      </c>
      <c r="PA46">
        <v>119009</v>
      </c>
      <c r="PB46">
        <v>6925</v>
      </c>
      <c r="PC46">
        <v>0</v>
      </c>
      <c r="PD46">
        <v>35000000</v>
      </c>
      <c r="PE46">
        <v>33517000</v>
      </c>
      <c r="PF46">
        <v>1483000</v>
      </c>
      <c r="PG46">
        <v>306</v>
      </c>
      <c r="PH46">
        <v>0</v>
      </c>
      <c r="PI46">
        <v>0</v>
      </c>
      <c r="PJ46">
        <v>0</v>
      </c>
      <c r="PK46">
        <v>0</v>
      </c>
      <c r="PL46">
        <v>7342</v>
      </c>
      <c r="PM46">
        <v>0</v>
      </c>
      <c r="PN46">
        <v>0</v>
      </c>
      <c r="PO46">
        <v>0</v>
      </c>
    </row>
    <row r="47" spans="1:431" customFormat="1" x14ac:dyDescent="0.3">
      <c r="A47">
        <v>46778</v>
      </c>
      <c r="B47" s="4">
        <v>57827</v>
      </c>
      <c r="C47">
        <v>9</v>
      </c>
      <c r="D47">
        <v>2026</v>
      </c>
      <c r="E47">
        <v>6215</v>
      </c>
      <c r="F47">
        <v>0</v>
      </c>
      <c r="G47">
        <v>162.25400000000002</v>
      </c>
      <c r="H47">
        <v>157.96</v>
      </c>
      <c r="I47">
        <v>157.96</v>
      </c>
      <c r="J47">
        <v>162.25400000000002</v>
      </c>
      <c r="K47">
        <v>0</v>
      </c>
      <c r="L47">
        <v>6215</v>
      </c>
      <c r="M47">
        <v>0</v>
      </c>
      <c r="N47">
        <v>0</v>
      </c>
      <c r="P47">
        <v>207.04300000000001</v>
      </c>
      <c r="Q47">
        <v>0</v>
      </c>
      <c r="R47">
        <v>97557</v>
      </c>
      <c r="S47">
        <v>471.19</v>
      </c>
      <c r="U47">
        <v>70973</v>
      </c>
      <c r="V47">
        <v>59.874000000000002</v>
      </c>
      <c r="W47">
        <v>37212</v>
      </c>
      <c r="X47">
        <v>37212</v>
      </c>
      <c r="Z47">
        <v>0</v>
      </c>
      <c r="AC47">
        <v>0</v>
      </c>
      <c r="AD47" t="s">
        <v>427</v>
      </c>
      <c r="AE47">
        <v>0</v>
      </c>
      <c r="AH47">
        <v>0</v>
      </c>
      <c r="AI47">
        <v>0</v>
      </c>
      <c r="AJ47">
        <v>6215</v>
      </c>
      <c r="AK47" t="s">
        <v>949</v>
      </c>
      <c r="AL47" t="s">
        <v>472</v>
      </c>
      <c r="AM47">
        <v>0</v>
      </c>
      <c r="AN47">
        <v>0</v>
      </c>
      <c r="AO47">
        <v>0</v>
      </c>
      <c r="AP47">
        <v>0</v>
      </c>
      <c r="AQ47">
        <v>0</v>
      </c>
      <c r="AS47">
        <v>0</v>
      </c>
      <c r="AT47">
        <v>0</v>
      </c>
      <c r="AU47">
        <v>0</v>
      </c>
      <c r="AV47">
        <v>-20</v>
      </c>
      <c r="AW47">
        <v>2038657</v>
      </c>
      <c r="AX47">
        <v>1978450</v>
      </c>
      <c r="AY47">
        <v>1455620</v>
      </c>
      <c r="AZ47">
        <v>97557</v>
      </c>
      <c r="BA47">
        <v>21.667000000000002</v>
      </c>
      <c r="BB47">
        <v>0</v>
      </c>
      <c r="BC47">
        <v>0</v>
      </c>
      <c r="BD47">
        <v>0</v>
      </c>
      <c r="BE47">
        <v>0</v>
      </c>
      <c r="BF47">
        <v>1629075</v>
      </c>
      <c r="BG47">
        <v>0</v>
      </c>
      <c r="BJ47">
        <v>12</v>
      </c>
      <c r="BK47">
        <v>0</v>
      </c>
      <c r="BL47">
        <v>0</v>
      </c>
      <c r="BM47">
        <v>0</v>
      </c>
      <c r="BN47">
        <v>0</v>
      </c>
      <c r="BO47">
        <v>0</v>
      </c>
      <c r="BP47">
        <v>0</v>
      </c>
      <c r="BQ47">
        <v>903</v>
      </c>
      <c r="BS47">
        <v>0</v>
      </c>
      <c r="BT47">
        <v>0</v>
      </c>
      <c r="BU47">
        <v>0</v>
      </c>
      <c r="BV47">
        <v>0</v>
      </c>
      <c r="BW47">
        <v>0</v>
      </c>
      <c r="BY47">
        <v>0</v>
      </c>
      <c r="CA47">
        <v>0</v>
      </c>
      <c r="CB47">
        <v>0</v>
      </c>
      <c r="CC47">
        <v>0</v>
      </c>
      <c r="CD47">
        <v>0</v>
      </c>
      <c r="CE47">
        <v>0</v>
      </c>
      <c r="CF47">
        <v>0</v>
      </c>
      <c r="CG47">
        <v>0</v>
      </c>
      <c r="CH47">
        <v>71365</v>
      </c>
      <c r="CI47">
        <v>0</v>
      </c>
      <c r="CJ47">
        <v>4</v>
      </c>
      <c r="CK47">
        <v>0</v>
      </c>
      <c r="CL47">
        <v>0</v>
      </c>
      <c r="CN47">
        <v>0</v>
      </c>
      <c r="CO47">
        <v>1</v>
      </c>
      <c r="CP47">
        <v>0</v>
      </c>
      <c r="CQ47">
        <v>0.83300000000000007</v>
      </c>
      <c r="CR47">
        <v>205.64100000000002</v>
      </c>
      <c r="CS47">
        <v>0</v>
      </c>
      <c r="CT47">
        <v>0</v>
      </c>
      <c r="CU47">
        <v>0</v>
      </c>
      <c r="CV47">
        <v>0</v>
      </c>
      <c r="CW47">
        <v>0</v>
      </c>
      <c r="CX47">
        <v>0</v>
      </c>
      <c r="CY47">
        <v>0</v>
      </c>
      <c r="CZ47">
        <v>0</v>
      </c>
      <c r="DB47">
        <v>981721</v>
      </c>
      <c r="DC47">
        <v>0</v>
      </c>
      <c r="DD47">
        <v>0</v>
      </c>
      <c r="DE47">
        <v>268022</v>
      </c>
      <c r="DF47">
        <v>268022</v>
      </c>
      <c r="DG47">
        <v>43.125</v>
      </c>
      <c r="DH47">
        <v>0</v>
      </c>
      <c r="DI47">
        <v>0</v>
      </c>
      <c r="DK47">
        <v>4123</v>
      </c>
      <c r="DL47">
        <v>0</v>
      </c>
      <c r="DM47">
        <v>122103</v>
      </c>
      <c r="DN47">
        <v>297</v>
      </c>
      <c r="DO47">
        <v>0</v>
      </c>
      <c r="DP47">
        <v>0</v>
      </c>
      <c r="DQ47">
        <v>0</v>
      </c>
      <c r="DR47">
        <v>0</v>
      </c>
      <c r="DS47">
        <v>0</v>
      </c>
      <c r="DT47">
        <v>0</v>
      </c>
      <c r="DU47">
        <v>0</v>
      </c>
      <c r="DV47">
        <v>0</v>
      </c>
      <c r="DW47">
        <v>0</v>
      </c>
      <c r="DX47">
        <v>0</v>
      </c>
      <c r="DY47">
        <v>0</v>
      </c>
      <c r="DZ47">
        <v>0</v>
      </c>
      <c r="EA47">
        <v>0</v>
      </c>
      <c r="EB47">
        <v>0</v>
      </c>
      <c r="EC47">
        <v>5.569</v>
      </c>
      <c r="ED47">
        <v>39803</v>
      </c>
      <c r="EE47">
        <v>0</v>
      </c>
      <c r="EF47">
        <v>0</v>
      </c>
      <c r="EG47">
        <v>0</v>
      </c>
      <c r="EH47">
        <v>82597</v>
      </c>
      <c r="EI47">
        <v>0</v>
      </c>
      <c r="EJ47">
        <v>0</v>
      </c>
      <c r="EK47">
        <v>4.09</v>
      </c>
      <c r="EL47">
        <v>0</v>
      </c>
      <c r="EM47">
        <v>0</v>
      </c>
      <c r="EN47">
        <v>0.20400000000000001</v>
      </c>
      <c r="EO47">
        <v>0</v>
      </c>
      <c r="EP47">
        <v>0</v>
      </c>
      <c r="EQ47">
        <v>4.2940000000000005</v>
      </c>
      <c r="ER47">
        <v>0</v>
      </c>
      <c r="ES47">
        <v>13.290000000000001</v>
      </c>
      <c r="ET47">
        <v>0</v>
      </c>
      <c r="EV47">
        <v>0</v>
      </c>
      <c r="EW47">
        <v>0</v>
      </c>
      <c r="EX47">
        <v>0</v>
      </c>
      <c r="EZ47">
        <v>1708018</v>
      </c>
      <c r="FA47">
        <v>0</v>
      </c>
      <c r="FB47">
        <v>1805278</v>
      </c>
      <c r="FC47">
        <v>0</v>
      </c>
      <c r="FD47">
        <v>0</v>
      </c>
      <c r="FE47">
        <v>229534</v>
      </c>
      <c r="FF47">
        <v>40898</v>
      </c>
      <c r="FG47">
        <v>6.7610000000000003E-2</v>
      </c>
      <c r="FH47">
        <v>3.1380999999999999E-2</v>
      </c>
      <c r="FI47">
        <v>0</v>
      </c>
      <c r="FJ47">
        <v>0</v>
      </c>
      <c r="FK47">
        <v>262.12</v>
      </c>
      <c r="FL47">
        <v>2147074</v>
      </c>
      <c r="FM47">
        <v>0</v>
      </c>
      <c r="FN47">
        <v>0</v>
      </c>
      <c r="FO47">
        <v>0</v>
      </c>
      <c r="FP47">
        <v>0</v>
      </c>
      <c r="FQ47">
        <v>0</v>
      </c>
      <c r="FR47">
        <v>0</v>
      </c>
      <c r="FS47">
        <v>0</v>
      </c>
      <c r="FT47">
        <v>0</v>
      </c>
      <c r="FU47">
        <v>0</v>
      </c>
      <c r="FV47">
        <v>0</v>
      </c>
      <c r="FW47">
        <v>0</v>
      </c>
      <c r="FX47">
        <v>0</v>
      </c>
      <c r="FY47">
        <v>0</v>
      </c>
      <c r="GB47">
        <v>0</v>
      </c>
      <c r="GC47">
        <v>0</v>
      </c>
      <c r="GD47">
        <v>0</v>
      </c>
      <c r="GF47">
        <v>0</v>
      </c>
      <c r="GG47">
        <v>0</v>
      </c>
      <c r="GH47">
        <v>0</v>
      </c>
      <c r="GI47">
        <v>0</v>
      </c>
      <c r="GK47">
        <v>0</v>
      </c>
      <c r="GL47">
        <v>0</v>
      </c>
      <c r="GM47">
        <v>0</v>
      </c>
      <c r="GN47">
        <v>0</v>
      </c>
      <c r="GO47">
        <v>0</v>
      </c>
      <c r="GQ47">
        <v>0</v>
      </c>
      <c r="GR47">
        <v>0</v>
      </c>
      <c r="GS47">
        <v>0</v>
      </c>
      <c r="GT47">
        <v>0</v>
      </c>
      <c r="HB47">
        <v>0</v>
      </c>
      <c r="HC47">
        <v>0</v>
      </c>
      <c r="HD47">
        <v>60505</v>
      </c>
      <c r="HE47">
        <v>0</v>
      </c>
      <c r="HF47">
        <v>183234</v>
      </c>
      <c r="HG47">
        <v>1865</v>
      </c>
      <c r="HH47">
        <v>34621</v>
      </c>
      <c r="HI47">
        <v>0</v>
      </c>
      <c r="HJ47">
        <v>37879</v>
      </c>
      <c r="HK47">
        <v>0</v>
      </c>
      <c r="HL47">
        <v>0</v>
      </c>
      <c r="HM47">
        <v>0</v>
      </c>
      <c r="HN47">
        <v>0</v>
      </c>
      <c r="HO47">
        <v>0</v>
      </c>
      <c r="HP47">
        <v>0</v>
      </c>
      <c r="HQ47">
        <v>0</v>
      </c>
      <c r="HR47">
        <v>0</v>
      </c>
      <c r="HS47">
        <v>1707721</v>
      </c>
      <c r="HT47">
        <v>40898</v>
      </c>
      <c r="HW47">
        <v>0</v>
      </c>
      <c r="HX47">
        <v>2</v>
      </c>
      <c r="HY47">
        <v>15</v>
      </c>
      <c r="HZ47">
        <v>38</v>
      </c>
      <c r="IA47">
        <v>51</v>
      </c>
      <c r="IB47">
        <v>59</v>
      </c>
      <c r="IC47">
        <v>165</v>
      </c>
      <c r="ID47">
        <v>0</v>
      </c>
      <c r="IE47">
        <v>0</v>
      </c>
      <c r="IF47">
        <v>0</v>
      </c>
      <c r="IG47">
        <v>3</v>
      </c>
      <c r="IH47">
        <v>63.307000000000002</v>
      </c>
      <c r="II47">
        <v>0</v>
      </c>
      <c r="IJ47">
        <v>59.874000000000002</v>
      </c>
      <c r="IK47">
        <v>0</v>
      </c>
      <c r="IL47">
        <v>0</v>
      </c>
      <c r="IM47">
        <v>0</v>
      </c>
      <c r="IN47">
        <v>0</v>
      </c>
      <c r="IO47">
        <v>0</v>
      </c>
      <c r="IP47">
        <v>0</v>
      </c>
      <c r="IQ47">
        <v>59.874000000000002</v>
      </c>
      <c r="IR47">
        <v>37212</v>
      </c>
      <c r="IS47">
        <v>0</v>
      </c>
      <c r="IT47">
        <v>0</v>
      </c>
      <c r="IU47">
        <v>0</v>
      </c>
      <c r="IV47">
        <v>0</v>
      </c>
      <c r="IW47">
        <v>6215</v>
      </c>
      <c r="IX47">
        <v>0</v>
      </c>
      <c r="IY47">
        <v>0</v>
      </c>
      <c r="IZ47">
        <v>0</v>
      </c>
      <c r="JA47">
        <v>0</v>
      </c>
      <c r="JB47">
        <v>0</v>
      </c>
      <c r="JC47">
        <v>0</v>
      </c>
      <c r="JD47">
        <v>0</v>
      </c>
      <c r="JE47">
        <v>0</v>
      </c>
      <c r="JF47">
        <v>0</v>
      </c>
      <c r="JG47">
        <v>0</v>
      </c>
      <c r="JH47">
        <v>0</v>
      </c>
      <c r="JJ47">
        <v>0</v>
      </c>
      <c r="JK47">
        <v>0</v>
      </c>
      <c r="JL47">
        <v>0</v>
      </c>
      <c r="JM47">
        <v>0</v>
      </c>
      <c r="JO47">
        <v>0</v>
      </c>
      <c r="JP47">
        <v>0</v>
      </c>
      <c r="JQ47">
        <v>0</v>
      </c>
      <c r="JR47">
        <v>0</v>
      </c>
      <c r="JS47">
        <v>0</v>
      </c>
      <c r="JT47">
        <v>0</v>
      </c>
      <c r="JU47">
        <v>0</v>
      </c>
      <c r="JW47">
        <v>0</v>
      </c>
      <c r="JX47">
        <v>0</v>
      </c>
      <c r="JY47">
        <v>0</v>
      </c>
      <c r="JZ47">
        <v>0</v>
      </c>
      <c r="KD47">
        <v>0</v>
      </c>
      <c r="KE47">
        <v>7375</v>
      </c>
      <c r="KG47">
        <v>0</v>
      </c>
      <c r="KH47">
        <v>0</v>
      </c>
      <c r="KI47">
        <v>0</v>
      </c>
      <c r="KJ47">
        <v>0</v>
      </c>
      <c r="KK47">
        <v>3</v>
      </c>
      <c r="KL47">
        <v>0</v>
      </c>
      <c r="KM47">
        <v>1865</v>
      </c>
      <c r="KN47">
        <v>0</v>
      </c>
      <c r="KO47">
        <v>0</v>
      </c>
      <c r="KP47">
        <v>0</v>
      </c>
      <c r="KQ47">
        <v>0</v>
      </c>
      <c r="KS47">
        <v>0</v>
      </c>
      <c r="KT47">
        <v>0</v>
      </c>
      <c r="KU47">
        <v>0</v>
      </c>
      <c r="KW47">
        <v>0</v>
      </c>
      <c r="KX47">
        <v>0</v>
      </c>
      <c r="KY47">
        <v>0</v>
      </c>
      <c r="KZ47">
        <v>1989013</v>
      </c>
      <c r="LA47">
        <v>0</v>
      </c>
      <c r="LB47">
        <v>0</v>
      </c>
      <c r="LD47">
        <v>0</v>
      </c>
      <c r="LE47">
        <v>0</v>
      </c>
      <c r="LF47">
        <v>0</v>
      </c>
      <c r="LG47">
        <v>10860</v>
      </c>
      <c r="LH47">
        <v>0</v>
      </c>
      <c r="LI47">
        <v>1989013</v>
      </c>
      <c r="LJ47">
        <v>205.64100000000002</v>
      </c>
      <c r="LK47">
        <v>1</v>
      </c>
      <c r="LL47">
        <v>33540</v>
      </c>
      <c r="LM47">
        <v>4339</v>
      </c>
      <c r="LN47">
        <v>0</v>
      </c>
      <c r="LO47">
        <v>0</v>
      </c>
      <c r="LP47">
        <v>0</v>
      </c>
      <c r="LQ47">
        <v>0</v>
      </c>
      <c r="LR47">
        <v>0</v>
      </c>
      <c r="LS47">
        <v>0</v>
      </c>
      <c r="LT47">
        <v>0</v>
      </c>
      <c r="LU47">
        <v>0</v>
      </c>
      <c r="LV47">
        <v>0</v>
      </c>
      <c r="LW47">
        <v>0</v>
      </c>
      <c r="LX47">
        <v>0</v>
      </c>
      <c r="LY47">
        <v>0</v>
      </c>
      <c r="LZ47">
        <v>181</v>
      </c>
      <c r="MA47">
        <v>10860</v>
      </c>
      <c r="MB47">
        <v>0</v>
      </c>
      <c r="MC47">
        <v>7240</v>
      </c>
      <c r="MD47">
        <v>3620</v>
      </c>
      <c r="ME47">
        <v>0</v>
      </c>
      <c r="MF47">
        <v>0</v>
      </c>
      <c r="MG47">
        <v>2049517</v>
      </c>
      <c r="MH47">
        <v>0</v>
      </c>
      <c r="MI47">
        <v>0</v>
      </c>
      <c r="MJ47">
        <v>0</v>
      </c>
      <c r="MK47">
        <v>0</v>
      </c>
      <c r="ML47">
        <v>0</v>
      </c>
      <c r="MM47">
        <v>1228196.149</v>
      </c>
      <c r="MN47">
        <v>2.835</v>
      </c>
      <c r="MO47">
        <v>81365.085000000006</v>
      </c>
      <c r="MP47">
        <v>59.868000000000002</v>
      </c>
      <c r="MQ47">
        <v>123.17500000000001</v>
      </c>
      <c r="MS47">
        <v>763323922</v>
      </c>
      <c r="MT47">
        <v>257639917</v>
      </c>
      <c r="MU47">
        <v>13280</v>
      </c>
      <c r="MV47">
        <v>39345</v>
      </c>
      <c r="MW47">
        <v>3721</v>
      </c>
      <c r="MX47">
        <v>505684005</v>
      </c>
      <c r="MY47">
        <v>17620</v>
      </c>
      <c r="MZ47">
        <v>108000</v>
      </c>
      <c r="NA47">
        <v>13</v>
      </c>
      <c r="NB47">
        <v>1</v>
      </c>
      <c r="ND47">
        <v>187.44200000000001</v>
      </c>
      <c r="NE47">
        <v>8435</v>
      </c>
      <c r="NF47">
        <v>3</v>
      </c>
      <c r="NG47">
        <v>3000</v>
      </c>
      <c r="NH47">
        <v>19186</v>
      </c>
      <c r="NI47">
        <v>0</v>
      </c>
      <c r="NJ47">
        <v>0</v>
      </c>
      <c r="NK47">
        <v>89693</v>
      </c>
      <c r="NL47">
        <v>0</v>
      </c>
      <c r="NN47">
        <v>0</v>
      </c>
      <c r="NO47">
        <v>0</v>
      </c>
      <c r="NP47">
        <v>181</v>
      </c>
      <c r="NT47">
        <v>0</v>
      </c>
      <c r="NU47">
        <v>0</v>
      </c>
      <c r="NV47">
        <v>0</v>
      </c>
      <c r="NW47">
        <v>0</v>
      </c>
      <c r="NX47">
        <v>0</v>
      </c>
      <c r="NY47">
        <v>0</v>
      </c>
      <c r="NZ47">
        <v>0</v>
      </c>
      <c r="OA47">
        <v>0</v>
      </c>
      <c r="OB47">
        <v>0</v>
      </c>
      <c r="OC47">
        <v>0</v>
      </c>
      <c r="OD47">
        <v>0</v>
      </c>
      <c r="OE47">
        <v>0</v>
      </c>
      <c r="OF47">
        <v>88000</v>
      </c>
      <c r="OG47">
        <v>4000</v>
      </c>
      <c r="OH47">
        <v>8000</v>
      </c>
      <c r="OO47">
        <v>0</v>
      </c>
      <c r="OP47">
        <v>0</v>
      </c>
      <c r="OQ47">
        <v>0</v>
      </c>
      <c r="OR47">
        <v>0</v>
      </c>
      <c r="OS47">
        <v>0</v>
      </c>
      <c r="OT47">
        <v>0</v>
      </c>
      <c r="OU47">
        <v>0</v>
      </c>
      <c r="OV47">
        <v>1297854</v>
      </c>
      <c r="OX47">
        <v>0.25270000000000004</v>
      </c>
      <c r="OY47">
        <v>406500.10000000003</v>
      </c>
      <c r="OZ47">
        <v>229517</v>
      </c>
      <c r="PA47">
        <v>84684</v>
      </c>
      <c r="PB47">
        <v>6925</v>
      </c>
      <c r="PC47">
        <v>0</v>
      </c>
      <c r="PD47">
        <v>35000000</v>
      </c>
      <c r="PE47">
        <v>33517000</v>
      </c>
      <c r="PF47">
        <v>1483000</v>
      </c>
      <c r="PG47">
        <v>306</v>
      </c>
      <c r="PH47">
        <v>0</v>
      </c>
      <c r="PI47">
        <v>0</v>
      </c>
      <c r="PJ47">
        <v>0</v>
      </c>
      <c r="PK47">
        <v>0</v>
      </c>
      <c r="PL47">
        <v>0</v>
      </c>
      <c r="PM47">
        <v>0</v>
      </c>
      <c r="PN47">
        <v>0</v>
      </c>
      <c r="PO47">
        <v>0</v>
      </c>
    </row>
    <row r="48" spans="1:431" customFormat="1" x14ac:dyDescent="0.3">
      <c r="A48">
        <v>46778</v>
      </c>
      <c r="B48" s="4">
        <v>57828</v>
      </c>
      <c r="C48">
        <v>9</v>
      </c>
      <c r="D48">
        <v>2026</v>
      </c>
      <c r="E48">
        <v>6215</v>
      </c>
      <c r="F48">
        <v>0</v>
      </c>
      <c r="G48">
        <v>751.351</v>
      </c>
      <c r="H48">
        <v>635.37300000000005</v>
      </c>
      <c r="I48">
        <v>635.37300000000005</v>
      </c>
      <c r="J48">
        <v>751.351</v>
      </c>
      <c r="K48">
        <v>0</v>
      </c>
      <c r="L48">
        <v>6215</v>
      </c>
      <c r="M48">
        <v>0</v>
      </c>
      <c r="N48">
        <v>0</v>
      </c>
      <c r="P48">
        <v>785</v>
      </c>
      <c r="Q48">
        <v>0</v>
      </c>
      <c r="R48">
        <v>369884</v>
      </c>
      <c r="S48">
        <v>471.19</v>
      </c>
      <c r="U48">
        <v>269095</v>
      </c>
      <c r="V48">
        <v>252.822</v>
      </c>
      <c r="W48">
        <v>157129</v>
      </c>
      <c r="X48">
        <v>157129</v>
      </c>
      <c r="Z48">
        <v>0</v>
      </c>
      <c r="AC48">
        <v>0</v>
      </c>
      <c r="AD48" t="s">
        <v>427</v>
      </c>
      <c r="AE48">
        <v>0</v>
      </c>
      <c r="AH48">
        <v>0</v>
      </c>
      <c r="AI48">
        <v>0</v>
      </c>
      <c r="AJ48">
        <v>6215</v>
      </c>
      <c r="AK48" t="s">
        <v>949</v>
      </c>
      <c r="AL48" t="s">
        <v>473</v>
      </c>
      <c r="AM48">
        <v>0</v>
      </c>
      <c r="AN48">
        <v>0</v>
      </c>
      <c r="AO48">
        <v>0</v>
      </c>
      <c r="AP48">
        <v>0</v>
      </c>
      <c r="AQ48">
        <v>0</v>
      </c>
      <c r="AS48">
        <v>0</v>
      </c>
      <c r="AT48">
        <v>0</v>
      </c>
      <c r="AU48">
        <v>0</v>
      </c>
      <c r="AV48">
        <v>-23340</v>
      </c>
      <c r="AW48">
        <v>9941658</v>
      </c>
      <c r="AX48">
        <v>9664264</v>
      </c>
      <c r="AY48">
        <v>6601250</v>
      </c>
      <c r="AZ48">
        <v>369884</v>
      </c>
      <c r="BA48">
        <v>0</v>
      </c>
      <c r="BB48">
        <v>0</v>
      </c>
      <c r="BC48">
        <v>0</v>
      </c>
      <c r="BD48">
        <v>0</v>
      </c>
      <c r="BE48">
        <v>0</v>
      </c>
      <c r="BF48">
        <v>7844608</v>
      </c>
      <c r="BG48">
        <v>0</v>
      </c>
      <c r="BJ48">
        <v>12</v>
      </c>
      <c r="BK48">
        <v>0</v>
      </c>
      <c r="BL48">
        <v>0</v>
      </c>
      <c r="BM48">
        <v>0</v>
      </c>
      <c r="BN48">
        <v>0</v>
      </c>
      <c r="BO48">
        <v>0</v>
      </c>
      <c r="BP48">
        <v>0</v>
      </c>
      <c r="BQ48">
        <v>814</v>
      </c>
      <c r="BS48">
        <v>0</v>
      </c>
      <c r="BT48">
        <v>0</v>
      </c>
      <c r="BU48">
        <v>0</v>
      </c>
      <c r="BV48">
        <v>0</v>
      </c>
      <c r="BW48">
        <v>0</v>
      </c>
      <c r="BY48">
        <v>0</v>
      </c>
      <c r="CA48">
        <v>0</v>
      </c>
      <c r="CB48">
        <v>0</v>
      </c>
      <c r="CC48">
        <v>0</v>
      </c>
      <c r="CD48">
        <v>0</v>
      </c>
      <c r="CE48">
        <v>0</v>
      </c>
      <c r="CF48">
        <v>0</v>
      </c>
      <c r="CG48">
        <v>0</v>
      </c>
      <c r="CH48">
        <v>343359</v>
      </c>
      <c r="CI48">
        <v>0</v>
      </c>
      <c r="CJ48">
        <v>4</v>
      </c>
      <c r="CK48">
        <v>0</v>
      </c>
      <c r="CL48">
        <v>0</v>
      </c>
      <c r="CN48">
        <v>0</v>
      </c>
      <c r="CO48">
        <v>1</v>
      </c>
      <c r="CP48">
        <v>0</v>
      </c>
      <c r="CQ48">
        <v>0</v>
      </c>
      <c r="CR48">
        <v>772.38</v>
      </c>
      <c r="CS48">
        <v>0</v>
      </c>
      <c r="CT48">
        <v>0</v>
      </c>
      <c r="CU48">
        <v>0</v>
      </c>
      <c r="CV48">
        <v>0</v>
      </c>
      <c r="CW48">
        <v>0</v>
      </c>
      <c r="CX48">
        <v>0</v>
      </c>
      <c r="CY48">
        <v>0</v>
      </c>
      <c r="CZ48">
        <v>0</v>
      </c>
      <c r="DB48">
        <v>3948843</v>
      </c>
      <c r="DC48">
        <v>0</v>
      </c>
      <c r="DD48">
        <v>0</v>
      </c>
      <c r="DE48">
        <v>1002013</v>
      </c>
      <c r="DF48">
        <v>1002013</v>
      </c>
      <c r="DG48">
        <v>161.22499999999999</v>
      </c>
      <c r="DH48">
        <v>0</v>
      </c>
      <c r="DI48">
        <v>0</v>
      </c>
      <c r="DK48">
        <v>2758</v>
      </c>
      <c r="DL48">
        <v>0</v>
      </c>
      <c r="DM48">
        <v>1143976</v>
      </c>
      <c r="DN48">
        <v>2785</v>
      </c>
      <c r="DO48">
        <v>0</v>
      </c>
      <c r="DP48">
        <v>0</v>
      </c>
      <c r="DQ48">
        <v>0</v>
      </c>
      <c r="DR48">
        <v>0</v>
      </c>
      <c r="DS48">
        <v>0</v>
      </c>
      <c r="DT48">
        <v>0</v>
      </c>
      <c r="DU48">
        <v>0</v>
      </c>
      <c r="DV48">
        <v>0</v>
      </c>
      <c r="DW48">
        <v>0</v>
      </c>
      <c r="DX48">
        <v>0</v>
      </c>
      <c r="DY48">
        <v>0</v>
      </c>
      <c r="DZ48">
        <v>0</v>
      </c>
      <c r="EA48">
        <v>0</v>
      </c>
      <c r="EB48">
        <v>0</v>
      </c>
      <c r="EC48">
        <v>51.22</v>
      </c>
      <c r="ED48">
        <v>366082</v>
      </c>
      <c r="EE48">
        <v>0</v>
      </c>
      <c r="EF48">
        <v>0</v>
      </c>
      <c r="EG48">
        <v>0</v>
      </c>
      <c r="EH48">
        <v>753258</v>
      </c>
      <c r="EI48">
        <v>27421</v>
      </c>
      <c r="EJ48">
        <v>1.103</v>
      </c>
      <c r="EK48">
        <v>40</v>
      </c>
      <c r="EL48">
        <v>0</v>
      </c>
      <c r="EM48">
        <v>0</v>
      </c>
      <c r="EN48">
        <v>0.24</v>
      </c>
      <c r="EO48">
        <v>0</v>
      </c>
      <c r="EP48">
        <v>0</v>
      </c>
      <c r="EQ48">
        <v>41.343000000000004</v>
      </c>
      <c r="ER48">
        <v>0</v>
      </c>
      <c r="ES48">
        <v>121.2</v>
      </c>
      <c r="ET48">
        <v>0</v>
      </c>
      <c r="EV48">
        <v>0</v>
      </c>
      <c r="EW48">
        <v>0</v>
      </c>
      <c r="EX48">
        <v>0</v>
      </c>
      <c r="EZ48">
        <v>8362032</v>
      </c>
      <c r="FA48">
        <v>0</v>
      </c>
      <c r="FB48">
        <v>8729131</v>
      </c>
      <c r="FC48">
        <v>0</v>
      </c>
      <c r="FD48">
        <v>0</v>
      </c>
      <c r="FE48">
        <v>1105295</v>
      </c>
      <c r="FF48">
        <v>196937</v>
      </c>
      <c r="FG48">
        <v>6.7610000000000003E-2</v>
      </c>
      <c r="FH48">
        <v>3.1380999999999999E-2</v>
      </c>
      <c r="FI48">
        <v>0</v>
      </c>
      <c r="FJ48">
        <v>0</v>
      </c>
      <c r="FK48">
        <v>1262.2060000000001</v>
      </c>
      <c r="FL48">
        <v>10374722</v>
      </c>
      <c r="FM48">
        <v>0</v>
      </c>
      <c r="FN48">
        <v>0</v>
      </c>
      <c r="FO48">
        <v>21168</v>
      </c>
      <c r="FP48">
        <v>0</v>
      </c>
      <c r="FQ48">
        <v>21168</v>
      </c>
      <c r="FR48">
        <v>21168</v>
      </c>
      <c r="FS48">
        <v>0</v>
      </c>
      <c r="FT48">
        <v>0</v>
      </c>
      <c r="FU48">
        <v>0</v>
      </c>
      <c r="FV48">
        <v>0</v>
      </c>
      <c r="FW48">
        <v>0</v>
      </c>
      <c r="FX48">
        <v>0</v>
      </c>
      <c r="FY48">
        <v>0</v>
      </c>
      <c r="GB48">
        <v>690973</v>
      </c>
      <c r="GC48">
        <v>690973</v>
      </c>
      <c r="GD48">
        <v>74.635000000000005</v>
      </c>
      <c r="GF48">
        <v>0</v>
      </c>
      <c r="GG48">
        <v>0</v>
      </c>
      <c r="GH48">
        <v>0</v>
      </c>
      <c r="GI48">
        <v>0</v>
      </c>
      <c r="GK48">
        <v>0</v>
      </c>
      <c r="GL48">
        <v>0</v>
      </c>
      <c r="GM48">
        <v>0</v>
      </c>
      <c r="GN48">
        <v>0</v>
      </c>
      <c r="GO48">
        <v>0</v>
      </c>
      <c r="GQ48">
        <v>0</v>
      </c>
      <c r="GR48">
        <v>0</v>
      </c>
      <c r="GS48">
        <v>0</v>
      </c>
      <c r="GT48">
        <v>0</v>
      </c>
      <c r="HB48">
        <v>0</v>
      </c>
      <c r="HC48">
        <v>0</v>
      </c>
      <c r="HD48">
        <v>280179</v>
      </c>
      <c r="HE48">
        <v>0</v>
      </c>
      <c r="HF48">
        <v>737033</v>
      </c>
      <c r="HG48">
        <v>31697</v>
      </c>
      <c r="HH48">
        <v>0</v>
      </c>
      <c r="HI48">
        <v>0</v>
      </c>
      <c r="HJ48">
        <v>217537</v>
      </c>
      <c r="HK48">
        <v>11082</v>
      </c>
      <c r="HL48">
        <v>15640</v>
      </c>
      <c r="HM48">
        <v>0</v>
      </c>
      <c r="HN48">
        <v>130159</v>
      </c>
      <c r="HO48">
        <v>0</v>
      </c>
      <c r="HP48">
        <v>221377</v>
      </c>
      <c r="HQ48">
        <v>0</v>
      </c>
      <c r="HR48">
        <v>0</v>
      </c>
      <c r="HS48">
        <v>8359247</v>
      </c>
      <c r="HT48">
        <v>196937</v>
      </c>
      <c r="HW48">
        <v>0</v>
      </c>
      <c r="HX48">
        <v>103</v>
      </c>
      <c r="HY48">
        <v>121</v>
      </c>
      <c r="HZ48">
        <v>112</v>
      </c>
      <c r="IA48">
        <v>139</v>
      </c>
      <c r="IB48">
        <v>163</v>
      </c>
      <c r="IC48">
        <v>638</v>
      </c>
      <c r="ID48">
        <v>0</v>
      </c>
      <c r="IE48">
        <v>0</v>
      </c>
      <c r="IF48">
        <v>0</v>
      </c>
      <c r="IG48">
        <v>51</v>
      </c>
      <c r="IH48">
        <v>0</v>
      </c>
      <c r="II48">
        <v>805.00800000000004</v>
      </c>
      <c r="IJ48">
        <v>252.822</v>
      </c>
      <c r="IK48">
        <v>0.61699999999999999</v>
      </c>
      <c r="IL48">
        <v>0</v>
      </c>
      <c r="IM48">
        <v>0</v>
      </c>
      <c r="IN48">
        <v>0</v>
      </c>
      <c r="IO48">
        <v>0</v>
      </c>
      <c r="IP48">
        <v>805.625</v>
      </c>
      <c r="IQ48">
        <v>252.822</v>
      </c>
      <c r="IR48">
        <v>157129</v>
      </c>
      <c r="IS48">
        <v>170</v>
      </c>
      <c r="IT48">
        <v>0</v>
      </c>
      <c r="IU48">
        <v>0</v>
      </c>
      <c r="IV48">
        <v>0</v>
      </c>
      <c r="IW48">
        <v>6215</v>
      </c>
      <c r="IX48">
        <v>0</v>
      </c>
      <c r="IY48">
        <v>0</v>
      </c>
      <c r="IZ48">
        <v>221547</v>
      </c>
      <c r="JA48">
        <v>0</v>
      </c>
      <c r="JB48">
        <v>1</v>
      </c>
      <c r="JC48">
        <v>18003</v>
      </c>
      <c r="JD48">
        <v>3</v>
      </c>
      <c r="JE48">
        <v>28881</v>
      </c>
      <c r="JF48">
        <v>15</v>
      </c>
      <c r="JG48">
        <v>70275</v>
      </c>
      <c r="JH48">
        <v>13000</v>
      </c>
      <c r="JJ48">
        <v>0</v>
      </c>
      <c r="JK48">
        <v>0</v>
      </c>
      <c r="JL48">
        <v>0</v>
      </c>
      <c r="JM48">
        <v>0</v>
      </c>
      <c r="JO48">
        <v>19.934000000000001</v>
      </c>
      <c r="JP48">
        <v>45.509</v>
      </c>
      <c r="JQ48">
        <v>9.1920000000000002</v>
      </c>
      <c r="JR48">
        <v>161715</v>
      </c>
      <c r="JS48">
        <v>429605</v>
      </c>
      <c r="JT48">
        <v>99653</v>
      </c>
      <c r="JU48">
        <v>0</v>
      </c>
      <c r="JW48">
        <v>0</v>
      </c>
      <c r="JX48">
        <v>0</v>
      </c>
      <c r="JY48">
        <v>0</v>
      </c>
      <c r="JZ48">
        <v>0</v>
      </c>
      <c r="KD48">
        <v>0</v>
      </c>
      <c r="KE48">
        <v>7375</v>
      </c>
      <c r="KG48">
        <v>0</v>
      </c>
      <c r="KH48">
        <v>0</v>
      </c>
      <c r="KI48">
        <v>0</v>
      </c>
      <c r="KJ48">
        <v>13</v>
      </c>
      <c r="KK48">
        <v>38</v>
      </c>
      <c r="KL48">
        <v>8080</v>
      </c>
      <c r="KM48">
        <v>23617</v>
      </c>
      <c r="KN48">
        <v>0</v>
      </c>
      <c r="KO48">
        <v>0</v>
      </c>
      <c r="KP48">
        <v>0</v>
      </c>
      <c r="KQ48">
        <v>0</v>
      </c>
      <c r="KS48">
        <v>0</v>
      </c>
      <c r="KT48">
        <v>0</v>
      </c>
      <c r="KU48">
        <v>0</v>
      </c>
      <c r="KW48">
        <v>0</v>
      </c>
      <c r="KX48">
        <v>0</v>
      </c>
      <c r="KY48">
        <v>0</v>
      </c>
      <c r="KZ48">
        <v>9724659</v>
      </c>
      <c r="LA48">
        <v>0</v>
      </c>
      <c r="LB48">
        <v>0</v>
      </c>
      <c r="LD48">
        <v>0</v>
      </c>
      <c r="LE48">
        <v>0</v>
      </c>
      <c r="LF48">
        <v>0</v>
      </c>
      <c r="LG48">
        <v>63180</v>
      </c>
      <c r="LH48">
        <v>0</v>
      </c>
      <c r="LI48">
        <v>9724659</v>
      </c>
      <c r="LJ48">
        <v>772.38</v>
      </c>
      <c r="LK48">
        <v>6</v>
      </c>
      <c r="LL48">
        <v>201240</v>
      </c>
      <c r="LM48">
        <v>16297</v>
      </c>
      <c r="LN48">
        <v>0</v>
      </c>
      <c r="LO48">
        <v>0</v>
      </c>
      <c r="LP48">
        <v>0</v>
      </c>
      <c r="LQ48">
        <v>0</v>
      </c>
      <c r="LR48">
        <v>0</v>
      </c>
      <c r="LS48">
        <v>0</v>
      </c>
      <c r="LT48">
        <v>0</v>
      </c>
      <c r="LU48">
        <v>0</v>
      </c>
      <c r="LV48">
        <v>0</v>
      </c>
      <c r="LW48">
        <v>0</v>
      </c>
      <c r="LX48">
        <v>0</v>
      </c>
      <c r="LY48">
        <v>0</v>
      </c>
      <c r="LZ48">
        <v>1051</v>
      </c>
      <c r="MA48">
        <v>63180</v>
      </c>
      <c r="MB48">
        <v>0</v>
      </c>
      <c r="MC48">
        <v>42120</v>
      </c>
      <c r="MD48">
        <v>21060</v>
      </c>
      <c r="ME48">
        <v>0</v>
      </c>
      <c r="MF48">
        <v>0</v>
      </c>
      <c r="MG48">
        <v>10004838</v>
      </c>
      <c r="MH48">
        <v>0</v>
      </c>
      <c r="MI48">
        <v>0</v>
      </c>
      <c r="MJ48">
        <v>0</v>
      </c>
      <c r="MK48">
        <v>0</v>
      </c>
      <c r="ML48">
        <v>0</v>
      </c>
      <c r="MM48">
        <v>1228196.149</v>
      </c>
      <c r="MN48">
        <v>0</v>
      </c>
      <c r="MO48">
        <v>81365.085000000006</v>
      </c>
      <c r="MP48">
        <v>0</v>
      </c>
      <c r="MQ48">
        <v>0</v>
      </c>
      <c r="MS48">
        <v>763323922</v>
      </c>
      <c r="MT48">
        <v>257639917</v>
      </c>
      <c r="MU48">
        <v>0</v>
      </c>
      <c r="MV48">
        <v>0</v>
      </c>
      <c r="MW48">
        <v>0</v>
      </c>
      <c r="MX48">
        <v>505684005</v>
      </c>
      <c r="MY48">
        <v>0</v>
      </c>
      <c r="MZ48">
        <v>236000</v>
      </c>
      <c r="NA48">
        <v>26</v>
      </c>
      <c r="NB48">
        <v>7</v>
      </c>
      <c r="ND48">
        <v>753.96199999999999</v>
      </c>
      <c r="NE48">
        <v>33928</v>
      </c>
      <c r="NF48">
        <v>19</v>
      </c>
      <c r="NG48">
        <v>19000</v>
      </c>
      <c r="NH48">
        <v>111406</v>
      </c>
      <c r="NI48">
        <v>0</v>
      </c>
      <c r="NJ48">
        <v>0</v>
      </c>
      <c r="NK48">
        <v>224095</v>
      </c>
      <c r="NL48">
        <v>0</v>
      </c>
      <c r="NN48">
        <v>0</v>
      </c>
      <c r="NO48">
        <v>0</v>
      </c>
      <c r="NP48">
        <v>1053</v>
      </c>
      <c r="NT48">
        <v>0</v>
      </c>
      <c r="NU48">
        <v>0</v>
      </c>
      <c r="NV48">
        <v>0</v>
      </c>
      <c r="NW48">
        <v>0</v>
      </c>
      <c r="NX48">
        <v>0</v>
      </c>
      <c r="NY48">
        <v>0</v>
      </c>
      <c r="NZ48">
        <v>0</v>
      </c>
      <c r="OA48">
        <v>0</v>
      </c>
      <c r="OB48">
        <v>0</v>
      </c>
      <c r="OC48">
        <v>0</v>
      </c>
      <c r="OD48">
        <v>0</v>
      </c>
      <c r="OE48">
        <v>28000</v>
      </c>
      <c r="OF48">
        <v>136000</v>
      </c>
      <c r="OG48">
        <v>4000</v>
      </c>
      <c r="OH48">
        <v>8000</v>
      </c>
      <c r="OO48">
        <v>0</v>
      </c>
      <c r="OP48">
        <v>0</v>
      </c>
      <c r="OQ48">
        <v>0</v>
      </c>
      <c r="OR48">
        <v>0</v>
      </c>
      <c r="OS48">
        <v>0</v>
      </c>
      <c r="OT48">
        <v>0</v>
      </c>
      <c r="OU48">
        <v>0</v>
      </c>
      <c r="OV48">
        <v>2582799</v>
      </c>
      <c r="OX48">
        <v>0.25270000000000004</v>
      </c>
      <c r="OY48">
        <v>406500.10000000003</v>
      </c>
      <c r="OZ48">
        <v>468501</v>
      </c>
      <c r="PA48">
        <v>172860</v>
      </c>
      <c r="PB48">
        <v>6925</v>
      </c>
      <c r="PC48">
        <v>0</v>
      </c>
      <c r="PD48">
        <v>35000000</v>
      </c>
      <c r="PE48">
        <v>33517000</v>
      </c>
      <c r="PF48">
        <v>1483000</v>
      </c>
      <c r="PG48">
        <v>306</v>
      </c>
      <c r="PH48">
        <v>0</v>
      </c>
      <c r="PI48">
        <v>0</v>
      </c>
      <c r="PJ48">
        <v>0</v>
      </c>
      <c r="PK48">
        <v>0</v>
      </c>
      <c r="PL48">
        <v>0</v>
      </c>
      <c r="PM48">
        <v>0</v>
      </c>
      <c r="PN48">
        <v>0</v>
      </c>
      <c r="PO48">
        <v>0</v>
      </c>
    </row>
    <row r="49" spans="1:431" customFormat="1" x14ac:dyDescent="0.3">
      <c r="A49">
        <v>46778</v>
      </c>
      <c r="B49" s="4">
        <v>57829</v>
      </c>
      <c r="C49">
        <v>9</v>
      </c>
      <c r="D49">
        <v>2026</v>
      </c>
      <c r="E49">
        <v>6215</v>
      </c>
      <c r="F49">
        <v>0</v>
      </c>
      <c r="G49">
        <v>1562.095</v>
      </c>
      <c r="H49">
        <v>1349.539</v>
      </c>
      <c r="I49">
        <v>1349.539</v>
      </c>
      <c r="J49">
        <v>1562.095</v>
      </c>
      <c r="K49">
        <v>0</v>
      </c>
      <c r="L49">
        <v>6215</v>
      </c>
      <c r="M49">
        <v>0</v>
      </c>
      <c r="N49">
        <v>0</v>
      </c>
      <c r="P49">
        <v>1516.4380000000001</v>
      </c>
      <c r="Q49">
        <v>0</v>
      </c>
      <c r="R49">
        <v>714530</v>
      </c>
      <c r="S49">
        <v>471.19</v>
      </c>
      <c r="U49">
        <v>519828</v>
      </c>
      <c r="V49">
        <v>873.03600000000006</v>
      </c>
      <c r="W49">
        <v>542592</v>
      </c>
      <c r="X49">
        <v>542592</v>
      </c>
      <c r="Z49">
        <v>0</v>
      </c>
      <c r="AC49">
        <v>0</v>
      </c>
      <c r="AD49" t="s">
        <v>427</v>
      </c>
      <c r="AE49">
        <v>0</v>
      </c>
      <c r="AH49">
        <v>0</v>
      </c>
      <c r="AI49">
        <v>0</v>
      </c>
      <c r="AJ49">
        <v>6215</v>
      </c>
      <c r="AK49" t="s">
        <v>949</v>
      </c>
      <c r="AL49" t="s">
        <v>474</v>
      </c>
      <c r="AM49">
        <v>0</v>
      </c>
      <c r="AN49">
        <v>0</v>
      </c>
      <c r="AO49">
        <v>0</v>
      </c>
      <c r="AP49">
        <v>0</v>
      </c>
      <c r="AQ49">
        <v>0</v>
      </c>
      <c r="AS49">
        <v>0</v>
      </c>
      <c r="AT49">
        <v>0</v>
      </c>
      <c r="AU49">
        <v>0</v>
      </c>
      <c r="AV49">
        <v>-152</v>
      </c>
      <c r="AW49">
        <v>20980747</v>
      </c>
      <c r="AX49">
        <v>20403697</v>
      </c>
      <c r="AY49">
        <v>13921123</v>
      </c>
      <c r="AZ49">
        <v>714530</v>
      </c>
      <c r="BA49">
        <v>82.332999999999998</v>
      </c>
      <c r="BB49">
        <v>33808</v>
      </c>
      <c r="BC49">
        <v>33593</v>
      </c>
      <c r="BD49">
        <v>78.105000000000004</v>
      </c>
      <c r="BE49">
        <v>216</v>
      </c>
      <c r="BF49">
        <v>17274556</v>
      </c>
      <c r="BG49">
        <v>0</v>
      </c>
      <c r="BJ49">
        <v>12</v>
      </c>
      <c r="BK49">
        <v>0</v>
      </c>
      <c r="BL49">
        <v>0</v>
      </c>
      <c r="BM49">
        <v>0</v>
      </c>
      <c r="BN49">
        <v>0</v>
      </c>
      <c r="BO49">
        <v>0</v>
      </c>
      <c r="BP49">
        <v>0</v>
      </c>
      <c r="BQ49">
        <v>681</v>
      </c>
      <c r="BS49">
        <v>0</v>
      </c>
      <c r="BT49">
        <v>0</v>
      </c>
      <c r="BU49">
        <v>0</v>
      </c>
      <c r="BV49">
        <v>0</v>
      </c>
      <c r="BW49">
        <v>0</v>
      </c>
      <c r="BY49">
        <v>0</v>
      </c>
      <c r="CA49">
        <v>0</v>
      </c>
      <c r="CB49">
        <v>0</v>
      </c>
      <c r="CC49">
        <v>0</v>
      </c>
      <c r="CD49">
        <v>0</v>
      </c>
      <c r="CE49">
        <v>0</v>
      </c>
      <c r="CF49">
        <v>0</v>
      </c>
      <c r="CG49">
        <v>0</v>
      </c>
      <c r="CH49">
        <v>684685</v>
      </c>
      <c r="CI49">
        <v>0</v>
      </c>
      <c r="CJ49">
        <v>4</v>
      </c>
      <c r="CK49">
        <v>0</v>
      </c>
      <c r="CL49">
        <v>0</v>
      </c>
      <c r="CN49">
        <v>0</v>
      </c>
      <c r="CO49">
        <v>1</v>
      </c>
      <c r="CP49">
        <v>0</v>
      </c>
      <c r="CQ49">
        <v>10.083</v>
      </c>
      <c r="CR49">
        <v>1512.4180000000001</v>
      </c>
      <c r="CS49">
        <v>0</v>
      </c>
      <c r="CT49">
        <v>0</v>
      </c>
      <c r="CU49">
        <v>0</v>
      </c>
      <c r="CV49">
        <v>0</v>
      </c>
      <c r="CW49">
        <v>0</v>
      </c>
      <c r="CX49">
        <v>0</v>
      </c>
      <c r="CY49">
        <v>0</v>
      </c>
      <c r="CZ49">
        <v>0</v>
      </c>
      <c r="DB49">
        <v>8387385</v>
      </c>
      <c r="DC49">
        <v>0</v>
      </c>
      <c r="DD49">
        <v>0</v>
      </c>
      <c r="DE49">
        <v>2583731</v>
      </c>
      <c r="DF49">
        <v>2583731</v>
      </c>
      <c r="DG49">
        <v>415.72500000000002</v>
      </c>
      <c r="DH49">
        <v>0</v>
      </c>
      <c r="DI49">
        <v>0</v>
      </c>
      <c r="DK49">
        <v>716</v>
      </c>
      <c r="DL49">
        <v>0</v>
      </c>
      <c r="DM49">
        <v>2152063</v>
      </c>
      <c r="DN49">
        <v>5240</v>
      </c>
      <c r="DO49">
        <v>0</v>
      </c>
      <c r="DP49">
        <v>0</v>
      </c>
      <c r="DQ49">
        <v>0</v>
      </c>
      <c r="DR49">
        <v>0</v>
      </c>
      <c r="DS49">
        <v>0</v>
      </c>
      <c r="DT49">
        <v>0</v>
      </c>
      <c r="DU49">
        <v>0</v>
      </c>
      <c r="DV49">
        <v>0</v>
      </c>
      <c r="DW49">
        <v>0</v>
      </c>
      <c r="DX49">
        <v>0</v>
      </c>
      <c r="DY49">
        <v>0</v>
      </c>
      <c r="DZ49">
        <v>0</v>
      </c>
      <c r="EA49">
        <v>0</v>
      </c>
      <c r="EB49">
        <v>0</v>
      </c>
      <c r="EC49">
        <v>54.147000000000006</v>
      </c>
      <c r="ED49">
        <v>387002</v>
      </c>
      <c r="EE49">
        <v>0</v>
      </c>
      <c r="EF49">
        <v>0</v>
      </c>
      <c r="EG49">
        <v>0</v>
      </c>
      <c r="EH49">
        <v>1770301</v>
      </c>
      <c r="EI49">
        <v>0</v>
      </c>
      <c r="EJ49">
        <v>0</v>
      </c>
      <c r="EK49">
        <v>65.603999999999999</v>
      </c>
      <c r="EL49">
        <v>0</v>
      </c>
      <c r="EM49">
        <v>18.241</v>
      </c>
      <c r="EN49">
        <v>5.0880000000000001</v>
      </c>
      <c r="EO49">
        <v>0</v>
      </c>
      <c r="EP49">
        <v>0</v>
      </c>
      <c r="EQ49">
        <v>92.353999999999999</v>
      </c>
      <c r="ER49">
        <v>3.4210000000000003</v>
      </c>
      <c r="ES49">
        <v>284.84300000000002</v>
      </c>
      <c r="ET49">
        <v>0</v>
      </c>
      <c r="EV49">
        <v>0</v>
      </c>
      <c r="EW49">
        <v>0</v>
      </c>
      <c r="EX49">
        <v>0</v>
      </c>
      <c r="EZ49">
        <v>17536063</v>
      </c>
      <c r="FA49">
        <v>0</v>
      </c>
      <c r="FB49">
        <v>18245138</v>
      </c>
      <c r="FC49">
        <v>0</v>
      </c>
      <c r="FD49">
        <v>0</v>
      </c>
      <c r="FE49">
        <v>2433960</v>
      </c>
      <c r="FF49">
        <v>433674</v>
      </c>
      <c r="FG49">
        <v>6.7610000000000003E-2</v>
      </c>
      <c r="FH49">
        <v>3.1380999999999999E-2</v>
      </c>
      <c r="FI49">
        <v>0</v>
      </c>
      <c r="FJ49">
        <v>0</v>
      </c>
      <c r="FK49">
        <v>2779.4940000000001</v>
      </c>
      <c r="FL49">
        <v>21797457</v>
      </c>
      <c r="FM49">
        <v>0</v>
      </c>
      <c r="FN49">
        <v>0</v>
      </c>
      <c r="FO49">
        <v>0</v>
      </c>
      <c r="FP49">
        <v>0</v>
      </c>
      <c r="FQ49">
        <v>0</v>
      </c>
      <c r="FR49">
        <v>0</v>
      </c>
      <c r="FS49">
        <v>0</v>
      </c>
      <c r="FT49">
        <v>0</v>
      </c>
      <c r="FU49">
        <v>0</v>
      </c>
      <c r="FV49">
        <v>0</v>
      </c>
      <c r="FW49">
        <v>0</v>
      </c>
      <c r="FX49">
        <v>0</v>
      </c>
      <c r="FY49">
        <v>0</v>
      </c>
      <c r="GB49">
        <v>1245174</v>
      </c>
      <c r="GC49">
        <v>1245174</v>
      </c>
      <c r="GD49">
        <v>120.20200000000001</v>
      </c>
      <c r="GF49">
        <v>0</v>
      </c>
      <c r="GG49">
        <v>0</v>
      </c>
      <c r="GH49">
        <v>0</v>
      </c>
      <c r="GI49">
        <v>0</v>
      </c>
      <c r="GK49">
        <v>0</v>
      </c>
      <c r="GL49">
        <v>0</v>
      </c>
      <c r="GM49">
        <v>0</v>
      </c>
      <c r="GN49">
        <v>0</v>
      </c>
      <c r="GO49">
        <v>0</v>
      </c>
      <c r="GQ49">
        <v>0</v>
      </c>
      <c r="GR49">
        <v>0</v>
      </c>
      <c r="GS49">
        <v>0</v>
      </c>
      <c r="GT49">
        <v>0</v>
      </c>
      <c r="HB49">
        <v>0</v>
      </c>
      <c r="HC49">
        <v>0</v>
      </c>
      <c r="HD49">
        <v>582505</v>
      </c>
      <c r="HE49">
        <v>0</v>
      </c>
      <c r="HF49">
        <v>1565465</v>
      </c>
      <c r="HG49">
        <v>21753</v>
      </c>
      <c r="HH49">
        <v>387571</v>
      </c>
      <c r="HI49">
        <v>0</v>
      </c>
      <c r="HJ49">
        <v>98992</v>
      </c>
      <c r="HK49">
        <v>4893</v>
      </c>
      <c r="HL49">
        <v>3570</v>
      </c>
      <c r="HM49">
        <v>65000</v>
      </c>
      <c r="HN49">
        <v>284774</v>
      </c>
      <c r="HO49">
        <v>0</v>
      </c>
      <c r="HP49">
        <v>0</v>
      </c>
      <c r="HQ49">
        <v>0</v>
      </c>
      <c r="HR49">
        <v>0</v>
      </c>
      <c r="HS49">
        <v>17530608</v>
      </c>
      <c r="HT49">
        <v>433674</v>
      </c>
      <c r="HW49">
        <v>0</v>
      </c>
      <c r="HX49">
        <v>40</v>
      </c>
      <c r="HY49">
        <v>87</v>
      </c>
      <c r="HZ49">
        <v>715</v>
      </c>
      <c r="IA49">
        <v>553</v>
      </c>
      <c r="IB49">
        <v>226</v>
      </c>
      <c r="IC49">
        <v>1621</v>
      </c>
      <c r="ID49">
        <v>0</v>
      </c>
      <c r="IE49">
        <v>0</v>
      </c>
      <c r="IF49">
        <v>0</v>
      </c>
      <c r="IG49">
        <v>35</v>
      </c>
      <c r="IH49">
        <v>597.99700000000007</v>
      </c>
      <c r="II49">
        <v>0</v>
      </c>
      <c r="IJ49">
        <v>873.03600000000006</v>
      </c>
      <c r="IK49">
        <v>0</v>
      </c>
      <c r="IL49">
        <v>13</v>
      </c>
      <c r="IM49">
        <v>0</v>
      </c>
      <c r="IN49">
        <v>0</v>
      </c>
      <c r="IO49">
        <v>13</v>
      </c>
      <c r="IP49">
        <v>0</v>
      </c>
      <c r="IQ49">
        <v>873.03600000000006</v>
      </c>
      <c r="IR49">
        <v>542592</v>
      </c>
      <c r="IS49">
        <v>0</v>
      </c>
      <c r="IT49">
        <v>65000</v>
      </c>
      <c r="IU49">
        <v>0</v>
      </c>
      <c r="IV49">
        <v>0</v>
      </c>
      <c r="IW49">
        <v>6215</v>
      </c>
      <c r="IX49">
        <v>0</v>
      </c>
      <c r="IY49">
        <v>0</v>
      </c>
      <c r="IZ49">
        <v>0</v>
      </c>
      <c r="JA49">
        <v>0</v>
      </c>
      <c r="JB49">
        <v>2</v>
      </c>
      <c r="JC49">
        <v>48716</v>
      </c>
      <c r="JD49">
        <v>12</v>
      </c>
      <c r="JE49">
        <v>159110</v>
      </c>
      <c r="JF49">
        <v>10</v>
      </c>
      <c r="JG49">
        <v>65948</v>
      </c>
      <c r="JH49">
        <v>11000</v>
      </c>
      <c r="JJ49">
        <v>0</v>
      </c>
      <c r="JK49">
        <v>0</v>
      </c>
      <c r="JL49">
        <v>0</v>
      </c>
      <c r="JM49">
        <v>0</v>
      </c>
      <c r="JO49">
        <v>0</v>
      </c>
      <c r="JP49">
        <v>41.367000000000004</v>
      </c>
      <c r="JQ49">
        <v>78.835000000000008</v>
      </c>
      <c r="JR49">
        <v>0</v>
      </c>
      <c r="JS49">
        <v>390504</v>
      </c>
      <c r="JT49">
        <v>854670</v>
      </c>
      <c r="JU49">
        <v>33979</v>
      </c>
      <c r="JW49">
        <v>0</v>
      </c>
      <c r="JX49">
        <v>0</v>
      </c>
      <c r="JY49">
        <v>0</v>
      </c>
      <c r="JZ49">
        <v>0</v>
      </c>
      <c r="KD49">
        <v>56557</v>
      </c>
      <c r="KE49">
        <v>7375</v>
      </c>
      <c r="KG49">
        <v>0</v>
      </c>
      <c r="KH49">
        <v>0</v>
      </c>
      <c r="KI49">
        <v>0</v>
      </c>
      <c r="KJ49">
        <v>23</v>
      </c>
      <c r="KK49">
        <v>12</v>
      </c>
      <c r="KL49">
        <v>14295</v>
      </c>
      <c r="KM49">
        <v>7458</v>
      </c>
      <c r="KN49">
        <v>0</v>
      </c>
      <c r="KO49">
        <v>0</v>
      </c>
      <c r="KP49">
        <v>0</v>
      </c>
      <c r="KQ49">
        <v>0</v>
      </c>
      <c r="KS49">
        <v>0</v>
      </c>
      <c r="KT49">
        <v>0</v>
      </c>
      <c r="KU49">
        <v>0</v>
      </c>
      <c r="KW49">
        <v>0</v>
      </c>
      <c r="KX49">
        <v>0</v>
      </c>
      <c r="KY49">
        <v>0</v>
      </c>
      <c r="KZ49">
        <v>20500422</v>
      </c>
      <c r="LA49">
        <v>0</v>
      </c>
      <c r="LB49">
        <v>0</v>
      </c>
      <c r="LD49">
        <v>0</v>
      </c>
      <c r="LE49">
        <v>0</v>
      </c>
      <c r="LF49">
        <v>0</v>
      </c>
      <c r="LG49">
        <v>102180</v>
      </c>
      <c r="LH49">
        <v>0</v>
      </c>
      <c r="LI49">
        <v>20500422</v>
      </c>
      <c r="LJ49">
        <v>1512.4180000000001</v>
      </c>
      <c r="LK49">
        <v>2</v>
      </c>
      <c r="LL49">
        <v>67080</v>
      </c>
      <c r="LM49">
        <v>31912</v>
      </c>
      <c r="LN49">
        <v>0</v>
      </c>
      <c r="LO49">
        <v>0</v>
      </c>
      <c r="LP49">
        <v>0</v>
      </c>
      <c r="LQ49">
        <v>0</v>
      </c>
      <c r="LR49">
        <v>0</v>
      </c>
      <c r="LS49">
        <v>0</v>
      </c>
      <c r="LT49">
        <v>0</v>
      </c>
      <c r="LU49">
        <v>0</v>
      </c>
      <c r="LV49">
        <v>0</v>
      </c>
      <c r="LW49">
        <v>0</v>
      </c>
      <c r="LX49">
        <v>0</v>
      </c>
      <c r="LY49">
        <v>0</v>
      </c>
      <c r="LZ49">
        <v>1703</v>
      </c>
      <c r="MA49">
        <v>102180</v>
      </c>
      <c r="MB49">
        <v>0</v>
      </c>
      <c r="MC49">
        <v>68120</v>
      </c>
      <c r="MD49">
        <v>34060</v>
      </c>
      <c r="ME49">
        <v>0</v>
      </c>
      <c r="MF49">
        <v>0</v>
      </c>
      <c r="MG49">
        <v>21082927</v>
      </c>
      <c r="MH49">
        <v>0</v>
      </c>
      <c r="MI49">
        <v>0</v>
      </c>
      <c r="MJ49">
        <v>0</v>
      </c>
      <c r="MK49">
        <v>0</v>
      </c>
      <c r="ML49">
        <v>0</v>
      </c>
      <c r="MM49">
        <v>1228196.149</v>
      </c>
      <c r="MN49">
        <v>38.384</v>
      </c>
      <c r="MO49">
        <v>81365.085000000006</v>
      </c>
      <c r="MP49">
        <v>379.279</v>
      </c>
      <c r="MQ49">
        <v>977.27600000000007</v>
      </c>
      <c r="MS49">
        <v>763323922</v>
      </c>
      <c r="MT49">
        <v>257639917</v>
      </c>
      <c r="MU49">
        <v>125442</v>
      </c>
      <c r="MV49">
        <v>371655</v>
      </c>
      <c r="MW49">
        <v>23572</v>
      </c>
      <c r="MX49">
        <v>505684005</v>
      </c>
      <c r="MY49">
        <v>238557</v>
      </c>
      <c r="MZ49">
        <v>584000</v>
      </c>
      <c r="NA49">
        <v>62</v>
      </c>
      <c r="NB49">
        <v>22</v>
      </c>
      <c r="ND49">
        <v>1601.424</v>
      </c>
      <c r="NE49">
        <v>72064</v>
      </c>
      <c r="NF49">
        <v>32</v>
      </c>
      <c r="NG49">
        <v>32000</v>
      </c>
      <c r="NH49">
        <v>180518</v>
      </c>
      <c r="NI49">
        <v>0</v>
      </c>
      <c r="NJ49">
        <v>0</v>
      </c>
      <c r="NK49">
        <v>418592</v>
      </c>
      <c r="NL49">
        <v>0</v>
      </c>
      <c r="NN49">
        <v>0</v>
      </c>
      <c r="NO49">
        <v>0</v>
      </c>
      <c r="NP49">
        <v>1703</v>
      </c>
      <c r="NT49">
        <v>0</v>
      </c>
      <c r="NU49">
        <v>0</v>
      </c>
      <c r="NV49">
        <v>0</v>
      </c>
      <c r="NW49">
        <v>0</v>
      </c>
      <c r="NX49">
        <v>0</v>
      </c>
      <c r="NY49">
        <v>0</v>
      </c>
      <c r="NZ49">
        <v>0</v>
      </c>
      <c r="OA49">
        <v>0</v>
      </c>
      <c r="OB49">
        <v>0</v>
      </c>
      <c r="OC49">
        <v>0</v>
      </c>
      <c r="OD49">
        <v>0</v>
      </c>
      <c r="OE49">
        <v>4000</v>
      </c>
      <c r="OF49">
        <v>8000</v>
      </c>
      <c r="OG49">
        <v>4000</v>
      </c>
      <c r="OH49">
        <v>8000</v>
      </c>
      <c r="OO49">
        <v>0</v>
      </c>
      <c r="OP49">
        <v>0</v>
      </c>
      <c r="OQ49">
        <v>0</v>
      </c>
      <c r="OR49">
        <v>0</v>
      </c>
      <c r="OS49">
        <v>0</v>
      </c>
      <c r="OT49">
        <v>0</v>
      </c>
      <c r="OU49">
        <v>0</v>
      </c>
      <c r="OV49">
        <v>1517479</v>
      </c>
      <c r="OX49">
        <v>0.25270000000000004</v>
      </c>
      <c r="OY49">
        <v>406500.10000000003</v>
      </c>
      <c r="OZ49">
        <v>257025</v>
      </c>
      <c r="PA49">
        <v>94833</v>
      </c>
      <c r="PB49">
        <v>6925</v>
      </c>
      <c r="PC49">
        <v>0</v>
      </c>
      <c r="PD49">
        <v>35000000</v>
      </c>
      <c r="PE49">
        <v>33517000</v>
      </c>
      <c r="PF49">
        <v>1483000</v>
      </c>
      <c r="PG49">
        <v>306</v>
      </c>
      <c r="PH49">
        <v>0</v>
      </c>
      <c r="PI49">
        <v>0</v>
      </c>
      <c r="PJ49">
        <v>0</v>
      </c>
      <c r="PK49">
        <v>0</v>
      </c>
      <c r="PL49">
        <v>0</v>
      </c>
      <c r="PM49">
        <v>0</v>
      </c>
      <c r="PN49">
        <v>0</v>
      </c>
      <c r="PO49">
        <v>0</v>
      </c>
    </row>
    <row r="50" spans="1:431" customFormat="1" x14ac:dyDescent="0.3">
      <c r="A50">
        <v>46778</v>
      </c>
      <c r="B50" s="4">
        <v>57830</v>
      </c>
      <c r="C50">
        <v>9</v>
      </c>
      <c r="D50">
        <v>2026</v>
      </c>
      <c r="E50">
        <v>6215</v>
      </c>
      <c r="F50">
        <v>0</v>
      </c>
      <c r="G50">
        <v>1006.422</v>
      </c>
      <c r="H50">
        <v>875.524</v>
      </c>
      <c r="I50">
        <v>875.524</v>
      </c>
      <c r="J50">
        <v>1006.422</v>
      </c>
      <c r="K50">
        <v>0</v>
      </c>
      <c r="L50">
        <v>6215</v>
      </c>
      <c r="M50">
        <v>0</v>
      </c>
      <c r="N50">
        <v>0</v>
      </c>
      <c r="P50">
        <v>1054.6470000000002</v>
      </c>
      <c r="Q50">
        <v>0</v>
      </c>
      <c r="R50">
        <v>496939</v>
      </c>
      <c r="S50">
        <v>471.19</v>
      </c>
      <c r="U50">
        <v>361529</v>
      </c>
      <c r="V50">
        <v>577.04100000000005</v>
      </c>
      <c r="W50">
        <v>358631</v>
      </c>
      <c r="X50">
        <v>358631</v>
      </c>
      <c r="Z50">
        <v>0</v>
      </c>
      <c r="AC50">
        <v>0</v>
      </c>
      <c r="AD50" t="s">
        <v>427</v>
      </c>
      <c r="AE50">
        <v>0</v>
      </c>
      <c r="AH50">
        <v>0</v>
      </c>
      <c r="AI50">
        <v>0</v>
      </c>
      <c r="AJ50">
        <v>6215</v>
      </c>
      <c r="AK50" t="s">
        <v>949</v>
      </c>
      <c r="AL50" t="s">
        <v>475</v>
      </c>
      <c r="AM50">
        <v>0</v>
      </c>
      <c r="AN50">
        <v>0</v>
      </c>
      <c r="AO50">
        <v>0</v>
      </c>
      <c r="AP50">
        <v>0</v>
      </c>
      <c r="AQ50">
        <v>0</v>
      </c>
      <c r="AS50">
        <v>0</v>
      </c>
      <c r="AT50">
        <v>0</v>
      </c>
      <c r="AU50">
        <v>0</v>
      </c>
      <c r="AV50">
        <v>-104</v>
      </c>
      <c r="AW50">
        <v>13314746</v>
      </c>
      <c r="AX50">
        <v>12942676</v>
      </c>
      <c r="AY50">
        <v>9022427</v>
      </c>
      <c r="AZ50">
        <v>496939</v>
      </c>
      <c r="BA50">
        <v>85.417000000000002</v>
      </c>
      <c r="BB50">
        <v>21782</v>
      </c>
      <c r="BC50">
        <v>21643</v>
      </c>
      <c r="BD50">
        <v>50.321000000000005</v>
      </c>
      <c r="BE50">
        <v>139</v>
      </c>
      <c r="BF50">
        <v>10937938</v>
      </c>
      <c r="BG50">
        <v>0</v>
      </c>
      <c r="BJ50">
        <v>12</v>
      </c>
      <c r="BK50">
        <v>0</v>
      </c>
      <c r="BL50">
        <v>0</v>
      </c>
      <c r="BM50">
        <v>0</v>
      </c>
      <c r="BN50">
        <v>0</v>
      </c>
      <c r="BO50">
        <v>0</v>
      </c>
      <c r="BP50">
        <v>0</v>
      </c>
      <c r="BQ50">
        <v>769</v>
      </c>
      <c r="BS50">
        <v>0</v>
      </c>
      <c r="BT50">
        <v>0</v>
      </c>
      <c r="BU50">
        <v>0</v>
      </c>
      <c r="BV50">
        <v>0</v>
      </c>
      <c r="BW50">
        <v>0</v>
      </c>
      <c r="BY50">
        <v>0</v>
      </c>
      <c r="CA50">
        <v>0</v>
      </c>
      <c r="CB50">
        <v>0</v>
      </c>
      <c r="CC50">
        <v>0</v>
      </c>
      <c r="CD50">
        <v>0</v>
      </c>
      <c r="CE50">
        <v>0</v>
      </c>
      <c r="CF50">
        <v>0</v>
      </c>
      <c r="CG50">
        <v>0</v>
      </c>
      <c r="CH50">
        <v>441535</v>
      </c>
      <c r="CI50">
        <v>0</v>
      </c>
      <c r="CJ50">
        <v>4</v>
      </c>
      <c r="CK50">
        <v>0</v>
      </c>
      <c r="CL50">
        <v>0</v>
      </c>
      <c r="CN50">
        <v>0</v>
      </c>
      <c r="CO50">
        <v>1</v>
      </c>
      <c r="CP50">
        <v>0</v>
      </c>
      <c r="CQ50">
        <v>9.5830000000000002</v>
      </c>
      <c r="CR50">
        <v>1051.9950000000001</v>
      </c>
      <c r="CS50">
        <v>0</v>
      </c>
      <c r="CT50">
        <v>0</v>
      </c>
      <c r="CU50">
        <v>0</v>
      </c>
      <c r="CV50">
        <v>0</v>
      </c>
      <c r="CW50">
        <v>0</v>
      </c>
      <c r="CX50">
        <v>0</v>
      </c>
      <c r="CY50">
        <v>0</v>
      </c>
      <c r="CZ50">
        <v>0</v>
      </c>
      <c r="DB50">
        <v>5441382</v>
      </c>
      <c r="DC50">
        <v>0</v>
      </c>
      <c r="DD50">
        <v>0</v>
      </c>
      <c r="DE50">
        <v>1646742</v>
      </c>
      <c r="DF50">
        <v>1646742</v>
      </c>
      <c r="DG50">
        <v>264.96300000000002</v>
      </c>
      <c r="DH50">
        <v>0</v>
      </c>
      <c r="DI50">
        <v>0</v>
      </c>
      <c r="DK50">
        <v>2071</v>
      </c>
      <c r="DL50">
        <v>0</v>
      </c>
      <c r="DM50">
        <v>1267461</v>
      </c>
      <c r="DN50">
        <v>3086</v>
      </c>
      <c r="DO50">
        <v>0</v>
      </c>
      <c r="DP50">
        <v>0</v>
      </c>
      <c r="DQ50">
        <v>0</v>
      </c>
      <c r="DR50">
        <v>0</v>
      </c>
      <c r="DS50">
        <v>0</v>
      </c>
      <c r="DT50">
        <v>0</v>
      </c>
      <c r="DU50">
        <v>0</v>
      </c>
      <c r="DV50">
        <v>0</v>
      </c>
      <c r="DW50">
        <v>0</v>
      </c>
      <c r="DX50">
        <v>0</v>
      </c>
      <c r="DY50">
        <v>0</v>
      </c>
      <c r="DZ50">
        <v>0</v>
      </c>
      <c r="EA50">
        <v>0</v>
      </c>
      <c r="EB50">
        <v>0</v>
      </c>
      <c r="EC50">
        <v>39.302</v>
      </c>
      <c r="ED50">
        <v>280901</v>
      </c>
      <c r="EE50">
        <v>0</v>
      </c>
      <c r="EF50">
        <v>0</v>
      </c>
      <c r="EG50">
        <v>0</v>
      </c>
      <c r="EH50">
        <v>989646</v>
      </c>
      <c r="EI50">
        <v>0</v>
      </c>
      <c r="EJ50">
        <v>0</v>
      </c>
      <c r="EK50">
        <v>40.036000000000001</v>
      </c>
      <c r="EL50">
        <v>0</v>
      </c>
      <c r="EM50">
        <v>7.8890000000000002</v>
      </c>
      <c r="EN50">
        <v>3.0920000000000001</v>
      </c>
      <c r="EO50">
        <v>0</v>
      </c>
      <c r="EP50">
        <v>0</v>
      </c>
      <c r="EQ50">
        <v>51.017000000000003</v>
      </c>
      <c r="ER50">
        <v>0</v>
      </c>
      <c r="ES50">
        <v>159.23500000000001</v>
      </c>
      <c r="ET50">
        <v>0</v>
      </c>
      <c r="EV50">
        <v>0</v>
      </c>
      <c r="EW50">
        <v>0</v>
      </c>
      <c r="EX50">
        <v>0</v>
      </c>
      <c r="EZ50">
        <v>11126941</v>
      </c>
      <c r="FA50">
        <v>0</v>
      </c>
      <c r="FB50">
        <v>11620655</v>
      </c>
      <c r="FC50">
        <v>0</v>
      </c>
      <c r="FD50">
        <v>0</v>
      </c>
      <c r="FE50">
        <v>1541140</v>
      </c>
      <c r="FF50">
        <v>274595</v>
      </c>
      <c r="FG50">
        <v>6.7610000000000003E-2</v>
      </c>
      <c r="FH50">
        <v>3.1380999999999999E-2</v>
      </c>
      <c r="FI50">
        <v>0</v>
      </c>
      <c r="FJ50">
        <v>0</v>
      </c>
      <c r="FK50">
        <v>1759.9260000000002</v>
      </c>
      <c r="FL50">
        <v>13877925</v>
      </c>
      <c r="FM50">
        <v>0</v>
      </c>
      <c r="FN50">
        <v>0</v>
      </c>
      <c r="FO50">
        <v>0</v>
      </c>
      <c r="FP50">
        <v>0</v>
      </c>
      <c r="FQ50">
        <v>0</v>
      </c>
      <c r="FR50">
        <v>0</v>
      </c>
      <c r="FS50">
        <v>0</v>
      </c>
      <c r="FT50">
        <v>0</v>
      </c>
      <c r="FU50">
        <v>0</v>
      </c>
      <c r="FV50">
        <v>0</v>
      </c>
      <c r="FW50">
        <v>0</v>
      </c>
      <c r="FX50">
        <v>0</v>
      </c>
      <c r="FY50">
        <v>0</v>
      </c>
      <c r="GB50">
        <v>833146</v>
      </c>
      <c r="GC50">
        <v>833146</v>
      </c>
      <c r="GD50">
        <v>79.881</v>
      </c>
      <c r="GF50">
        <v>0</v>
      </c>
      <c r="GG50">
        <v>0</v>
      </c>
      <c r="GH50">
        <v>0</v>
      </c>
      <c r="GI50">
        <v>0</v>
      </c>
      <c r="GK50">
        <v>0</v>
      </c>
      <c r="GL50">
        <v>0</v>
      </c>
      <c r="GM50">
        <v>0</v>
      </c>
      <c r="GN50">
        <v>0</v>
      </c>
      <c r="GO50">
        <v>0</v>
      </c>
      <c r="GQ50">
        <v>0</v>
      </c>
      <c r="GR50">
        <v>0</v>
      </c>
      <c r="GS50">
        <v>0</v>
      </c>
      <c r="GT50">
        <v>0</v>
      </c>
      <c r="HB50">
        <v>0</v>
      </c>
      <c r="HC50">
        <v>0</v>
      </c>
      <c r="HD50">
        <v>375295</v>
      </c>
      <c r="HE50">
        <v>0</v>
      </c>
      <c r="HF50">
        <v>1015608</v>
      </c>
      <c r="HG50">
        <v>15538</v>
      </c>
      <c r="HH50">
        <v>187811</v>
      </c>
      <c r="HI50">
        <v>0</v>
      </c>
      <c r="HJ50">
        <v>89277</v>
      </c>
      <c r="HK50">
        <v>4033</v>
      </c>
      <c r="HL50">
        <v>2962</v>
      </c>
      <c r="HM50">
        <v>3000</v>
      </c>
      <c r="HN50">
        <v>143751</v>
      </c>
      <c r="HO50">
        <v>0</v>
      </c>
      <c r="HP50">
        <v>0</v>
      </c>
      <c r="HQ50">
        <v>0</v>
      </c>
      <c r="HR50">
        <v>0</v>
      </c>
      <c r="HS50">
        <v>11123716</v>
      </c>
      <c r="HT50">
        <v>274595</v>
      </c>
      <c r="HW50">
        <v>0</v>
      </c>
      <c r="HX50">
        <v>23</v>
      </c>
      <c r="HY50">
        <v>54</v>
      </c>
      <c r="HZ50">
        <v>233</v>
      </c>
      <c r="IA50">
        <v>501</v>
      </c>
      <c r="IB50">
        <v>208</v>
      </c>
      <c r="IC50">
        <v>1019</v>
      </c>
      <c r="ID50">
        <v>0</v>
      </c>
      <c r="IE50">
        <v>0</v>
      </c>
      <c r="IF50">
        <v>0</v>
      </c>
      <c r="IG50">
        <v>25</v>
      </c>
      <c r="IH50">
        <v>320.01500000000004</v>
      </c>
      <c r="II50">
        <v>0</v>
      </c>
      <c r="IJ50">
        <v>577.04100000000005</v>
      </c>
      <c r="IK50">
        <v>0</v>
      </c>
      <c r="IL50">
        <v>0</v>
      </c>
      <c r="IM50">
        <v>1</v>
      </c>
      <c r="IN50">
        <v>0</v>
      </c>
      <c r="IO50">
        <v>1</v>
      </c>
      <c r="IP50">
        <v>0</v>
      </c>
      <c r="IQ50">
        <v>577.04100000000005</v>
      </c>
      <c r="IR50">
        <v>358631</v>
      </c>
      <c r="IS50">
        <v>0</v>
      </c>
      <c r="IT50">
        <v>0</v>
      </c>
      <c r="IU50">
        <v>3000</v>
      </c>
      <c r="IV50">
        <v>0</v>
      </c>
      <c r="IW50">
        <v>6215</v>
      </c>
      <c r="IX50">
        <v>0</v>
      </c>
      <c r="IY50">
        <v>0</v>
      </c>
      <c r="IZ50">
        <v>0</v>
      </c>
      <c r="JA50">
        <v>0</v>
      </c>
      <c r="JB50">
        <v>1</v>
      </c>
      <c r="JC50">
        <v>25927</v>
      </c>
      <c r="JD50">
        <v>7</v>
      </c>
      <c r="JE50">
        <v>100476</v>
      </c>
      <c r="JF50">
        <v>2</v>
      </c>
      <c r="JG50">
        <v>14348</v>
      </c>
      <c r="JH50">
        <v>3000</v>
      </c>
      <c r="JJ50">
        <v>0</v>
      </c>
      <c r="JK50">
        <v>0</v>
      </c>
      <c r="JL50">
        <v>0</v>
      </c>
      <c r="JM50">
        <v>0</v>
      </c>
      <c r="JO50">
        <v>0</v>
      </c>
      <c r="JP50">
        <v>23.452999999999999</v>
      </c>
      <c r="JQ50">
        <v>56.428000000000004</v>
      </c>
      <c r="JR50">
        <v>0</v>
      </c>
      <c r="JS50">
        <v>221396</v>
      </c>
      <c r="JT50">
        <v>611750</v>
      </c>
      <c r="JU50">
        <v>21892</v>
      </c>
      <c r="JW50">
        <v>0</v>
      </c>
      <c r="JX50">
        <v>0</v>
      </c>
      <c r="JY50">
        <v>0</v>
      </c>
      <c r="JZ50">
        <v>0</v>
      </c>
      <c r="KD50">
        <v>46115</v>
      </c>
      <c r="KE50">
        <v>7375</v>
      </c>
      <c r="KG50">
        <v>0</v>
      </c>
      <c r="KH50">
        <v>0</v>
      </c>
      <c r="KI50">
        <v>0</v>
      </c>
      <c r="KJ50">
        <v>15</v>
      </c>
      <c r="KK50">
        <v>10</v>
      </c>
      <c r="KL50">
        <v>9323</v>
      </c>
      <c r="KM50">
        <v>6215</v>
      </c>
      <c r="KN50">
        <v>0</v>
      </c>
      <c r="KO50">
        <v>0</v>
      </c>
      <c r="KP50">
        <v>0</v>
      </c>
      <c r="KQ50">
        <v>0</v>
      </c>
      <c r="KS50">
        <v>0</v>
      </c>
      <c r="KT50">
        <v>0</v>
      </c>
      <c r="KU50">
        <v>0</v>
      </c>
      <c r="KW50">
        <v>0</v>
      </c>
      <c r="KX50">
        <v>0</v>
      </c>
      <c r="KY50">
        <v>0</v>
      </c>
      <c r="KZ50">
        <v>13005691</v>
      </c>
      <c r="LA50">
        <v>0</v>
      </c>
      <c r="LB50">
        <v>0</v>
      </c>
      <c r="LD50">
        <v>0</v>
      </c>
      <c r="LE50">
        <v>0</v>
      </c>
      <c r="LF50">
        <v>0</v>
      </c>
      <c r="LG50">
        <v>66240</v>
      </c>
      <c r="LH50">
        <v>0</v>
      </c>
      <c r="LI50">
        <v>13005691</v>
      </c>
      <c r="LJ50">
        <v>1051.9950000000001</v>
      </c>
      <c r="LK50">
        <v>2</v>
      </c>
      <c r="LL50">
        <v>67080</v>
      </c>
      <c r="LM50">
        <v>22197</v>
      </c>
      <c r="LN50">
        <v>0</v>
      </c>
      <c r="LO50">
        <v>0</v>
      </c>
      <c r="LP50">
        <v>0</v>
      </c>
      <c r="LQ50">
        <v>0</v>
      </c>
      <c r="LR50">
        <v>0</v>
      </c>
      <c r="LS50">
        <v>0</v>
      </c>
      <c r="LT50">
        <v>0</v>
      </c>
      <c r="LU50">
        <v>0</v>
      </c>
      <c r="LV50">
        <v>0</v>
      </c>
      <c r="LW50">
        <v>0</v>
      </c>
      <c r="LX50">
        <v>0</v>
      </c>
      <c r="LY50">
        <v>0</v>
      </c>
      <c r="LZ50">
        <v>1103</v>
      </c>
      <c r="MA50">
        <v>66240</v>
      </c>
      <c r="MB50">
        <v>0</v>
      </c>
      <c r="MC50">
        <v>44160</v>
      </c>
      <c r="MD50">
        <v>22080</v>
      </c>
      <c r="ME50">
        <v>0</v>
      </c>
      <c r="MF50">
        <v>0</v>
      </c>
      <c r="MG50">
        <v>13380986</v>
      </c>
      <c r="MH50">
        <v>0</v>
      </c>
      <c r="MI50">
        <v>0</v>
      </c>
      <c r="MJ50">
        <v>0</v>
      </c>
      <c r="MK50">
        <v>0</v>
      </c>
      <c r="ML50">
        <v>0</v>
      </c>
      <c r="MM50">
        <v>1228196.149</v>
      </c>
      <c r="MN50">
        <v>16.863</v>
      </c>
      <c r="MO50">
        <v>81365.085000000006</v>
      </c>
      <c r="MP50">
        <v>255.46700000000001</v>
      </c>
      <c r="MQ50">
        <v>575.48199999999997</v>
      </c>
      <c r="MS50">
        <v>763323922</v>
      </c>
      <c r="MT50">
        <v>257639917</v>
      </c>
      <c r="MU50">
        <v>67130</v>
      </c>
      <c r="MV50">
        <v>198889</v>
      </c>
      <c r="MW50">
        <v>15877</v>
      </c>
      <c r="MX50">
        <v>505684005</v>
      </c>
      <c r="MY50">
        <v>104804</v>
      </c>
      <c r="MZ50">
        <v>396000</v>
      </c>
      <c r="NA50">
        <v>43</v>
      </c>
      <c r="NB50">
        <v>13</v>
      </c>
      <c r="ND50">
        <v>1038.9360000000001</v>
      </c>
      <c r="NE50">
        <v>46752</v>
      </c>
      <c r="NF50">
        <v>30</v>
      </c>
      <c r="NG50">
        <v>30000</v>
      </c>
      <c r="NH50">
        <v>116918</v>
      </c>
      <c r="NI50">
        <v>0</v>
      </c>
      <c r="NJ50">
        <v>0</v>
      </c>
      <c r="NK50">
        <v>262566</v>
      </c>
      <c r="NL50">
        <v>0</v>
      </c>
      <c r="NN50">
        <v>0</v>
      </c>
      <c r="NO50">
        <v>0</v>
      </c>
      <c r="NP50">
        <v>1104</v>
      </c>
      <c r="NT50">
        <v>0</v>
      </c>
      <c r="NU50">
        <v>0</v>
      </c>
      <c r="NV50">
        <v>0</v>
      </c>
      <c r="NW50">
        <v>0</v>
      </c>
      <c r="NX50">
        <v>0</v>
      </c>
      <c r="NY50">
        <v>0</v>
      </c>
      <c r="NZ50">
        <v>0</v>
      </c>
      <c r="OA50">
        <v>0</v>
      </c>
      <c r="OB50">
        <v>0</v>
      </c>
      <c r="OC50">
        <v>0</v>
      </c>
      <c r="OD50">
        <v>0</v>
      </c>
      <c r="OE50">
        <v>445000</v>
      </c>
      <c r="OF50">
        <v>3450000</v>
      </c>
      <c r="OG50">
        <v>2500</v>
      </c>
      <c r="OH50">
        <v>5000</v>
      </c>
      <c r="OO50">
        <v>3032.2860000000001</v>
      </c>
      <c r="OP50">
        <v>0</v>
      </c>
      <c r="OQ50">
        <v>3032.2860000000001</v>
      </c>
      <c r="OR50">
        <v>2826849</v>
      </c>
      <c r="OS50">
        <v>0</v>
      </c>
      <c r="OT50">
        <v>2826849</v>
      </c>
      <c r="OU50">
        <v>283881</v>
      </c>
      <c r="OV50">
        <v>116138456</v>
      </c>
      <c r="OX50">
        <v>0.25270000000000004</v>
      </c>
      <c r="OY50">
        <v>406500.10000000003</v>
      </c>
      <c r="OZ50">
        <v>21566692</v>
      </c>
      <c r="PA50">
        <v>7957358</v>
      </c>
      <c r="PB50">
        <v>6925</v>
      </c>
      <c r="PC50">
        <v>0</v>
      </c>
      <c r="PD50">
        <v>35000000</v>
      </c>
      <c r="PE50">
        <v>33517000</v>
      </c>
      <c r="PF50">
        <v>1483000</v>
      </c>
      <c r="PG50">
        <v>306</v>
      </c>
      <c r="PH50">
        <v>0</v>
      </c>
      <c r="PI50">
        <v>0</v>
      </c>
      <c r="PJ50">
        <v>0</v>
      </c>
      <c r="PK50">
        <v>0</v>
      </c>
      <c r="PL50">
        <v>3352770</v>
      </c>
      <c r="PM50">
        <v>0</v>
      </c>
      <c r="PN50">
        <v>0</v>
      </c>
      <c r="PO50">
        <v>0</v>
      </c>
    </row>
    <row r="51" spans="1:431" customFormat="1" x14ac:dyDescent="0.3">
      <c r="A51">
        <v>46778</v>
      </c>
      <c r="B51" s="4">
        <v>57831</v>
      </c>
      <c r="C51">
        <v>9</v>
      </c>
      <c r="D51">
        <v>2026</v>
      </c>
      <c r="E51">
        <v>6215</v>
      </c>
      <c r="F51">
        <v>0</v>
      </c>
      <c r="G51">
        <v>329.58600000000001</v>
      </c>
      <c r="H51">
        <v>315.46800000000002</v>
      </c>
      <c r="I51">
        <v>315.46800000000002</v>
      </c>
      <c r="J51">
        <v>329.58600000000001</v>
      </c>
      <c r="K51">
        <v>0</v>
      </c>
      <c r="L51">
        <v>6215</v>
      </c>
      <c r="M51">
        <v>0</v>
      </c>
      <c r="N51">
        <v>0</v>
      </c>
      <c r="P51">
        <v>407.58700000000005</v>
      </c>
      <c r="Q51">
        <v>0</v>
      </c>
      <c r="R51">
        <v>192051</v>
      </c>
      <c r="S51">
        <v>471.19</v>
      </c>
      <c r="U51">
        <v>139719</v>
      </c>
      <c r="V51">
        <v>0.28200000000000003</v>
      </c>
      <c r="W51">
        <v>175</v>
      </c>
      <c r="X51">
        <v>175</v>
      </c>
      <c r="Z51">
        <v>0</v>
      </c>
      <c r="AC51">
        <v>0</v>
      </c>
      <c r="AD51" t="s">
        <v>427</v>
      </c>
      <c r="AE51">
        <v>0</v>
      </c>
      <c r="AH51">
        <v>0</v>
      </c>
      <c r="AI51">
        <v>0</v>
      </c>
      <c r="AJ51">
        <v>6215</v>
      </c>
      <c r="AK51" t="s">
        <v>949</v>
      </c>
      <c r="AL51" t="s">
        <v>476</v>
      </c>
      <c r="AM51">
        <v>0</v>
      </c>
      <c r="AN51">
        <v>0</v>
      </c>
      <c r="AO51">
        <v>0</v>
      </c>
      <c r="AP51">
        <v>0</v>
      </c>
      <c r="AQ51">
        <v>0</v>
      </c>
      <c r="AS51">
        <v>0</v>
      </c>
      <c r="AT51">
        <v>0</v>
      </c>
      <c r="AU51">
        <v>0</v>
      </c>
      <c r="AV51">
        <v>-15313</v>
      </c>
      <c r="AW51">
        <v>3771995</v>
      </c>
      <c r="AX51">
        <v>3772331</v>
      </c>
      <c r="AY51">
        <v>2813912</v>
      </c>
      <c r="AZ51">
        <v>192051</v>
      </c>
      <c r="BA51">
        <v>34.082999999999998</v>
      </c>
      <c r="BB51">
        <v>0</v>
      </c>
      <c r="BC51">
        <v>0</v>
      </c>
      <c r="BD51">
        <v>0</v>
      </c>
      <c r="BE51">
        <v>0</v>
      </c>
      <c r="BF51">
        <v>3242577</v>
      </c>
      <c r="BG51">
        <v>0</v>
      </c>
      <c r="BJ51">
        <v>12</v>
      </c>
      <c r="BK51">
        <v>0</v>
      </c>
      <c r="BL51">
        <v>0</v>
      </c>
      <c r="BM51">
        <v>0</v>
      </c>
      <c r="BN51">
        <v>0</v>
      </c>
      <c r="BO51">
        <v>0</v>
      </c>
      <c r="BP51">
        <v>0</v>
      </c>
      <c r="BQ51">
        <v>873</v>
      </c>
      <c r="BS51">
        <v>0</v>
      </c>
      <c r="BT51">
        <v>0</v>
      </c>
      <c r="BU51">
        <v>0</v>
      </c>
      <c r="BV51">
        <v>0</v>
      </c>
      <c r="BW51">
        <v>0</v>
      </c>
      <c r="BY51">
        <v>0</v>
      </c>
      <c r="CA51">
        <v>0</v>
      </c>
      <c r="CB51">
        <v>0</v>
      </c>
      <c r="CC51">
        <v>0</v>
      </c>
      <c r="CD51">
        <v>0</v>
      </c>
      <c r="CE51">
        <v>0</v>
      </c>
      <c r="CF51">
        <v>0</v>
      </c>
      <c r="CG51">
        <v>0</v>
      </c>
      <c r="CH51">
        <v>25800</v>
      </c>
      <c r="CI51">
        <v>0</v>
      </c>
      <c r="CJ51">
        <v>4</v>
      </c>
      <c r="CK51">
        <v>0</v>
      </c>
      <c r="CL51">
        <v>0</v>
      </c>
      <c r="CN51">
        <v>0</v>
      </c>
      <c r="CO51">
        <v>1</v>
      </c>
      <c r="CP51">
        <v>0</v>
      </c>
      <c r="CQ51">
        <v>0.66700000000000004</v>
      </c>
      <c r="CR51">
        <v>401.58</v>
      </c>
      <c r="CS51">
        <v>0</v>
      </c>
      <c r="CT51">
        <v>0</v>
      </c>
      <c r="CU51">
        <v>0</v>
      </c>
      <c r="CV51">
        <v>0</v>
      </c>
      <c r="CW51">
        <v>0</v>
      </c>
      <c r="CX51">
        <v>0</v>
      </c>
      <c r="CY51">
        <v>0</v>
      </c>
      <c r="CZ51">
        <v>0</v>
      </c>
      <c r="DB51">
        <v>1960634</v>
      </c>
      <c r="DC51">
        <v>0</v>
      </c>
      <c r="DD51">
        <v>0</v>
      </c>
      <c r="DE51">
        <v>540860</v>
      </c>
      <c r="DF51">
        <v>540860</v>
      </c>
      <c r="DG51">
        <v>87.025000000000006</v>
      </c>
      <c r="DH51">
        <v>0</v>
      </c>
      <c r="DI51">
        <v>0</v>
      </c>
      <c r="DK51">
        <v>3672</v>
      </c>
      <c r="DL51">
        <v>0</v>
      </c>
      <c r="DM51">
        <v>137929</v>
      </c>
      <c r="DN51">
        <v>336</v>
      </c>
      <c r="DO51">
        <v>0</v>
      </c>
      <c r="DP51">
        <v>0</v>
      </c>
      <c r="DQ51">
        <v>0</v>
      </c>
      <c r="DR51">
        <v>0</v>
      </c>
      <c r="DS51">
        <v>0</v>
      </c>
      <c r="DT51">
        <v>0</v>
      </c>
      <c r="DU51">
        <v>0</v>
      </c>
      <c r="DV51">
        <v>0</v>
      </c>
      <c r="DW51">
        <v>0</v>
      </c>
      <c r="DX51">
        <v>0</v>
      </c>
      <c r="DY51">
        <v>0</v>
      </c>
      <c r="DZ51">
        <v>0</v>
      </c>
      <c r="EA51">
        <v>0</v>
      </c>
      <c r="EB51">
        <v>0</v>
      </c>
      <c r="EC51">
        <v>18.46</v>
      </c>
      <c r="ED51">
        <v>131938</v>
      </c>
      <c r="EE51">
        <v>0</v>
      </c>
      <c r="EF51">
        <v>0</v>
      </c>
      <c r="EG51">
        <v>0</v>
      </c>
      <c r="EH51">
        <v>6327</v>
      </c>
      <c r="EI51">
        <v>0</v>
      </c>
      <c r="EJ51">
        <v>0</v>
      </c>
      <c r="EK51">
        <v>1.6E-2</v>
      </c>
      <c r="EL51">
        <v>0</v>
      </c>
      <c r="EM51">
        <v>0</v>
      </c>
      <c r="EN51">
        <v>0.19400000000000001</v>
      </c>
      <c r="EO51">
        <v>0</v>
      </c>
      <c r="EP51">
        <v>0</v>
      </c>
      <c r="EQ51">
        <v>0.21</v>
      </c>
      <c r="ER51">
        <v>0</v>
      </c>
      <c r="ES51">
        <v>1.018</v>
      </c>
      <c r="ET51">
        <v>0</v>
      </c>
      <c r="EV51">
        <v>0</v>
      </c>
      <c r="EW51">
        <v>0</v>
      </c>
      <c r="EX51">
        <v>0</v>
      </c>
      <c r="EZ51">
        <v>3234053</v>
      </c>
      <c r="FA51">
        <v>0</v>
      </c>
      <c r="FB51">
        <v>3425768</v>
      </c>
      <c r="FC51">
        <v>0</v>
      </c>
      <c r="FD51">
        <v>0</v>
      </c>
      <c r="FE51">
        <v>456874</v>
      </c>
      <c r="FF51">
        <v>81404</v>
      </c>
      <c r="FG51">
        <v>6.7610000000000003E-2</v>
      </c>
      <c r="FH51">
        <v>3.1380999999999999E-2</v>
      </c>
      <c r="FI51">
        <v>0</v>
      </c>
      <c r="FJ51">
        <v>0</v>
      </c>
      <c r="FK51">
        <v>521.73400000000004</v>
      </c>
      <c r="FL51">
        <v>3989846</v>
      </c>
      <c r="FM51">
        <v>0</v>
      </c>
      <c r="FN51">
        <v>0</v>
      </c>
      <c r="FO51">
        <v>42696</v>
      </c>
      <c r="FP51">
        <v>0</v>
      </c>
      <c r="FQ51">
        <v>42696</v>
      </c>
      <c r="FR51">
        <v>42696</v>
      </c>
      <c r="FS51">
        <v>0</v>
      </c>
      <c r="FT51">
        <v>0</v>
      </c>
      <c r="FU51">
        <v>0</v>
      </c>
      <c r="FV51">
        <v>0</v>
      </c>
      <c r="FW51">
        <v>0</v>
      </c>
      <c r="FX51">
        <v>0</v>
      </c>
      <c r="FY51">
        <v>0</v>
      </c>
      <c r="GB51">
        <v>131292</v>
      </c>
      <c r="GC51">
        <v>131292</v>
      </c>
      <c r="GD51">
        <v>13.908000000000001</v>
      </c>
      <c r="GF51">
        <v>0</v>
      </c>
      <c r="GG51">
        <v>0</v>
      </c>
      <c r="GH51">
        <v>0</v>
      </c>
      <c r="GI51">
        <v>0</v>
      </c>
      <c r="GK51">
        <v>0</v>
      </c>
      <c r="GL51">
        <v>0</v>
      </c>
      <c r="GM51">
        <v>0</v>
      </c>
      <c r="GN51">
        <v>0</v>
      </c>
      <c r="GO51">
        <v>0</v>
      </c>
      <c r="GQ51">
        <v>0</v>
      </c>
      <c r="GR51">
        <v>0</v>
      </c>
      <c r="GS51">
        <v>0</v>
      </c>
      <c r="GT51">
        <v>0</v>
      </c>
      <c r="HB51">
        <v>0</v>
      </c>
      <c r="HC51">
        <v>0</v>
      </c>
      <c r="HD51">
        <v>0</v>
      </c>
      <c r="HE51">
        <v>0</v>
      </c>
      <c r="HF51">
        <v>365943</v>
      </c>
      <c r="HG51">
        <v>622</v>
      </c>
      <c r="HH51">
        <v>104786</v>
      </c>
      <c r="HI51">
        <v>0</v>
      </c>
      <c r="HJ51">
        <v>75553</v>
      </c>
      <c r="HK51">
        <v>1711</v>
      </c>
      <c r="HL51">
        <v>1141</v>
      </c>
      <c r="HM51">
        <v>0</v>
      </c>
      <c r="HN51">
        <v>0</v>
      </c>
      <c r="HO51">
        <v>0</v>
      </c>
      <c r="HP51">
        <v>0</v>
      </c>
      <c r="HQ51">
        <v>0</v>
      </c>
      <c r="HR51">
        <v>0</v>
      </c>
      <c r="HS51">
        <v>3233717</v>
      </c>
      <c r="HT51">
        <v>81404</v>
      </c>
      <c r="HW51">
        <v>0</v>
      </c>
      <c r="HX51">
        <v>4</v>
      </c>
      <c r="HY51">
        <v>39</v>
      </c>
      <c r="HZ51">
        <v>65</v>
      </c>
      <c r="IA51">
        <v>101</v>
      </c>
      <c r="IB51">
        <v>124</v>
      </c>
      <c r="IC51">
        <v>333</v>
      </c>
      <c r="ID51">
        <v>0</v>
      </c>
      <c r="IE51">
        <v>0</v>
      </c>
      <c r="IF51">
        <v>0</v>
      </c>
      <c r="IG51">
        <v>1</v>
      </c>
      <c r="IH51">
        <v>84.091999999999999</v>
      </c>
      <c r="II51">
        <v>0</v>
      </c>
      <c r="IJ51">
        <v>0.28200000000000003</v>
      </c>
      <c r="IK51">
        <v>0</v>
      </c>
      <c r="IL51">
        <v>0</v>
      </c>
      <c r="IM51">
        <v>0</v>
      </c>
      <c r="IN51">
        <v>0</v>
      </c>
      <c r="IO51">
        <v>0</v>
      </c>
      <c r="IP51">
        <v>0</v>
      </c>
      <c r="IQ51">
        <v>0.28200000000000003</v>
      </c>
      <c r="IR51">
        <v>175</v>
      </c>
      <c r="IS51">
        <v>0</v>
      </c>
      <c r="IT51">
        <v>0</v>
      </c>
      <c r="IU51">
        <v>0</v>
      </c>
      <c r="IV51">
        <v>0</v>
      </c>
      <c r="IW51">
        <v>6215</v>
      </c>
      <c r="IX51">
        <v>0</v>
      </c>
      <c r="IY51">
        <v>0</v>
      </c>
      <c r="IZ51">
        <v>0</v>
      </c>
      <c r="JA51">
        <v>0</v>
      </c>
      <c r="JB51">
        <v>0</v>
      </c>
      <c r="JC51">
        <v>0</v>
      </c>
      <c r="JD51">
        <v>0</v>
      </c>
      <c r="JE51">
        <v>0</v>
      </c>
      <c r="JF51">
        <v>0</v>
      </c>
      <c r="JG51">
        <v>0</v>
      </c>
      <c r="JH51">
        <v>0</v>
      </c>
      <c r="JJ51">
        <v>0</v>
      </c>
      <c r="JK51">
        <v>0</v>
      </c>
      <c r="JL51">
        <v>0</v>
      </c>
      <c r="JM51">
        <v>0</v>
      </c>
      <c r="JO51">
        <v>0</v>
      </c>
      <c r="JP51">
        <v>13.908000000000001</v>
      </c>
      <c r="JQ51">
        <v>0</v>
      </c>
      <c r="JR51">
        <v>0</v>
      </c>
      <c r="JS51">
        <v>131292</v>
      </c>
      <c r="JT51">
        <v>0</v>
      </c>
      <c r="JU51">
        <v>0</v>
      </c>
      <c r="JW51">
        <v>0</v>
      </c>
      <c r="JX51">
        <v>0</v>
      </c>
      <c r="JY51">
        <v>0</v>
      </c>
      <c r="JZ51">
        <v>0</v>
      </c>
      <c r="KD51">
        <v>0</v>
      </c>
      <c r="KE51">
        <v>7375</v>
      </c>
      <c r="KG51">
        <v>0</v>
      </c>
      <c r="KH51">
        <v>0</v>
      </c>
      <c r="KI51">
        <v>0</v>
      </c>
      <c r="KJ51">
        <v>1</v>
      </c>
      <c r="KK51">
        <v>0</v>
      </c>
      <c r="KL51">
        <v>622</v>
      </c>
      <c r="KM51">
        <v>0</v>
      </c>
      <c r="KN51">
        <v>0</v>
      </c>
      <c r="KO51">
        <v>0</v>
      </c>
      <c r="KP51">
        <v>0</v>
      </c>
      <c r="KQ51">
        <v>0</v>
      </c>
      <c r="KS51">
        <v>0</v>
      </c>
      <c r="KT51">
        <v>0</v>
      </c>
      <c r="KU51">
        <v>0</v>
      </c>
      <c r="KW51">
        <v>0</v>
      </c>
      <c r="KX51">
        <v>0</v>
      </c>
      <c r="KY51">
        <v>0</v>
      </c>
      <c r="KZ51">
        <v>3797795</v>
      </c>
      <c r="LA51">
        <v>0</v>
      </c>
      <c r="LB51">
        <v>0</v>
      </c>
      <c r="LD51">
        <v>0</v>
      </c>
      <c r="LE51">
        <v>0</v>
      </c>
      <c r="LF51">
        <v>0</v>
      </c>
      <c r="LG51">
        <v>25800</v>
      </c>
      <c r="LH51">
        <v>0</v>
      </c>
      <c r="LI51">
        <v>3797795</v>
      </c>
      <c r="LJ51">
        <v>401.58</v>
      </c>
      <c r="LK51">
        <v>2</v>
      </c>
      <c r="LL51">
        <v>67080</v>
      </c>
      <c r="LM51">
        <v>8473</v>
      </c>
      <c r="LN51">
        <v>0</v>
      </c>
      <c r="LO51">
        <v>0</v>
      </c>
      <c r="LP51">
        <v>0</v>
      </c>
      <c r="LQ51">
        <v>0</v>
      </c>
      <c r="LR51">
        <v>0</v>
      </c>
      <c r="LS51">
        <v>0</v>
      </c>
      <c r="LT51">
        <v>0</v>
      </c>
      <c r="LU51">
        <v>0</v>
      </c>
      <c r="LV51">
        <v>0</v>
      </c>
      <c r="LW51">
        <v>0</v>
      </c>
      <c r="LX51">
        <v>0</v>
      </c>
      <c r="LY51">
        <v>0</v>
      </c>
      <c r="LZ51">
        <v>430</v>
      </c>
      <c r="MA51">
        <v>25800</v>
      </c>
      <c r="MB51">
        <v>0</v>
      </c>
      <c r="MC51">
        <v>17200</v>
      </c>
      <c r="MD51">
        <v>8600</v>
      </c>
      <c r="ME51">
        <v>0</v>
      </c>
      <c r="MF51">
        <v>0</v>
      </c>
      <c r="MG51">
        <v>3797795</v>
      </c>
      <c r="MH51">
        <v>0</v>
      </c>
      <c r="MI51">
        <v>0</v>
      </c>
      <c r="MJ51">
        <v>0</v>
      </c>
      <c r="MK51">
        <v>0</v>
      </c>
      <c r="ML51">
        <v>0</v>
      </c>
      <c r="MM51">
        <v>1228196.149</v>
      </c>
      <c r="MN51">
        <v>12.696</v>
      </c>
      <c r="MO51">
        <v>81365.085000000006</v>
      </c>
      <c r="MP51">
        <v>132.577</v>
      </c>
      <c r="MQ51">
        <v>216.66900000000001</v>
      </c>
      <c r="MS51">
        <v>763323922</v>
      </c>
      <c r="MT51">
        <v>257639917</v>
      </c>
      <c r="MU51">
        <v>17640</v>
      </c>
      <c r="MV51">
        <v>52263</v>
      </c>
      <c r="MW51">
        <v>8240</v>
      </c>
      <c r="MX51">
        <v>505684005</v>
      </c>
      <c r="MY51">
        <v>78906</v>
      </c>
      <c r="MZ51">
        <v>0</v>
      </c>
      <c r="NA51">
        <v>0</v>
      </c>
      <c r="NB51">
        <v>0</v>
      </c>
      <c r="ND51">
        <v>374.34899999999999</v>
      </c>
      <c r="NE51">
        <v>16846</v>
      </c>
      <c r="NF51">
        <v>0</v>
      </c>
      <c r="NG51">
        <v>0</v>
      </c>
      <c r="NH51">
        <v>45580</v>
      </c>
      <c r="NI51">
        <v>0</v>
      </c>
      <c r="NJ51">
        <v>0</v>
      </c>
      <c r="NK51">
        <v>132243</v>
      </c>
      <c r="NL51">
        <v>0</v>
      </c>
      <c r="NN51">
        <v>0</v>
      </c>
      <c r="NO51">
        <v>0</v>
      </c>
      <c r="NP51">
        <v>430</v>
      </c>
      <c r="NT51">
        <v>0</v>
      </c>
      <c r="NU51">
        <v>0</v>
      </c>
      <c r="NV51">
        <v>0</v>
      </c>
      <c r="NW51">
        <v>0</v>
      </c>
      <c r="NX51">
        <v>0</v>
      </c>
      <c r="NY51">
        <v>0</v>
      </c>
      <c r="NZ51">
        <v>0</v>
      </c>
      <c r="OA51">
        <v>0</v>
      </c>
      <c r="OB51">
        <v>0</v>
      </c>
      <c r="OC51">
        <v>0</v>
      </c>
      <c r="OD51">
        <v>0</v>
      </c>
      <c r="OE51">
        <v>28000</v>
      </c>
      <c r="OF51">
        <v>24000</v>
      </c>
      <c r="OG51">
        <v>4000</v>
      </c>
      <c r="OH51">
        <v>8000</v>
      </c>
      <c r="OO51">
        <v>0</v>
      </c>
      <c r="OP51">
        <v>0</v>
      </c>
      <c r="OQ51">
        <v>0</v>
      </c>
      <c r="OR51">
        <v>0</v>
      </c>
      <c r="OS51">
        <v>0</v>
      </c>
      <c r="OT51">
        <v>0</v>
      </c>
      <c r="OU51">
        <v>0</v>
      </c>
      <c r="OV51">
        <v>1575111</v>
      </c>
      <c r="OX51">
        <v>0.25270000000000004</v>
      </c>
      <c r="OY51">
        <v>406500.10000000003</v>
      </c>
      <c r="OZ51">
        <v>292904</v>
      </c>
      <c r="PA51">
        <v>108071</v>
      </c>
      <c r="PB51">
        <v>6925</v>
      </c>
      <c r="PC51">
        <v>0</v>
      </c>
      <c r="PD51">
        <v>35000000</v>
      </c>
      <c r="PE51">
        <v>33517000</v>
      </c>
      <c r="PF51">
        <v>1483000</v>
      </c>
      <c r="PG51">
        <v>306</v>
      </c>
      <c r="PH51">
        <v>0</v>
      </c>
      <c r="PI51">
        <v>0</v>
      </c>
      <c r="PJ51">
        <v>0</v>
      </c>
      <c r="PK51">
        <v>0</v>
      </c>
      <c r="PL51">
        <v>0</v>
      </c>
      <c r="PM51">
        <v>0</v>
      </c>
      <c r="PN51">
        <v>0</v>
      </c>
      <c r="PO51">
        <v>0</v>
      </c>
    </row>
    <row r="52" spans="1:431" customFormat="1" x14ac:dyDescent="0.3">
      <c r="A52">
        <v>46778</v>
      </c>
      <c r="B52" s="4">
        <v>57833</v>
      </c>
      <c r="C52">
        <v>9</v>
      </c>
      <c r="D52">
        <v>2026</v>
      </c>
      <c r="E52">
        <v>6215</v>
      </c>
      <c r="F52">
        <v>0</v>
      </c>
      <c r="G52">
        <v>133.61799999999999</v>
      </c>
      <c r="H52">
        <v>128.60500000000002</v>
      </c>
      <c r="I52">
        <v>128.60500000000002</v>
      </c>
      <c r="J52">
        <v>133.61799999999999</v>
      </c>
      <c r="K52">
        <v>0</v>
      </c>
      <c r="L52">
        <v>6215</v>
      </c>
      <c r="M52">
        <v>0</v>
      </c>
      <c r="N52">
        <v>0</v>
      </c>
      <c r="P52">
        <v>202.99700000000001</v>
      </c>
      <c r="Q52">
        <v>0</v>
      </c>
      <c r="R52">
        <v>95650</v>
      </c>
      <c r="S52">
        <v>471.19</v>
      </c>
      <c r="U52">
        <v>69587</v>
      </c>
      <c r="V52">
        <v>13.676</v>
      </c>
      <c r="W52">
        <v>8500</v>
      </c>
      <c r="X52">
        <v>8500</v>
      </c>
      <c r="Z52">
        <v>0</v>
      </c>
      <c r="AC52">
        <v>0</v>
      </c>
      <c r="AD52" t="s">
        <v>427</v>
      </c>
      <c r="AE52">
        <v>0</v>
      </c>
      <c r="AH52">
        <v>0</v>
      </c>
      <c r="AI52">
        <v>0</v>
      </c>
      <c r="AJ52">
        <v>6215</v>
      </c>
      <c r="AK52" t="s">
        <v>949</v>
      </c>
      <c r="AL52" t="s">
        <v>477</v>
      </c>
      <c r="AM52">
        <v>0</v>
      </c>
      <c r="AN52">
        <v>0</v>
      </c>
      <c r="AO52">
        <v>0</v>
      </c>
      <c r="AP52">
        <v>0</v>
      </c>
      <c r="AQ52">
        <v>0</v>
      </c>
      <c r="AS52">
        <v>0</v>
      </c>
      <c r="AT52">
        <v>0</v>
      </c>
      <c r="AU52">
        <v>0</v>
      </c>
      <c r="AV52">
        <v>-23167</v>
      </c>
      <c r="AW52">
        <v>1717894</v>
      </c>
      <c r="AX52">
        <v>1668331</v>
      </c>
      <c r="AY52">
        <v>1202584</v>
      </c>
      <c r="AZ52">
        <v>95650</v>
      </c>
      <c r="BA52">
        <v>16</v>
      </c>
      <c r="BB52">
        <v>0</v>
      </c>
      <c r="BC52">
        <v>0</v>
      </c>
      <c r="BD52">
        <v>0</v>
      </c>
      <c r="BE52">
        <v>0</v>
      </c>
      <c r="BF52">
        <v>1360608</v>
      </c>
      <c r="BG52">
        <v>0</v>
      </c>
      <c r="BJ52">
        <v>12</v>
      </c>
      <c r="BK52">
        <v>0</v>
      </c>
      <c r="BL52">
        <v>0</v>
      </c>
      <c r="BM52">
        <v>0</v>
      </c>
      <c r="BN52">
        <v>0</v>
      </c>
      <c r="BO52">
        <v>0</v>
      </c>
      <c r="BP52">
        <v>0</v>
      </c>
      <c r="BQ52">
        <v>908</v>
      </c>
      <c r="BS52">
        <v>0</v>
      </c>
      <c r="BT52">
        <v>0</v>
      </c>
      <c r="BU52">
        <v>0</v>
      </c>
      <c r="BV52">
        <v>0</v>
      </c>
      <c r="BW52">
        <v>0</v>
      </c>
      <c r="BY52">
        <v>0</v>
      </c>
      <c r="CA52">
        <v>0</v>
      </c>
      <c r="CB52">
        <v>0</v>
      </c>
      <c r="CC52">
        <v>0</v>
      </c>
      <c r="CD52">
        <v>0</v>
      </c>
      <c r="CE52">
        <v>0</v>
      </c>
      <c r="CF52">
        <v>0</v>
      </c>
      <c r="CG52">
        <v>0</v>
      </c>
      <c r="CH52">
        <v>58466</v>
      </c>
      <c r="CI52">
        <v>0</v>
      </c>
      <c r="CJ52">
        <v>4</v>
      </c>
      <c r="CK52">
        <v>0</v>
      </c>
      <c r="CL52">
        <v>0</v>
      </c>
      <c r="CN52">
        <v>0</v>
      </c>
      <c r="CO52">
        <v>1</v>
      </c>
      <c r="CP52">
        <v>0</v>
      </c>
      <c r="CQ52">
        <v>0</v>
      </c>
      <c r="CR52">
        <v>203.59</v>
      </c>
      <c r="CS52">
        <v>0</v>
      </c>
      <c r="CT52">
        <v>0</v>
      </c>
      <c r="CU52">
        <v>0</v>
      </c>
      <c r="CV52">
        <v>0</v>
      </c>
      <c r="CW52">
        <v>0</v>
      </c>
      <c r="CX52">
        <v>0</v>
      </c>
      <c r="CY52">
        <v>0</v>
      </c>
      <c r="CZ52">
        <v>0</v>
      </c>
      <c r="DB52">
        <v>799280</v>
      </c>
      <c r="DC52">
        <v>0</v>
      </c>
      <c r="DD52">
        <v>0</v>
      </c>
      <c r="DE52">
        <v>104257</v>
      </c>
      <c r="DF52">
        <v>104257</v>
      </c>
      <c r="DG52">
        <v>16.775000000000002</v>
      </c>
      <c r="DH52">
        <v>0</v>
      </c>
      <c r="DI52">
        <v>0</v>
      </c>
      <c r="DK52">
        <v>4207</v>
      </c>
      <c r="DL52">
        <v>0</v>
      </c>
      <c r="DM52">
        <v>108203</v>
      </c>
      <c r="DN52">
        <v>263</v>
      </c>
      <c r="DO52">
        <v>0</v>
      </c>
      <c r="DP52">
        <v>0</v>
      </c>
      <c r="DQ52">
        <v>0</v>
      </c>
      <c r="DR52">
        <v>0</v>
      </c>
      <c r="DS52">
        <v>0</v>
      </c>
      <c r="DT52">
        <v>0</v>
      </c>
      <c r="DU52">
        <v>0</v>
      </c>
      <c r="DV52">
        <v>0</v>
      </c>
      <c r="DW52">
        <v>0</v>
      </c>
      <c r="DX52">
        <v>0</v>
      </c>
      <c r="DY52">
        <v>0</v>
      </c>
      <c r="DZ52">
        <v>0</v>
      </c>
      <c r="EA52">
        <v>0</v>
      </c>
      <c r="EB52">
        <v>0</v>
      </c>
      <c r="EC52">
        <v>1.5750000000000002</v>
      </c>
      <c r="ED52">
        <v>11257</v>
      </c>
      <c r="EE52">
        <v>0</v>
      </c>
      <c r="EF52">
        <v>0</v>
      </c>
      <c r="EG52">
        <v>0</v>
      </c>
      <c r="EH52">
        <v>97209</v>
      </c>
      <c r="EI52">
        <v>0</v>
      </c>
      <c r="EJ52">
        <v>0</v>
      </c>
      <c r="EK52">
        <v>4.7120000000000006</v>
      </c>
      <c r="EL52">
        <v>0</v>
      </c>
      <c r="EM52">
        <v>0</v>
      </c>
      <c r="EN52">
        <v>0.30099999999999999</v>
      </c>
      <c r="EO52">
        <v>0</v>
      </c>
      <c r="EP52">
        <v>0</v>
      </c>
      <c r="EQ52">
        <v>5.0129999999999999</v>
      </c>
      <c r="ER52">
        <v>0</v>
      </c>
      <c r="ES52">
        <v>15.641</v>
      </c>
      <c r="ET52">
        <v>0</v>
      </c>
      <c r="EV52">
        <v>0</v>
      </c>
      <c r="EW52">
        <v>0</v>
      </c>
      <c r="EX52">
        <v>0</v>
      </c>
      <c r="EZ52">
        <v>1442465</v>
      </c>
      <c r="FA52">
        <v>0</v>
      </c>
      <c r="FB52">
        <v>1537852</v>
      </c>
      <c r="FC52">
        <v>0</v>
      </c>
      <c r="FD52">
        <v>0</v>
      </c>
      <c r="FE52">
        <v>191708</v>
      </c>
      <c r="FF52">
        <v>34158</v>
      </c>
      <c r="FG52">
        <v>6.7610000000000003E-2</v>
      </c>
      <c r="FH52">
        <v>3.1380999999999999E-2</v>
      </c>
      <c r="FI52">
        <v>0</v>
      </c>
      <c r="FJ52">
        <v>0</v>
      </c>
      <c r="FK52">
        <v>218.923</v>
      </c>
      <c r="FL52">
        <v>1822184</v>
      </c>
      <c r="FM52">
        <v>0</v>
      </c>
      <c r="FN52">
        <v>0</v>
      </c>
      <c r="FO52">
        <v>0</v>
      </c>
      <c r="FP52">
        <v>0</v>
      </c>
      <c r="FQ52">
        <v>0</v>
      </c>
      <c r="FR52">
        <v>0</v>
      </c>
      <c r="FS52">
        <v>0</v>
      </c>
      <c r="FT52">
        <v>0</v>
      </c>
      <c r="FU52">
        <v>0</v>
      </c>
      <c r="FV52">
        <v>0</v>
      </c>
      <c r="FW52">
        <v>0</v>
      </c>
      <c r="FX52">
        <v>0</v>
      </c>
      <c r="FY52">
        <v>0</v>
      </c>
      <c r="GB52">
        <v>0</v>
      </c>
      <c r="GC52">
        <v>0</v>
      </c>
      <c r="GD52">
        <v>0</v>
      </c>
      <c r="GF52">
        <v>0</v>
      </c>
      <c r="GG52">
        <v>0</v>
      </c>
      <c r="GH52">
        <v>0</v>
      </c>
      <c r="GI52">
        <v>0</v>
      </c>
      <c r="GK52">
        <v>0</v>
      </c>
      <c r="GL52">
        <v>0</v>
      </c>
      <c r="GM52">
        <v>0</v>
      </c>
      <c r="GN52">
        <v>0</v>
      </c>
      <c r="GO52">
        <v>0</v>
      </c>
      <c r="GQ52">
        <v>0</v>
      </c>
      <c r="GR52">
        <v>0</v>
      </c>
      <c r="GS52">
        <v>0</v>
      </c>
      <c r="GT52">
        <v>0</v>
      </c>
      <c r="HB52">
        <v>0</v>
      </c>
      <c r="HC52">
        <v>0</v>
      </c>
      <c r="HD52">
        <v>49826</v>
      </c>
      <c r="HE52">
        <v>0</v>
      </c>
      <c r="HF52">
        <v>149182</v>
      </c>
      <c r="HG52">
        <v>23617</v>
      </c>
      <c r="HH52">
        <v>167306</v>
      </c>
      <c r="HI52">
        <v>0</v>
      </c>
      <c r="HJ52">
        <v>71376</v>
      </c>
      <c r="HK52">
        <v>0</v>
      </c>
      <c r="HL52">
        <v>0</v>
      </c>
      <c r="HM52">
        <v>0</v>
      </c>
      <c r="HN52">
        <v>0</v>
      </c>
      <c r="HO52">
        <v>0</v>
      </c>
      <c r="HP52">
        <v>0</v>
      </c>
      <c r="HQ52">
        <v>0</v>
      </c>
      <c r="HR52">
        <v>0</v>
      </c>
      <c r="HS52">
        <v>1442202</v>
      </c>
      <c r="HT52">
        <v>34158</v>
      </c>
      <c r="HW52">
        <v>0</v>
      </c>
      <c r="HX52">
        <v>28</v>
      </c>
      <c r="HY52">
        <v>10</v>
      </c>
      <c r="HZ52">
        <v>8</v>
      </c>
      <c r="IA52">
        <v>18</v>
      </c>
      <c r="IB52">
        <v>5</v>
      </c>
      <c r="IC52">
        <v>69</v>
      </c>
      <c r="ID52">
        <v>0</v>
      </c>
      <c r="IE52">
        <v>0</v>
      </c>
      <c r="IF52">
        <v>0</v>
      </c>
      <c r="IG52">
        <v>38</v>
      </c>
      <c r="IH52">
        <v>35.596000000000004</v>
      </c>
      <c r="II52">
        <v>0</v>
      </c>
      <c r="IJ52">
        <v>13.676</v>
      </c>
      <c r="IK52">
        <v>0</v>
      </c>
      <c r="IL52">
        <v>0</v>
      </c>
      <c r="IM52">
        <v>0</v>
      </c>
      <c r="IN52">
        <v>0</v>
      </c>
      <c r="IO52">
        <v>0</v>
      </c>
      <c r="IP52">
        <v>0</v>
      </c>
      <c r="IQ52">
        <v>13.676</v>
      </c>
      <c r="IR52">
        <v>8500</v>
      </c>
      <c r="IS52">
        <v>0</v>
      </c>
      <c r="IT52">
        <v>0</v>
      </c>
      <c r="IU52">
        <v>0</v>
      </c>
      <c r="IV52">
        <v>0</v>
      </c>
      <c r="IW52">
        <v>6215</v>
      </c>
      <c r="IX52">
        <v>0</v>
      </c>
      <c r="IY52">
        <v>0</v>
      </c>
      <c r="IZ52">
        <v>0</v>
      </c>
      <c r="JA52">
        <v>0</v>
      </c>
      <c r="JB52">
        <v>0</v>
      </c>
      <c r="JC52">
        <v>0</v>
      </c>
      <c r="JD52">
        <v>0</v>
      </c>
      <c r="JE52">
        <v>0</v>
      </c>
      <c r="JF52">
        <v>0</v>
      </c>
      <c r="JG52">
        <v>0</v>
      </c>
      <c r="JH52">
        <v>0</v>
      </c>
      <c r="JJ52">
        <v>0</v>
      </c>
      <c r="JK52">
        <v>0</v>
      </c>
      <c r="JL52">
        <v>0</v>
      </c>
      <c r="JM52">
        <v>0</v>
      </c>
      <c r="JO52">
        <v>0</v>
      </c>
      <c r="JP52">
        <v>0</v>
      </c>
      <c r="JQ52">
        <v>0</v>
      </c>
      <c r="JR52">
        <v>0</v>
      </c>
      <c r="JS52">
        <v>0</v>
      </c>
      <c r="JT52">
        <v>0</v>
      </c>
      <c r="JU52">
        <v>0</v>
      </c>
      <c r="JW52">
        <v>0</v>
      </c>
      <c r="JX52">
        <v>0</v>
      </c>
      <c r="JY52">
        <v>0</v>
      </c>
      <c r="JZ52">
        <v>0</v>
      </c>
      <c r="KD52">
        <v>0</v>
      </c>
      <c r="KE52">
        <v>7375</v>
      </c>
      <c r="KG52">
        <v>0</v>
      </c>
      <c r="KH52">
        <v>0</v>
      </c>
      <c r="KI52">
        <v>0</v>
      </c>
      <c r="KJ52">
        <v>13</v>
      </c>
      <c r="KK52">
        <v>25</v>
      </c>
      <c r="KL52">
        <v>8080</v>
      </c>
      <c r="KM52">
        <v>15538</v>
      </c>
      <c r="KN52">
        <v>0</v>
      </c>
      <c r="KO52">
        <v>0</v>
      </c>
      <c r="KP52">
        <v>0</v>
      </c>
      <c r="KQ52">
        <v>0</v>
      </c>
      <c r="KS52">
        <v>0</v>
      </c>
      <c r="KT52">
        <v>0</v>
      </c>
      <c r="KU52">
        <v>0</v>
      </c>
      <c r="KW52">
        <v>0</v>
      </c>
      <c r="KX52">
        <v>0</v>
      </c>
      <c r="KY52">
        <v>0</v>
      </c>
      <c r="KZ52">
        <v>1676708</v>
      </c>
      <c r="LA52">
        <v>0</v>
      </c>
      <c r="LB52">
        <v>0</v>
      </c>
      <c r="LD52">
        <v>0</v>
      </c>
      <c r="LE52">
        <v>0</v>
      </c>
      <c r="LF52">
        <v>0</v>
      </c>
      <c r="LG52">
        <v>8640</v>
      </c>
      <c r="LH52">
        <v>0</v>
      </c>
      <c r="LI52">
        <v>1676708</v>
      </c>
      <c r="LJ52">
        <v>203.59</v>
      </c>
      <c r="LK52">
        <v>2</v>
      </c>
      <c r="LL52">
        <v>67080</v>
      </c>
      <c r="LM52">
        <v>4296</v>
      </c>
      <c r="LN52">
        <v>0</v>
      </c>
      <c r="LO52">
        <v>0</v>
      </c>
      <c r="LP52">
        <v>0</v>
      </c>
      <c r="LQ52">
        <v>0</v>
      </c>
      <c r="LR52">
        <v>0</v>
      </c>
      <c r="LS52">
        <v>0</v>
      </c>
      <c r="LT52">
        <v>0</v>
      </c>
      <c r="LU52">
        <v>0</v>
      </c>
      <c r="LV52">
        <v>0</v>
      </c>
      <c r="LW52">
        <v>0</v>
      </c>
      <c r="LX52">
        <v>0</v>
      </c>
      <c r="LY52">
        <v>0</v>
      </c>
      <c r="LZ52">
        <v>144</v>
      </c>
      <c r="MA52">
        <v>8640</v>
      </c>
      <c r="MB52">
        <v>0</v>
      </c>
      <c r="MC52">
        <v>5760</v>
      </c>
      <c r="MD52">
        <v>2880</v>
      </c>
      <c r="ME52">
        <v>0</v>
      </c>
      <c r="MF52">
        <v>0</v>
      </c>
      <c r="MG52">
        <v>1726534</v>
      </c>
      <c r="MH52">
        <v>0</v>
      </c>
      <c r="MI52">
        <v>0</v>
      </c>
      <c r="MJ52">
        <v>0</v>
      </c>
      <c r="MK52">
        <v>0</v>
      </c>
      <c r="ML52">
        <v>0</v>
      </c>
      <c r="MM52">
        <v>1228196.149</v>
      </c>
      <c r="MN52">
        <v>24.369</v>
      </c>
      <c r="MO52">
        <v>81365.085000000006</v>
      </c>
      <c r="MP52">
        <v>134.93200000000002</v>
      </c>
      <c r="MQ52">
        <v>170.52800000000002</v>
      </c>
      <c r="MS52">
        <v>763323922</v>
      </c>
      <c r="MT52">
        <v>257639917</v>
      </c>
      <c r="MU52">
        <v>7467</v>
      </c>
      <c r="MV52">
        <v>22123</v>
      </c>
      <c r="MW52">
        <v>8386</v>
      </c>
      <c r="MX52">
        <v>505684005</v>
      </c>
      <c r="MY52">
        <v>151453</v>
      </c>
      <c r="MZ52">
        <v>68000</v>
      </c>
      <c r="NA52">
        <v>8</v>
      </c>
      <c r="NB52">
        <v>1</v>
      </c>
      <c r="ND52">
        <v>152.60900000000001</v>
      </c>
      <c r="NE52">
        <v>6867</v>
      </c>
      <c r="NF52">
        <v>16</v>
      </c>
      <c r="NG52">
        <v>16000</v>
      </c>
      <c r="NH52">
        <v>15264</v>
      </c>
      <c r="NI52">
        <v>0</v>
      </c>
      <c r="NJ52">
        <v>0</v>
      </c>
      <c r="NK52">
        <v>99413</v>
      </c>
      <c r="NL52">
        <v>0</v>
      </c>
      <c r="NN52">
        <v>0</v>
      </c>
      <c r="NO52">
        <v>0</v>
      </c>
      <c r="NP52">
        <v>144</v>
      </c>
      <c r="NT52">
        <v>0</v>
      </c>
      <c r="NU52">
        <v>0</v>
      </c>
      <c r="NV52">
        <v>0</v>
      </c>
      <c r="NW52">
        <v>0</v>
      </c>
      <c r="NX52">
        <v>0</v>
      </c>
      <c r="NY52">
        <v>0</v>
      </c>
      <c r="NZ52">
        <v>0</v>
      </c>
      <c r="OA52">
        <v>0</v>
      </c>
      <c r="OB52">
        <v>0</v>
      </c>
      <c r="OC52">
        <v>0</v>
      </c>
      <c r="OD52">
        <v>0</v>
      </c>
      <c r="OE52">
        <v>72000</v>
      </c>
      <c r="OF52">
        <v>400000</v>
      </c>
      <c r="OG52">
        <v>4000</v>
      </c>
      <c r="OH52">
        <v>8000</v>
      </c>
      <c r="OO52">
        <v>0</v>
      </c>
      <c r="OP52">
        <v>0</v>
      </c>
      <c r="OQ52">
        <v>0</v>
      </c>
      <c r="OR52">
        <v>0</v>
      </c>
      <c r="OS52">
        <v>0</v>
      </c>
      <c r="OT52">
        <v>0</v>
      </c>
      <c r="OU52">
        <v>0</v>
      </c>
      <c r="OV52">
        <v>9774536</v>
      </c>
      <c r="OX52">
        <v>0.25270000000000004</v>
      </c>
      <c r="OY52">
        <v>406500.10000000003</v>
      </c>
      <c r="OZ52">
        <v>1658570</v>
      </c>
      <c r="PA52">
        <v>611955</v>
      </c>
      <c r="PB52">
        <v>6925</v>
      </c>
      <c r="PC52">
        <v>0</v>
      </c>
      <c r="PD52">
        <v>35000000</v>
      </c>
      <c r="PE52">
        <v>33517000</v>
      </c>
      <c r="PF52">
        <v>1483000</v>
      </c>
      <c r="PG52">
        <v>306</v>
      </c>
      <c r="PH52">
        <v>0</v>
      </c>
      <c r="PI52">
        <v>0</v>
      </c>
      <c r="PJ52">
        <v>0</v>
      </c>
      <c r="PK52">
        <v>0</v>
      </c>
      <c r="PL52">
        <v>0</v>
      </c>
      <c r="PM52">
        <v>0</v>
      </c>
      <c r="PN52">
        <v>0</v>
      </c>
      <c r="PO52">
        <v>0</v>
      </c>
    </row>
    <row r="53" spans="1:431" customFormat="1" x14ac:dyDescent="0.3">
      <c r="A53">
        <v>46778</v>
      </c>
      <c r="B53" s="4">
        <v>57834</v>
      </c>
      <c r="C53">
        <v>9</v>
      </c>
      <c r="D53">
        <v>2026</v>
      </c>
      <c r="E53">
        <v>6215</v>
      </c>
      <c r="F53">
        <v>0</v>
      </c>
      <c r="G53">
        <v>550.96600000000001</v>
      </c>
      <c r="H53">
        <v>469.678</v>
      </c>
      <c r="I53">
        <v>469.678</v>
      </c>
      <c r="J53">
        <v>550.96600000000001</v>
      </c>
      <c r="K53">
        <v>0</v>
      </c>
      <c r="L53">
        <v>6215</v>
      </c>
      <c r="M53">
        <v>0</v>
      </c>
      <c r="N53">
        <v>0</v>
      </c>
      <c r="P53">
        <v>502.053</v>
      </c>
      <c r="Q53">
        <v>0</v>
      </c>
      <c r="R53">
        <v>236562</v>
      </c>
      <c r="S53">
        <v>471.19</v>
      </c>
      <c r="U53">
        <v>172102</v>
      </c>
      <c r="V53">
        <v>129.476</v>
      </c>
      <c r="W53">
        <v>80469</v>
      </c>
      <c r="X53">
        <v>80469</v>
      </c>
      <c r="Z53">
        <v>0</v>
      </c>
      <c r="AC53">
        <v>0</v>
      </c>
      <c r="AD53" t="s">
        <v>427</v>
      </c>
      <c r="AE53">
        <v>0</v>
      </c>
      <c r="AH53">
        <v>0</v>
      </c>
      <c r="AI53">
        <v>0</v>
      </c>
      <c r="AJ53">
        <v>6215</v>
      </c>
      <c r="AK53" t="s">
        <v>949</v>
      </c>
      <c r="AL53" t="s">
        <v>478</v>
      </c>
      <c r="AM53">
        <v>0</v>
      </c>
      <c r="AN53">
        <v>0</v>
      </c>
      <c r="AO53">
        <v>0</v>
      </c>
      <c r="AP53">
        <v>0</v>
      </c>
      <c r="AQ53">
        <v>0</v>
      </c>
      <c r="AS53">
        <v>0</v>
      </c>
      <c r="AT53">
        <v>0</v>
      </c>
      <c r="AU53">
        <v>0</v>
      </c>
      <c r="AV53">
        <v>-253116</v>
      </c>
      <c r="AW53">
        <v>6810037</v>
      </c>
      <c r="AX53">
        <v>6606084</v>
      </c>
      <c r="AY53">
        <v>4343154</v>
      </c>
      <c r="AZ53">
        <v>236562</v>
      </c>
      <c r="BA53">
        <v>22.333000000000002</v>
      </c>
      <c r="BB53">
        <v>0</v>
      </c>
      <c r="BC53">
        <v>0</v>
      </c>
      <c r="BD53">
        <v>0</v>
      </c>
      <c r="BE53">
        <v>0</v>
      </c>
      <c r="BF53">
        <v>5515122</v>
      </c>
      <c r="BG53">
        <v>0</v>
      </c>
      <c r="BJ53">
        <v>12</v>
      </c>
      <c r="BK53">
        <v>0</v>
      </c>
      <c r="BL53">
        <v>0</v>
      </c>
      <c r="BM53">
        <v>0</v>
      </c>
      <c r="BN53">
        <v>0</v>
      </c>
      <c r="BO53">
        <v>0</v>
      </c>
      <c r="BP53">
        <v>0</v>
      </c>
      <c r="BQ53">
        <v>845</v>
      </c>
      <c r="BS53">
        <v>0</v>
      </c>
      <c r="BT53">
        <v>0</v>
      </c>
      <c r="BU53">
        <v>0</v>
      </c>
      <c r="BV53">
        <v>0</v>
      </c>
      <c r="BW53">
        <v>0</v>
      </c>
      <c r="BY53">
        <v>0</v>
      </c>
      <c r="CA53">
        <v>0</v>
      </c>
      <c r="CB53">
        <v>0</v>
      </c>
      <c r="CC53">
        <v>0</v>
      </c>
      <c r="CD53">
        <v>0</v>
      </c>
      <c r="CE53">
        <v>0</v>
      </c>
      <c r="CF53">
        <v>0</v>
      </c>
      <c r="CG53">
        <v>0</v>
      </c>
      <c r="CH53">
        <v>243795</v>
      </c>
      <c r="CI53">
        <v>0</v>
      </c>
      <c r="CJ53">
        <v>4</v>
      </c>
      <c r="CK53">
        <v>0</v>
      </c>
      <c r="CL53">
        <v>0</v>
      </c>
      <c r="CN53">
        <v>0</v>
      </c>
      <c r="CO53">
        <v>1</v>
      </c>
      <c r="CP53">
        <v>0</v>
      </c>
      <c r="CQ53">
        <v>1</v>
      </c>
      <c r="CR53">
        <v>490.05800000000005</v>
      </c>
      <c r="CS53">
        <v>0</v>
      </c>
      <c r="CT53">
        <v>0</v>
      </c>
      <c r="CU53">
        <v>0</v>
      </c>
      <c r="CV53">
        <v>0</v>
      </c>
      <c r="CW53">
        <v>0</v>
      </c>
      <c r="CX53">
        <v>0</v>
      </c>
      <c r="CY53">
        <v>0</v>
      </c>
      <c r="CZ53">
        <v>0</v>
      </c>
      <c r="DB53">
        <v>2919049</v>
      </c>
      <c r="DC53">
        <v>0</v>
      </c>
      <c r="DD53">
        <v>0</v>
      </c>
      <c r="DE53">
        <v>719619</v>
      </c>
      <c r="DF53">
        <v>719619</v>
      </c>
      <c r="DG53">
        <v>115.78800000000001</v>
      </c>
      <c r="DH53">
        <v>0</v>
      </c>
      <c r="DI53">
        <v>0</v>
      </c>
      <c r="DK53">
        <v>3231</v>
      </c>
      <c r="DL53">
        <v>0</v>
      </c>
      <c r="DM53">
        <v>616914</v>
      </c>
      <c r="DN53">
        <v>1502</v>
      </c>
      <c r="DO53">
        <v>0</v>
      </c>
      <c r="DP53">
        <v>0</v>
      </c>
      <c r="DQ53">
        <v>0</v>
      </c>
      <c r="DR53">
        <v>0</v>
      </c>
      <c r="DS53">
        <v>0</v>
      </c>
      <c r="DT53">
        <v>0</v>
      </c>
      <c r="DU53">
        <v>0</v>
      </c>
      <c r="DV53">
        <v>0</v>
      </c>
      <c r="DW53">
        <v>0</v>
      </c>
      <c r="DX53">
        <v>0</v>
      </c>
      <c r="DY53">
        <v>0</v>
      </c>
      <c r="DZ53">
        <v>0</v>
      </c>
      <c r="EA53">
        <v>0</v>
      </c>
      <c r="EB53">
        <v>0</v>
      </c>
      <c r="EC53">
        <v>49.019000000000005</v>
      </c>
      <c r="ED53">
        <v>350351</v>
      </c>
      <c r="EE53">
        <v>0</v>
      </c>
      <c r="EF53">
        <v>0</v>
      </c>
      <c r="EG53">
        <v>0</v>
      </c>
      <c r="EH53">
        <v>268065</v>
      </c>
      <c r="EI53">
        <v>0</v>
      </c>
      <c r="EJ53">
        <v>0</v>
      </c>
      <c r="EK53">
        <v>14.249000000000001</v>
      </c>
      <c r="EL53">
        <v>0</v>
      </c>
      <c r="EM53">
        <v>0</v>
      </c>
      <c r="EN53">
        <v>7.6999999999999999E-2</v>
      </c>
      <c r="EO53">
        <v>0</v>
      </c>
      <c r="EP53">
        <v>0</v>
      </c>
      <c r="EQ53">
        <v>14.326000000000001</v>
      </c>
      <c r="ER53">
        <v>0</v>
      </c>
      <c r="ES53">
        <v>43.132000000000005</v>
      </c>
      <c r="ET53">
        <v>0</v>
      </c>
      <c r="EV53">
        <v>0</v>
      </c>
      <c r="EW53">
        <v>0</v>
      </c>
      <c r="EX53">
        <v>0</v>
      </c>
      <c r="EZ53">
        <v>5690555</v>
      </c>
      <c r="FA53">
        <v>0</v>
      </c>
      <c r="FB53">
        <v>5925615</v>
      </c>
      <c r="FC53">
        <v>0</v>
      </c>
      <c r="FD53">
        <v>0</v>
      </c>
      <c r="FE53">
        <v>777073</v>
      </c>
      <c r="FF53">
        <v>138456</v>
      </c>
      <c r="FG53">
        <v>6.7610000000000003E-2</v>
      </c>
      <c r="FH53">
        <v>3.1380999999999999E-2</v>
      </c>
      <c r="FI53">
        <v>0</v>
      </c>
      <c r="FJ53">
        <v>0</v>
      </c>
      <c r="FK53">
        <v>887.38900000000001</v>
      </c>
      <c r="FL53">
        <v>7084939</v>
      </c>
      <c r="FM53">
        <v>0</v>
      </c>
      <c r="FN53">
        <v>0</v>
      </c>
      <c r="FO53">
        <v>49495</v>
      </c>
      <c r="FP53">
        <v>0</v>
      </c>
      <c r="FQ53">
        <v>49495</v>
      </c>
      <c r="FR53">
        <v>49495</v>
      </c>
      <c r="FS53">
        <v>0</v>
      </c>
      <c r="FT53">
        <v>0</v>
      </c>
      <c r="FU53">
        <v>0</v>
      </c>
      <c r="FV53">
        <v>0</v>
      </c>
      <c r="FW53">
        <v>0</v>
      </c>
      <c r="FX53">
        <v>0</v>
      </c>
      <c r="FY53">
        <v>0</v>
      </c>
      <c r="GB53">
        <v>632121</v>
      </c>
      <c r="GC53">
        <v>632121</v>
      </c>
      <c r="GD53">
        <v>66.962000000000003</v>
      </c>
      <c r="GF53">
        <v>0</v>
      </c>
      <c r="GG53">
        <v>0</v>
      </c>
      <c r="GH53">
        <v>0</v>
      </c>
      <c r="GI53">
        <v>0</v>
      </c>
      <c r="GK53">
        <v>0</v>
      </c>
      <c r="GL53">
        <v>0</v>
      </c>
      <c r="GM53">
        <v>0</v>
      </c>
      <c r="GN53">
        <v>0</v>
      </c>
      <c r="GO53">
        <v>0</v>
      </c>
      <c r="GQ53">
        <v>0</v>
      </c>
      <c r="GR53">
        <v>0</v>
      </c>
      <c r="GS53">
        <v>0</v>
      </c>
      <c r="GT53">
        <v>0</v>
      </c>
      <c r="HB53">
        <v>0</v>
      </c>
      <c r="HC53">
        <v>0</v>
      </c>
      <c r="HD53">
        <v>205455</v>
      </c>
      <c r="HE53">
        <v>0</v>
      </c>
      <c r="HF53">
        <v>544826</v>
      </c>
      <c r="HG53">
        <v>622</v>
      </c>
      <c r="HH53">
        <v>0</v>
      </c>
      <c r="HI53">
        <v>0</v>
      </c>
      <c r="HJ53">
        <v>110722</v>
      </c>
      <c r="HK53">
        <v>8177</v>
      </c>
      <c r="HL53">
        <v>8933</v>
      </c>
      <c r="HM53">
        <v>0</v>
      </c>
      <c r="HN53">
        <v>0</v>
      </c>
      <c r="HO53">
        <v>0</v>
      </c>
      <c r="HP53">
        <v>136960</v>
      </c>
      <c r="HQ53">
        <v>0</v>
      </c>
      <c r="HR53">
        <v>0</v>
      </c>
      <c r="HS53">
        <v>5689053</v>
      </c>
      <c r="HT53">
        <v>138456</v>
      </c>
      <c r="HW53">
        <v>0</v>
      </c>
      <c r="HX53">
        <v>69</v>
      </c>
      <c r="HY53">
        <v>82</v>
      </c>
      <c r="HZ53">
        <v>81</v>
      </c>
      <c r="IA53">
        <v>85</v>
      </c>
      <c r="IB53">
        <v>139</v>
      </c>
      <c r="IC53">
        <v>456</v>
      </c>
      <c r="ID53">
        <v>0</v>
      </c>
      <c r="IE53">
        <v>0</v>
      </c>
      <c r="IF53">
        <v>0</v>
      </c>
      <c r="IG53">
        <v>1</v>
      </c>
      <c r="IH53">
        <v>0</v>
      </c>
      <c r="II53">
        <v>498.03500000000003</v>
      </c>
      <c r="IJ53">
        <v>129.476</v>
      </c>
      <c r="IK53">
        <v>0</v>
      </c>
      <c r="IL53">
        <v>0</v>
      </c>
      <c r="IM53">
        <v>0</v>
      </c>
      <c r="IN53">
        <v>0</v>
      </c>
      <c r="IO53">
        <v>0</v>
      </c>
      <c r="IP53">
        <v>498.03500000000003</v>
      </c>
      <c r="IQ53">
        <v>129.476</v>
      </c>
      <c r="IR53">
        <v>80469</v>
      </c>
      <c r="IS53">
        <v>0</v>
      </c>
      <c r="IT53">
        <v>0</v>
      </c>
      <c r="IU53">
        <v>0</v>
      </c>
      <c r="IV53">
        <v>0</v>
      </c>
      <c r="IW53">
        <v>6215</v>
      </c>
      <c r="IX53">
        <v>0</v>
      </c>
      <c r="IY53">
        <v>0</v>
      </c>
      <c r="IZ53">
        <v>136960</v>
      </c>
      <c r="JA53">
        <v>0</v>
      </c>
      <c r="JB53">
        <v>0</v>
      </c>
      <c r="JC53">
        <v>0</v>
      </c>
      <c r="JD53">
        <v>0</v>
      </c>
      <c r="JE53">
        <v>0</v>
      </c>
      <c r="JF53">
        <v>0</v>
      </c>
      <c r="JG53">
        <v>0</v>
      </c>
      <c r="JH53">
        <v>0</v>
      </c>
      <c r="JJ53">
        <v>0</v>
      </c>
      <c r="JK53">
        <v>0</v>
      </c>
      <c r="JL53">
        <v>0</v>
      </c>
      <c r="JM53">
        <v>0</v>
      </c>
      <c r="JO53">
        <v>0</v>
      </c>
      <c r="JP53">
        <v>66.962000000000003</v>
      </c>
      <c r="JQ53">
        <v>0</v>
      </c>
      <c r="JR53">
        <v>0</v>
      </c>
      <c r="JS53">
        <v>632121</v>
      </c>
      <c r="JT53">
        <v>0</v>
      </c>
      <c r="JU53">
        <v>0</v>
      </c>
      <c r="JW53">
        <v>0</v>
      </c>
      <c r="JX53">
        <v>0</v>
      </c>
      <c r="JY53">
        <v>0</v>
      </c>
      <c r="JZ53">
        <v>0</v>
      </c>
      <c r="KD53">
        <v>0</v>
      </c>
      <c r="KE53">
        <v>7375</v>
      </c>
      <c r="KG53">
        <v>0</v>
      </c>
      <c r="KH53">
        <v>0</v>
      </c>
      <c r="KI53">
        <v>0</v>
      </c>
      <c r="KJ53">
        <v>0</v>
      </c>
      <c r="KK53">
        <v>1</v>
      </c>
      <c r="KL53">
        <v>0</v>
      </c>
      <c r="KM53">
        <v>622</v>
      </c>
      <c r="KN53">
        <v>0</v>
      </c>
      <c r="KO53">
        <v>0</v>
      </c>
      <c r="KP53">
        <v>0</v>
      </c>
      <c r="KQ53">
        <v>0</v>
      </c>
      <c r="KS53">
        <v>0</v>
      </c>
      <c r="KT53">
        <v>0</v>
      </c>
      <c r="KU53">
        <v>0</v>
      </c>
      <c r="KW53">
        <v>0</v>
      </c>
      <c r="KX53">
        <v>0</v>
      </c>
      <c r="KY53">
        <v>0</v>
      </c>
      <c r="KZ53">
        <v>6642922</v>
      </c>
      <c r="LA53">
        <v>0</v>
      </c>
      <c r="LB53">
        <v>0</v>
      </c>
      <c r="LD53">
        <v>0</v>
      </c>
      <c r="LE53">
        <v>0</v>
      </c>
      <c r="LF53">
        <v>0</v>
      </c>
      <c r="LG53">
        <v>38340</v>
      </c>
      <c r="LH53">
        <v>0</v>
      </c>
      <c r="LI53">
        <v>6642922</v>
      </c>
      <c r="LJ53">
        <v>478.76800000000003</v>
      </c>
      <c r="LK53">
        <v>3</v>
      </c>
      <c r="LL53">
        <v>100620</v>
      </c>
      <c r="LM53">
        <v>10102</v>
      </c>
      <c r="LN53">
        <v>0</v>
      </c>
      <c r="LO53">
        <v>0</v>
      </c>
      <c r="LP53">
        <v>0</v>
      </c>
      <c r="LQ53">
        <v>0</v>
      </c>
      <c r="LR53">
        <v>0</v>
      </c>
      <c r="LS53">
        <v>0</v>
      </c>
      <c r="LT53">
        <v>0</v>
      </c>
      <c r="LU53">
        <v>0</v>
      </c>
      <c r="LV53">
        <v>0</v>
      </c>
      <c r="LW53">
        <v>0</v>
      </c>
      <c r="LX53">
        <v>0</v>
      </c>
      <c r="LY53">
        <v>0</v>
      </c>
      <c r="LZ53">
        <v>638</v>
      </c>
      <c r="MA53">
        <v>38340</v>
      </c>
      <c r="MB53">
        <v>0</v>
      </c>
      <c r="MC53">
        <v>25560</v>
      </c>
      <c r="MD53">
        <v>12780</v>
      </c>
      <c r="ME53">
        <v>0</v>
      </c>
      <c r="MF53">
        <v>0</v>
      </c>
      <c r="MG53">
        <v>6848377</v>
      </c>
      <c r="MH53">
        <v>0</v>
      </c>
      <c r="MI53">
        <v>0</v>
      </c>
      <c r="MJ53">
        <v>0</v>
      </c>
      <c r="MK53">
        <v>0</v>
      </c>
      <c r="ML53">
        <v>0</v>
      </c>
      <c r="MM53">
        <v>1228196.149</v>
      </c>
      <c r="MN53">
        <v>0</v>
      </c>
      <c r="MO53">
        <v>81365.085000000006</v>
      </c>
      <c r="MP53">
        <v>0</v>
      </c>
      <c r="MQ53">
        <v>0</v>
      </c>
      <c r="MS53">
        <v>763323922</v>
      </c>
      <c r="MT53">
        <v>257639917</v>
      </c>
      <c r="MU53">
        <v>0</v>
      </c>
      <c r="MV53">
        <v>0</v>
      </c>
      <c r="MW53">
        <v>0</v>
      </c>
      <c r="MX53">
        <v>505684005</v>
      </c>
      <c r="MY53">
        <v>0</v>
      </c>
      <c r="MZ53">
        <v>0</v>
      </c>
      <c r="NA53">
        <v>0</v>
      </c>
      <c r="NB53">
        <v>0</v>
      </c>
      <c r="ND53">
        <v>557.34100000000001</v>
      </c>
      <c r="NE53">
        <v>25080</v>
      </c>
      <c r="NF53">
        <v>5</v>
      </c>
      <c r="NG53">
        <v>5000</v>
      </c>
      <c r="NH53">
        <v>67628</v>
      </c>
      <c r="NI53">
        <v>0</v>
      </c>
      <c r="NJ53">
        <v>0</v>
      </c>
      <c r="NK53">
        <v>66520</v>
      </c>
      <c r="NL53">
        <v>0</v>
      </c>
      <c r="NN53">
        <v>0</v>
      </c>
      <c r="NO53">
        <v>0</v>
      </c>
      <c r="NP53">
        <v>639</v>
      </c>
      <c r="NT53">
        <v>0</v>
      </c>
      <c r="NU53">
        <v>0</v>
      </c>
      <c r="NV53">
        <v>0</v>
      </c>
      <c r="NW53">
        <v>0</v>
      </c>
      <c r="NX53">
        <v>0</v>
      </c>
      <c r="NY53">
        <v>0</v>
      </c>
      <c r="NZ53">
        <v>0</v>
      </c>
      <c r="OA53">
        <v>0</v>
      </c>
      <c r="OB53">
        <v>0</v>
      </c>
      <c r="OC53">
        <v>0</v>
      </c>
      <c r="OD53">
        <v>0</v>
      </c>
      <c r="OE53">
        <v>28000</v>
      </c>
      <c r="OF53">
        <v>224000</v>
      </c>
      <c r="OG53">
        <v>4000</v>
      </c>
      <c r="OH53">
        <v>8000</v>
      </c>
      <c r="OO53">
        <v>0</v>
      </c>
      <c r="OP53">
        <v>0</v>
      </c>
      <c r="OQ53">
        <v>0</v>
      </c>
      <c r="OR53">
        <v>0</v>
      </c>
      <c r="OS53">
        <v>0</v>
      </c>
      <c r="OT53">
        <v>0</v>
      </c>
      <c r="OU53">
        <v>0</v>
      </c>
      <c r="OV53">
        <v>1788484</v>
      </c>
      <c r="OX53">
        <v>0.25270000000000004</v>
      </c>
      <c r="OY53">
        <v>406500.10000000003</v>
      </c>
      <c r="OZ53">
        <v>474093</v>
      </c>
      <c r="PA53">
        <v>174924</v>
      </c>
      <c r="PB53">
        <v>6925</v>
      </c>
      <c r="PC53">
        <v>0</v>
      </c>
      <c r="PD53">
        <v>35000000</v>
      </c>
      <c r="PE53">
        <v>33517000</v>
      </c>
      <c r="PF53">
        <v>1483000</v>
      </c>
      <c r="PG53">
        <v>306</v>
      </c>
      <c r="PH53">
        <v>0</v>
      </c>
      <c r="PI53">
        <v>0</v>
      </c>
      <c r="PJ53">
        <v>0</v>
      </c>
      <c r="PK53">
        <v>0</v>
      </c>
      <c r="PL53">
        <v>0</v>
      </c>
      <c r="PM53">
        <v>0</v>
      </c>
      <c r="PN53">
        <v>0</v>
      </c>
      <c r="PO53">
        <v>0</v>
      </c>
    </row>
    <row r="54" spans="1:431" customFormat="1" x14ac:dyDescent="0.3">
      <c r="A54">
        <v>46778</v>
      </c>
      <c r="B54" s="4">
        <v>57835</v>
      </c>
      <c r="C54">
        <v>9</v>
      </c>
      <c r="D54">
        <v>2026</v>
      </c>
      <c r="E54">
        <v>6215</v>
      </c>
      <c r="F54">
        <v>0</v>
      </c>
      <c r="G54">
        <v>1134.2150000000001</v>
      </c>
      <c r="H54">
        <v>1107.241</v>
      </c>
      <c r="I54">
        <v>1107.241</v>
      </c>
      <c r="J54">
        <v>1134.2150000000001</v>
      </c>
      <c r="K54">
        <v>0</v>
      </c>
      <c r="L54">
        <v>6215</v>
      </c>
      <c r="M54">
        <v>0</v>
      </c>
      <c r="N54">
        <v>0</v>
      </c>
      <c r="P54">
        <v>1118.9100000000001</v>
      </c>
      <c r="Q54">
        <v>0</v>
      </c>
      <c r="R54">
        <v>527219</v>
      </c>
      <c r="S54">
        <v>471.19</v>
      </c>
      <c r="U54">
        <v>383559</v>
      </c>
      <c r="V54">
        <v>676.077</v>
      </c>
      <c r="W54">
        <v>420182</v>
      </c>
      <c r="X54">
        <v>420182</v>
      </c>
      <c r="Z54">
        <v>0</v>
      </c>
      <c r="AC54">
        <v>0</v>
      </c>
      <c r="AD54" t="s">
        <v>427</v>
      </c>
      <c r="AE54">
        <v>0</v>
      </c>
      <c r="AH54">
        <v>0</v>
      </c>
      <c r="AI54">
        <v>0</v>
      </c>
      <c r="AJ54">
        <v>6215</v>
      </c>
      <c r="AK54" t="s">
        <v>949</v>
      </c>
      <c r="AL54" t="s">
        <v>479</v>
      </c>
      <c r="AM54">
        <v>0</v>
      </c>
      <c r="AN54">
        <v>0</v>
      </c>
      <c r="AO54">
        <v>0</v>
      </c>
      <c r="AP54">
        <v>0</v>
      </c>
      <c r="AQ54">
        <v>0</v>
      </c>
      <c r="AS54">
        <v>0</v>
      </c>
      <c r="AT54">
        <v>0</v>
      </c>
      <c r="AU54">
        <v>0</v>
      </c>
      <c r="AV54">
        <v>-106</v>
      </c>
      <c r="AW54">
        <v>14631458</v>
      </c>
      <c r="AX54">
        <v>14210248</v>
      </c>
      <c r="AY54">
        <v>9795850</v>
      </c>
      <c r="AZ54">
        <v>527219</v>
      </c>
      <c r="BA54">
        <v>0</v>
      </c>
      <c r="BB54">
        <v>3895</v>
      </c>
      <c r="BC54">
        <v>3871</v>
      </c>
      <c r="BD54">
        <v>9</v>
      </c>
      <c r="BE54">
        <v>25</v>
      </c>
      <c r="BF54">
        <v>11803339</v>
      </c>
      <c r="BG54">
        <v>0</v>
      </c>
      <c r="BJ54">
        <v>12</v>
      </c>
      <c r="BK54">
        <v>0</v>
      </c>
      <c r="BL54">
        <v>0</v>
      </c>
      <c r="BM54">
        <v>0</v>
      </c>
      <c r="BN54">
        <v>0</v>
      </c>
      <c r="BO54">
        <v>0</v>
      </c>
      <c r="BP54">
        <v>0</v>
      </c>
      <c r="BQ54">
        <v>726</v>
      </c>
      <c r="BS54">
        <v>0</v>
      </c>
      <c r="BT54">
        <v>0</v>
      </c>
      <c r="BU54">
        <v>0</v>
      </c>
      <c r="BV54">
        <v>0</v>
      </c>
      <c r="BW54">
        <v>0</v>
      </c>
      <c r="BY54">
        <v>0</v>
      </c>
      <c r="CA54">
        <v>0</v>
      </c>
      <c r="CB54">
        <v>0</v>
      </c>
      <c r="CC54">
        <v>0</v>
      </c>
      <c r="CD54">
        <v>0</v>
      </c>
      <c r="CE54">
        <v>0</v>
      </c>
      <c r="CF54">
        <v>0</v>
      </c>
      <c r="CG54">
        <v>0</v>
      </c>
      <c r="CH54">
        <v>500049</v>
      </c>
      <c r="CI54">
        <v>0</v>
      </c>
      <c r="CJ54">
        <v>4</v>
      </c>
      <c r="CK54">
        <v>0</v>
      </c>
      <c r="CL54">
        <v>0</v>
      </c>
      <c r="CN54">
        <v>0</v>
      </c>
      <c r="CO54">
        <v>1</v>
      </c>
      <c r="CP54">
        <v>0</v>
      </c>
      <c r="CQ54">
        <v>0</v>
      </c>
      <c r="CR54">
        <v>1121.1190000000001</v>
      </c>
      <c r="CS54">
        <v>0</v>
      </c>
      <c r="CT54">
        <v>0</v>
      </c>
      <c r="CU54">
        <v>0</v>
      </c>
      <c r="CV54">
        <v>0</v>
      </c>
      <c r="CW54">
        <v>0</v>
      </c>
      <c r="CX54">
        <v>0</v>
      </c>
      <c r="CY54">
        <v>0</v>
      </c>
      <c r="CZ54">
        <v>0</v>
      </c>
      <c r="DB54">
        <v>6881503</v>
      </c>
      <c r="DC54">
        <v>0</v>
      </c>
      <c r="DD54">
        <v>0</v>
      </c>
      <c r="DE54">
        <v>1924475</v>
      </c>
      <c r="DF54">
        <v>1924475</v>
      </c>
      <c r="DG54">
        <v>309.65000000000003</v>
      </c>
      <c r="DH54">
        <v>0</v>
      </c>
      <c r="DI54">
        <v>0</v>
      </c>
      <c r="DK54">
        <v>1409</v>
      </c>
      <c r="DL54">
        <v>0</v>
      </c>
      <c r="DM54">
        <v>703945</v>
      </c>
      <c r="DN54">
        <v>1714</v>
      </c>
      <c r="DO54">
        <v>0</v>
      </c>
      <c r="DP54">
        <v>0</v>
      </c>
      <c r="DQ54">
        <v>0</v>
      </c>
      <c r="DR54">
        <v>0</v>
      </c>
      <c r="DS54">
        <v>0</v>
      </c>
      <c r="DT54">
        <v>0</v>
      </c>
      <c r="DU54">
        <v>0</v>
      </c>
      <c r="DV54">
        <v>0</v>
      </c>
      <c r="DW54">
        <v>0</v>
      </c>
      <c r="DX54">
        <v>0</v>
      </c>
      <c r="DY54">
        <v>0</v>
      </c>
      <c r="DZ54">
        <v>0</v>
      </c>
      <c r="EA54">
        <v>0</v>
      </c>
      <c r="EB54">
        <v>0</v>
      </c>
      <c r="EC54">
        <v>25.328000000000003</v>
      </c>
      <c r="ED54">
        <v>181026</v>
      </c>
      <c r="EE54">
        <v>0</v>
      </c>
      <c r="EF54">
        <v>0</v>
      </c>
      <c r="EG54">
        <v>0</v>
      </c>
      <c r="EH54">
        <v>524633</v>
      </c>
      <c r="EI54">
        <v>0</v>
      </c>
      <c r="EJ54">
        <v>0</v>
      </c>
      <c r="EK54">
        <v>24.311</v>
      </c>
      <c r="EL54">
        <v>0</v>
      </c>
      <c r="EM54">
        <v>0.91700000000000004</v>
      </c>
      <c r="EN54">
        <v>1.746</v>
      </c>
      <c r="EO54">
        <v>0</v>
      </c>
      <c r="EP54">
        <v>0</v>
      </c>
      <c r="EQ54">
        <v>26.974</v>
      </c>
      <c r="ER54">
        <v>0</v>
      </c>
      <c r="ES54">
        <v>84.414000000000001</v>
      </c>
      <c r="ET54">
        <v>0</v>
      </c>
      <c r="EV54">
        <v>0</v>
      </c>
      <c r="EW54">
        <v>0</v>
      </c>
      <c r="EX54">
        <v>0</v>
      </c>
      <c r="EZ54">
        <v>12250853</v>
      </c>
      <c r="FA54">
        <v>0</v>
      </c>
      <c r="FB54">
        <v>12776333</v>
      </c>
      <c r="FC54">
        <v>0</v>
      </c>
      <c r="FD54">
        <v>0</v>
      </c>
      <c r="FE54">
        <v>1663074</v>
      </c>
      <c r="FF54">
        <v>296321</v>
      </c>
      <c r="FG54">
        <v>6.7610000000000003E-2</v>
      </c>
      <c r="FH54">
        <v>3.1380999999999999E-2</v>
      </c>
      <c r="FI54">
        <v>0</v>
      </c>
      <c r="FJ54">
        <v>0</v>
      </c>
      <c r="FK54">
        <v>1899.17</v>
      </c>
      <c r="FL54">
        <v>15235777</v>
      </c>
      <c r="FM54">
        <v>0</v>
      </c>
      <c r="FN54">
        <v>0</v>
      </c>
      <c r="FO54">
        <v>0</v>
      </c>
      <c r="FP54">
        <v>0</v>
      </c>
      <c r="FQ54">
        <v>0</v>
      </c>
      <c r="FR54">
        <v>0</v>
      </c>
      <c r="FS54">
        <v>0</v>
      </c>
      <c r="FT54">
        <v>0</v>
      </c>
      <c r="FU54">
        <v>0</v>
      </c>
      <c r="FV54">
        <v>0</v>
      </c>
      <c r="FW54">
        <v>0</v>
      </c>
      <c r="FX54">
        <v>0</v>
      </c>
      <c r="FY54">
        <v>0</v>
      </c>
      <c r="GB54">
        <v>0</v>
      </c>
      <c r="GC54">
        <v>0</v>
      </c>
      <c r="GD54">
        <v>0</v>
      </c>
      <c r="GF54">
        <v>0</v>
      </c>
      <c r="GG54">
        <v>0</v>
      </c>
      <c r="GH54">
        <v>0</v>
      </c>
      <c r="GI54">
        <v>0</v>
      </c>
      <c r="GK54">
        <v>0</v>
      </c>
      <c r="GL54">
        <v>0</v>
      </c>
      <c r="GM54">
        <v>0</v>
      </c>
      <c r="GN54">
        <v>0</v>
      </c>
      <c r="GO54">
        <v>0</v>
      </c>
      <c r="GQ54">
        <v>0</v>
      </c>
      <c r="GR54">
        <v>0</v>
      </c>
      <c r="GS54">
        <v>0</v>
      </c>
      <c r="GT54">
        <v>0</v>
      </c>
      <c r="HB54">
        <v>0</v>
      </c>
      <c r="HC54">
        <v>0</v>
      </c>
      <c r="HD54">
        <v>422949</v>
      </c>
      <c r="HE54">
        <v>0</v>
      </c>
      <c r="HF54">
        <v>1284400</v>
      </c>
      <c r="HG54">
        <v>3108</v>
      </c>
      <c r="HH54">
        <v>566496</v>
      </c>
      <c r="HI54">
        <v>0</v>
      </c>
      <c r="HJ54">
        <v>224896</v>
      </c>
      <c r="HK54">
        <v>1471</v>
      </c>
      <c r="HL54">
        <v>1030</v>
      </c>
      <c r="HM54">
        <v>0</v>
      </c>
      <c r="HN54">
        <v>13621</v>
      </c>
      <c r="HO54">
        <v>0</v>
      </c>
      <c r="HP54">
        <v>0</v>
      </c>
      <c r="HQ54">
        <v>0</v>
      </c>
      <c r="HR54">
        <v>0</v>
      </c>
      <c r="HS54">
        <v>12249114</v>
      </c>
      <c r="HT54">
        <v>296321</v>
      </c>
      <c r="HW54">
        <v>0</v>
      </c>
      <c r="HX54">
        <v>96</v>
      </c>
      <c r="HY54">
        <v>264</v>
      </c>
      <c r="HZ54">
        <v>220</v>
      </c>
      <c r="IA54">
        <v>364</v>
      </c>
      <c r="IB54">
        <v>272</v>
      </c>
      <c r="IC54">
        <v>1216</v>
      </c>
      <c r="ID54">
        <v>0</v>
      </c>
      <c r="IE54">
        <v>0</v>
      </c>
      <c r="IF54">
        <v>0</v>
      </c>
      <c r="IG54">
        <v>5</v>
      </c>
      <c r="IH54">
        <v>825.00400000000002</v>
      </c>
      <c r="II54">
        <v>0</v>
      </c>
      <c r="IJ54">
        <v>676.077</v>
      </c>
      <c r="IK54">
        <v>0</v>
      </c>
      <c r="IL54">
        <v>0</v>
      </c>
      <c r="IM54">
        <v>0</v>
      </c>
      <c r="IN54">
        <v>0</v>
      </c>
      <c r="IO54">
        <v>0</v>
      </c>
      <c r="IP54">
        <v>0</v>
      </c>
      <c r="IQ54">
        <v>676.077</v>
      </c>
      <c r="IR54">
        <v>420182</v>
      </c>
      <c r="IS54">
        <v>0</v>
      </c>
      <c r="IT54">
        <v>0</v>
      </c>
      <c r="IU54">
        <v>0</v>
      </c>
      <c r="IV54">
        <v>0</v>
      </c>
      <c r="IW54">
        <v>6215</v>
      </c>
      <c r="IX54">
        <v>0</v>
      </c>
      <c r="IY54">
        <v>0</v>
      </c>
      <c r="IZ54">
        <v>0</v>
      </c>
      <c r="JA54">
        <v>0</v>
      </c>
      <c r="JB54">
        <v>0</v>
      </c>
      <c r="JC54">
        <v>0</v>
      </c>
      <c r="JD54">
        <v>0</v>
      </c>
      <c r="JE54">
        <v>0</v>
      </c>
      <c r="JF54">
        <v>2</v>
      </c>
      <c r="JG54">
        <v>13621</v>
      </c>
      <c r="JH54">
        <v>0</v>
      </c>
      <c r="JJ54">
        <v>0</v>
      </c>
      <c r="JK54">
        <v>0</v>
      </c>
      <c r="JL54">
        <v>0</v>
      </c>
      <c r="JM54">
        <v>0</v>
      </c>
      <c r="JO54">
        <v>0</v>
      </c>
      <c r="JP54">
        <v>0</v>
      </c>
      <c r="JQ54">
        <v>0</v>
      </c>
      <c r="JR54">
        <v>0</v>
      </c>
      <c r="JS54">
        <v>0</v>
      </c>
      <c r="JT54">
        <v>0</v>
      </c>
      <c r="JU54">
        <v>3915</v>
      </c>
      <c r="JW54">
        <v>0</v>
      </c>
      <c r="JX54">
        <v>0</v>
      </c>
      <c r="JY54">
        <v>0</v>
      </c>
      <c r="JZ54">
        <v>0</v>
      </c>
      <c r="KD54">
        <v>3915</v>
      </c>
      <c r="KE54">
        <v>7375</v>
      </c>
      <c r="KG54">
        <v>0</v>
      </c>
      <c r="KH54">
        <v>0</v>
      </c>
      <c r="KI54">
        <v>0</v>
      </c>
      <c r="KJ54">
        <v>5</v>
      </c>
      <c r="KK54">
        <v>0</v>
      </c>
      <c r="KL54">
        <v>3108</v>
      </c>
      <c r="KM54">
        <v>0</v>
      </c>
      <c r="KN54">
        <v>0</v>
      </c>
      <c r="KO54">
        <v>0</v>
      </c>
      <c r="KP54">
        <v>0</v>
      </c>
      <c r="KQ54">
        <v>0</v>
      </c>
      <c r="KS54">
        <v>0</v>
      </c>
      <c r="KT54">
        <v>0</v>
      </c>
      <c r="KU54">
        <v>0</v>
      </c>
      <c r="KW54">
        <v>0</v>
      </c>
      <c r="KX54">
        <v>0</v>
      </c>
      <c r="KY54">
        <v>0</v>
      </c>
      <c r="KZ54">
        <v>14285609</v>
      </c>
      <c r="LA54">
        <v>0</v>
      </c>
      <c r="LB54">
        <v>0</v>
      </c>
      <c r="LD54">
        <v>0</v>
      </c>
      <c r="LE54">
        <v>0</v>
      </c>
      <c r="LF54">
        <v>0</v>
      </c>
      <c r="LG54">
        <v>77100</v>
      </c>
      <c r="LH54">
        <v>0</v>
      </c>
      <c r="LI54">
        <v>14285609</v>
      </c>
      <c r="LJ54">
        <v>1121.1190000000001</v>
      </c>
      <c r="LK54">
        <v>6</v>
      </c>
      <c r="LL54">
        <v>201240</v>
      </c>
      <c r="LM54">
        <v>23656</v>
      </c>
      <c r="LN54">
        <v>0</v>
      </c>
      <c r="LO54">
        <v>0</v>
      </c>
      <c r="LP54">
        <v>0</v>
      </c>
      <c r="LQ54">
        <v>0</v>
      </c>
      <c r="LR54">
        <v>0</v>
      </c>
      <c r="LS54">
        <v>0</v>
      </c>
      <c r="LT54">
        <v>0</v>
      </c>
      <c r="LU54">
        <v>0</v>
      </c>
      <c r="LV54">
        <v>0</v>
      </c>
      <c r="LW54">
        <v>0</v>
      </c>
      <c r="LX54">
        <v>0</v>
      </c>
      <c r="LY54">
        <v>0</v>
      </c>
      <c r="LZ54">
        <v>1285</v>
      </c>
      <c r="MA54">
        <v>77100</v>
      </c>
      <c r="MB54">
        <v>0</v>
      </c>
      <c r="MC54">
        <v>51400</v>
      </c>
      <c r="MD54">
        <v>25700</v>
      </c>
      <c r="ME54">
        <v>0</v>
      </c>
      <c r="MF54">
        <v>0</v>
      </c>
      <c r="MG54">
        <v>14708558</v>
      </c>
      <c r="MH54">
        <v>0</v>
      </c>
      <c r="MI54">
        <v>0</v>
      </c>
      <c r="MJ54">
        <v>0</v>
      </c>
      <c r="MK54">
        <v>0</v>
      </c>
      <c r="ML54">
        <v>0</v>
      </c>
      <c r="MM54">
        <v>1228196.149</v>
      </c>
      <c r="MN54">
        <v>58.229000000000006</v>
      </c>
      <c r="MO54">
        <v>81365.085000000006</v>
      </c>
      <c r="MP54">
        <v>507.495</v>
      </c>
      <c r="MQ54">
        <v>1332.499</v>
      </c>
      <c r="MS54">
        <v>763323922</v>
      </c>
      <c r="MT54">
        <v>257639917</v>
      </c>
      <c r="MU54">
        <v>173062</v>
      </c>
      <c r="MV54">
        <v>512740</v>
      </c>
      <c r="MW54">
        <v>31541</v>
      </c>
      <c r="MX54">
        <v>505684005</v>
      </c>
      <c r="MY54">
        <v>361893</v>
      </c>
      <c r="MZ54">
        <v>528000</v>
      </c>
      <c r="NA54">
        <v>58</v>
      </c>
      <c r="NB54">
        <v>16</v>
      </c>
      <c r="ND54">
        <v>1313.902</v>
      </c>
      <c r="NE54">
        <v>59126</v>
      </c>
      <c r="NF54">
        <v>24</v>
      </c>
      <c r="NG54">
        <v>24000</v>
      </c>
      <c r="NH54">
        <v>136210</v>
      </c>
      <c r="NI54">
        <v>0</v>
      </c>
      <c r="NJ54">
        <v>0</v>
      </c>
      <c r="NK54">
        <v>269188</v>
      </c>
      <c r="NL54">
        <v>0</v>
      </c>
      <c r="NN54">
        <v>0</v>
      </c>
      <c r="NO54">
        <v>0</v>
      </c>
      <c r="NP54">
        <v>1285</v>
      </c>
      <c r="NT54">
        <v>0</v>
      </c>
      <c r="NU54">
        <v>0</v>
      </c>
      <c r="NV54">
        <v>808240000</v>
      </c>
      <c r="NW54">
        <v>5014557</v>
      </c>
      <c r="NX54">
        <v>161</v>
      </c>
      <c r="NY54">
        <v>23464168</v>
      </c>
      <c r="NZ54">
        <v>36607.804000000004</v>
      </c>
      <c r="OA54">
        <v>641</v>
      </c>
      <c r="OB54">
        <v>384</v>
      </c>
      <c r="OC54">
        <v>1.1870000000000001</v>
      </c>
      <c r="OD54">
        <v>384.39699999999999</v>
      </c>
      <c r="OE54">
        <v>4000</v>
      </c>
      <c r="OF54">
        <v>208000</v>
      </c>
      <c r="OG54">
        <v>4000</v>
      </c>
      <c r="OH54">
        <v>8000</v>
      </c>
      <c r="OO54">
        <v>0</v>
      </c>
      <c r="OP54">
        <v>0</v>
      </c>
      <c r="OQ54">
        <v>0</v>
      </c>
      <c r="OR54">
        <v>0</v>
      </c>
      <c r="OS54">
        <v>0</v>
      </c>
      <c r="OT54">
        <v>0</v>
      </c>
      <c r="OU54">
        <v>0</v>
      </c>
      <c r="OV54">
        <v>1944531</v>
      </c>
      <c r="OX54">
        <v>0.25270000000000004</v>
      </c>
      <c r="OY54">
        <v>406500.10000000003</v>
      </c>
      <c r="OZ54">
        <v>327391</v>
      </c>
      <c r="PA54">
        <v>120796</v>
      </c>
      <c r="PB54">
        <v>6925</v>
      </c>
      <c r="PC54">
        <v>0</v>
      </c>
      <c r="PD54">
        <v>35000000</v>
      </c>
      <c r="PE54">
        <v>33517000</v>
      </c>
      <c r="PF54">
        <v>1483000</v>
      </c>
      <c r="PG54">
        <v>306</v>
      </c>
      <c r="PH54">
        <v>0</v>
      </c>
      <c r="PI54">
        <v>0</v>
      </c>
      <c r="PJ54">
        <v>0</v>
      </c>
      <c r="PK54">
        <v>0</v>
      </c>
      <c r="PL54">
        <v>0</v>
      </c>
      <c r="PM54">
        <v>0</v>
      </c>
      <c r="PN54">
        <v>0</v>
      </c>
      <c r="PO54">
        <v>0</v>
      </c>
    </row>
    <row r="55" spans="1:431" customFormat="1" x14ac:dyDescent="0.3">
      <c r="A55">
        <v>46778</v>
      </c>
      <c r="B55" s="4">
        <v>57836</v>
      </c>
      <c r="C55">
        <v>9</v>
      </c>
      <c r="D55">
        <v>2026</v>
      </c>
      <c r="E55">
        <v>6215</v>
      </c>
      <c r="F55">
        <v>0</v>
      </c>
      <c r="G55">
        <v>307.05700000000002</v>
      </c>
      <c r="H55">
        <v>295.42200000000003</v>
      </c>
      <c r="I55">
        <v>295.42200000000003</v>
      </c>
      <c r="J55">
        <v>307.05700000000002</v>
      </c>
      <c r="K55">
        <v>0</v>
      </c>
      <c r="L55">
        <v>6215</v>
      </c>
      <c r="M55">
        <v>0</v>
      </c>
      <c r="N55">
        <v>0</v>
      </c>
      <c r="P55">
        <v>304.38200000000001</v>
      </c>
      <c r="Q55">
        <v>0</v>
      </c>
      <c r="R55">
        <v>143422</v>
      </c>
      <c r="S55">
        <v>471.19</v>
      </c>
      <c r="U55">
        <v>104343</v>
      </c>
      <c r="V55">
        <v>0</v>
      </c>
      <c r="W55">
        <v>0</v>
      </c>
      <c r="X55">
        <v>0</v>
      </c>
      <c r="Z55">
        <v>0</v>
      </c>
      <c r="AC55">
        <v>0</v>
      </c>
      <c r="AD55" t="s">
        <v>427</v>
      </c>
      <c r="AE55">
        <v>0</v>
      </c>
      <c r="AH55">
        <v>0</v>
      </c>
      <c r="AI55">
        <v>0</v>
      </c>
      <c r="AJ55">
        <v>6215</v>
      </c>
      <c r="AK55" t="s">
        <v>949</v>
      </c>
      <c r="AL55" t="s">
        <v>480</v>
      </c>
      <c r="AM55">
        <v>0</v>
      </c>
      <c r="AN55">
        <v>0</v>
      </c>
      <c r="AO55">
        <v>0</v>
      </c>
      <c r="AP55">
        <v>0</v>
      </c>
      <c r="AQ55">
        <v>0</v>
      </c>
      <c r="AS55">
        <v>0</v>
      </c>
      <c r="AT55">
        <v>0</v>
      </c>
      <c r="AU55">
        <v>0</v>
      </c>
      <c r="AV55">
        <v>-483</v>
      </c>
      <c r="AW55">
        <v>3490105</v>
      </c>
      <c r="AX55">
        <v>3376259</v>
      </c>
      <c r="AY55">
        <v>2403728</v>
      </c>
      <c r="AZ55">
        <v>143422</v>
      </c>
      <c r="BA55">
        <v>14.083</v>
      </c>
      <c r="BB55">
        <v>6645</v>
      </c>
      <c r="BC55">
        <v>6603</v>
      </c>
      <c r="BD55">
        <v>15.353000000000002</v>
      </c>
      <c r="BE55">
        <v>42</v>
      </c>
      <c r="BF55">
        <v>2911112</v>
      </c>
      <c r="BG55">
        <v>0</v>
      </c>
      <c r="BJ55">
        <v>12</v>
      </c>
      <c r="BK55">
        <v>0</v>
      </c>
      <c r="BL55">
        <v>0</v>
      </c>
      <c r="BM55">
        <v>0</v>
      </c>
      <c r="BN55">
        <v>0</v>
      </c>
      <c r="BO55">
        <v>0</v>
      </c>
      <c r="BP55">
        <v>0</v>
      </c>
      <c r="BQ55">
        <v>877</v>
      </c>
      <c r="BS55">
        <v>0</v>
      </c>
      <c r="BT55">
        <v>0</v>
      </c>
      <c r="BU55">
        <v>0</v>
      </c>
      <c r="BV55">
        <v>0</v>
      </c>
      <c r="BW55">
        <v>0</v>
      </c>
      <c r="BY55">
        <v>0</v>
      </c>
      <c r="CA55">
        <v>0</v>
      </c>
      <c r="CB55">
        <v>0</v>
      </c>
      <c r="CC55">
        <v>0</v>
      </c>
      <c r="CD55">
        <v>0</v>
      </c>
      <c r="CE55">
        <v>0</v>
      </c>
      <c r="CF55">
        <v>0</v>
      </c>
      <c r="CG55">
        <v>0</v>
      </c>
      <c r="CH55">
        <v>133762</v>
      </c>
      <c r="CI55">
        <v>0</v>
      </c>
      <c r="CJ55">
        <v>4</v>
      </c>
      <c r="CK55">
        <v>0</v>
      </c>
      <c r="CL55">
        <v>0</v>
      </c>
      <c r="CN55">
        <v>0</v>
      </c>
      <c r="CO55">
        <v>1</v>
      </c>
      <c r="CP55">
        <v>0</v>
      </c>
      <c r="CQ55">
        <v>0</v>
      </c>
      <c r="CR55">
        <v>304.82900000000001</v>
      </c>
      <c r="CS55">
        <v>0</v>
      </c>
      <c r="CT55">
        <v>0</v>
      </c>
      <c r="CU55">
        <v>0</v>
      </c>
      <c r="CV55">
        <v>0</v>
      </c>
      <c r="CW55">
        <v>0</v>
      </c>
      <c r="CX55">
        <v>0</v>
      </c>
      <c r="CY55">
        <v>0</v>
      </c>
      <c r="CZ55">
        <v>0</v>
      </c>
      <c r="DB55">
        <v>1836048</v>
      </c>
      <c r="DC55">
        <v>0</v>
      </c>
      <c r="DD55">
        <v>0</v>
      </c>
      <c r="DE55">
        <v>439711</v>
      </c>
      <c r="DF55">
        <v>439711</v>
      </c>
      <c r="DG55">
        <v>70.75</v>
      </c>
      <c r="DH55">
        <v>0</v>
      </c>
      <c r="DI55">
        <v>0</v>
      </c>
      <c r="DK55">
        <v>3730</v>
      </c>
      <c r="DL55">
        <v>0</v>
      </c>
      <c r="DM55">
        <v>251833</v>
      </c>
      <c r="DN55">
        <v>613</v>
      </c>
      <c r="DO55">
        <v>0</v>
      </c>
      <c r="DP55">
        <v>0</v>
      </c>
      <c r="DQ55">
        <v>0</v>
      </c>
      <c r="DR55">
        <v>0</v>
      </c>
      <c r="DS55">
        <v>0</v>
      </c>
      <c r="DT55">
        <v>0</v>
      </c>
      <c r="DU55">
        <v>0</v>
      </c>
      <c r="DV55">
        <v>0</v>
      </c>
      <c r="DW55">
        <v>0</v>
      </c>
      <c r="DX55">
        <v>0</v>
      </c>
      <c r="DY55">
        <v>0</v>
      </c>
      <c r="DZ55">
        <v>0</v>
      </c>
      <c r="EA55">
        <v>0</v>
      </c>
      <c r="EB55">
        <v>0</v>
      </c>
      <c r="EC55">
        <v>3.9060000000000001</v>
      </c>
      <c r="ED55">
        <v>27917</v>
      </c>
      <c r="EE55">
        <v>0</v>
      </c>
      <c r="EF55">
        <v>0</v>
      </c>
      <c r="EG55">
        <v>0</v>
      </c>
      <c r="EH55">
        <v>224529</v>
      </c>
      <c r="EI55">
        <v>0</v>
      </c>
      <c r="EJ55">
        <v>0</v>
      </c>
      <c r="EK55">
        <v>10.275</v>
      </c>
      <c r="EL55">
        <v>0</v>
      </c>
      <c r="EM55">
        <v>0.749</v>
      </c>
      <c r="EN55">
        <v>0.61099999999999999</v>
      </c>
      <c r="EO55">
        <v>0</v>
      </c>
      <c r="EP55">
        <v>0</v>
      </c>
      <c r="EQ55">
        <v>11.635</v>
      </c>
      <c r="ER55">
        <v>0</v>
      </c>
      <c r="ES55">
        <v>36.127000000000002</v>
      </c>
      <c r="ET55">
        <v>0</v>
      </c>
      <c r="EV55">
        <v>0</v>
      </c>
      <c r="EW55">
        <v>0</v>
      </c>
      <c r="EX55">
        <v>0</v>
      </c>
      <c r="EZ55">
        <v>2893004</v>
      </c>
      <c r="FA55">
        <v>0</v>
      </c>
      <c r="FB55">
        <v>3035770</v>
      </c>
      <c r="FC55">
        <v>0</v>
      </c>
      <c r="FD55">
        <v>0</v>
      </c>
      <c r="FE55">
        <v>410172</v>
      </c>
      <c r="FF55">
        <v>73083</v>
      </c>
      <c r="FG55">
        <v>6.7610000000000003E-2</v>
      </c>
      <c r="FH55">
        <v>3.1380999999999999E-2</v>
      </c>
      <c r="FI55">
        <v>0</v>
      </c>
      <c r="FJ55">
        <v>0</v>
      </c>
      <c r="FK55">
        <v>468.40100000000001</v>
      </c>
      <c r="FL55">
        <v>3652787</v>
      </c>
      <c r="FM55">
        <v>0</v>
      </c>
      <c r="FN55">
        <v>0</v>
      </c>
      <c r="FO55">
        <v>0</v>
      </c>
      <c r="FP55">
        <v>0</v>
      </c>
      <c r="FQ55">
        <v>0</v>
      </c>
      <c r="FR55">
        <v>0</v>
      </c>
      <c r="FS55">
        <v>0</v>
      </c>
      <c r="FT55">
        <v>0</v>
      </c>
      <c r="FU55">
        <v>0</v>
      </c>
      <c r="FV55">
        <v>0</v>
      </c>
      <c r="FW55">
        <v>0</v>
      </c>
      <c r="FX55">
        <v>0</v>
      </c>
      <c r="FY55">
        <v>0</v>
      </c>
      <c r="GB55">
        <v>0</v>
      </c>
      <c r="GC55">
        <v>0</v>
      </c>
      <c r="GD55">
        <v>0</v>
      </c>
      <c r="GF55">
        <v>0</v>
      </c>
      <c r="GG55">
        <v>0</v>
      </c>
      <c r="GH55">
        <v>0</v>
      </c>
      <c r="GI55">
        <v>0</v>
      </c>
      <c r="GK55">
        <v>0</v>
      </c>
      <c r="GL55">
        <v>0</v>
      </c>
      <c r="GM55">
        <v>0</v>
      </c>
      <c r="GN55">
        <v>0</v>
      </c>
      <c r="GO55">
        <v>0</v>
      </c>
      <c r="GQ55">
        <v>0</v>
      </c>
      <c r="GR55">
        <v>0</v>
      </c>
      <c r="GS55">
        <v>0</v>
      </c>
      <c r="GT55">
        <v>0</v>
      </c>
      <c r="HB55">
        <v>0</v>
      </c>
      <c r="HC55">
        <v>0</v>
      </c>
      <c r="HD55">
        <v>114502</v>
      </c>
      <c r="HE55">
        <v>0</v>
      </c>
      <c r="HF55">
        <v>342690</v>
      </c>
      <c r="HG55">
        <v>3729</v>
      </c>
      <c r="HH55">
        <v>29843</v>
      </c>
      <c r="HI55">
        <v>0</v>
      </c>
      <c r="HJ55">
        <v>73512</v>
      </c>
      <c r="HK55">
        <v>0</v>
      </c>
      <c r="HL55">
        <v>0</v>
      </c>
      <c r="HM55">
        <v>0</v>
      </c>
      <c r="HN55">
        <v>0</v>
      </c>
      <c r="HO55">
        <v>0</v>
      </c>
      <c r="HP55">
        <v>0</v>
      </c>
      <c r="HQ55">
        <v>0</v>
      </c>
      <c r="HR55">
        <v>0</v>
      </c>
      <c r="HS55">
        <v>2892348</v>
      </c>
      <c r="HT55">
        <v>73083</v>
      </c>
      <c r="HW55">
        <v>0</v>
      </c>
      <c r="HX55">
        <v>37</v>
      </c>
      <c r="HY55">
        <v>17</v>
      </c>
      <c r="HZ55">
        <v>39</v>
      </c>
      <c r="IA55">
        <v>91</v>
      </c>
      <c r="IB55">
        <v>90</v>
      </c>
      <c r="IC55">
        <v>274</v>
      </c>
      <c r="ID55">
        <v>0</v>
      </c>
      <c r="IE55">
        <v>0</v>
      </c>
      <c r="IF55">
        <v>0</v>
      </c>
      <c r="IG55">
        <v>6</v>
      </c>
      <c r="IH55">
        <v>104.545</v>
      </c>
      <c r="II55">
        <v>0</v>
      </c>
      <c r="IJ55">
        <v>0</v>
      </c>
      <c r="IK55">
        <v>0</v>
      </c>
      <c r="IL55">
        <v>0</v>
      </c>
      <c r="IM55">
        <v>0</v>
      </c>
      <c r="IN55">
        <v>0</v>
      </c>
      <c r="IO55">
        <v>0</v>
      </c>
      <c r="IP55">
        <v>0</v>
      </c>
      <c r="IQ55">
        <v>0</v>
      </c>
      <c r="IR55">
        <v>0</v>
      </c>
      <c r="IS55">
        <v>0</v>
      </c>
      <c r="IT55">
        <v>0</v>
      </c>
      <c r="IU55">
        <v>0</v>
      </c>
      <c r="IV55">
        <v>0</v>
      </c>
      <c r="IW55">
        <v>6215</v>
      </c>
      <c r="IX55">
        <v>0</v>
      </c>
      <c r="IY55">
        <v>0</v>
      </c>
      <c r="IZ55">
        <v>0</v>
      </c>
      <c r="JA55">
        <v>0</v>
      </c>
      <c r="JB55">
        <v>0</v>
      </c>
      <c r="JC55">
        <v>0</v>
      </c>
      <c r="JD55">
        <v>0</v>
      </c>
      <c r="JE55">
        <v>0</v>
      </c>
      <c r="JF55">
        <v>0</v>
      </c>
      <c r="JG55">
        <v>0</v>
      </c>
      <c r="JH55">
        <v>0</v>
      </c>
      <c r="JJ55">
        <v>0</v>
      </c>
      <c r="JK55">
        <v>0</v>
      </c>
      <c r="JL55">
        <v>0</v>
      </c>
      <c r="JM55">
        <v>0</v>
      </c>
      <c r="JO55">
        <v>0</v>
      </c>
      <c r="JP55">
        <v>0</v>
      </c>
      <c r="JQ55">
        <v>0</v>
      </c>
      <c r="JR55">
        <v>0</v>
      </c>
      <c r="JS55">
        <v>0</v>
      </c>
      <c r="JT55">
        <v>0</v>
      </c>
      <c r="JU55">
        <v>6679</v>
      </c>
      <c r="JW55">
        <v>0</v>
      </c>
      <c r="JX55">
        <v>0</v>
      </c>
      <c r="JY55">
        <v>0</v>
      </c>
      <c r="JZ55">
        <v>0</v>
      </c>
      <c r="KD55">
        <v>21317</v>
      </c>
      <c r="KE55">
        <v>7375</v>
      </c>
      <c r="KG55">
        <v>0</v>
      </c>
      <c r="KH55">
        <v>0</v>
      </c>
      <c r="KI55">
        <v>0</v>
      </c>
      <c r="KJ55">
        <v>1</v>
      </c>
      <c r="KK55">
        <v>5</v>
      </c>
      <c r="KL55">
        <v>622</v>
      </c>
      <c r="KM55">
        <v>3108</v>
      </c>
      <c r="KN55">
        <v>0</v>
      </c>
      <c r="KO55">
        <v>0</v>
      </c>
      <c r="KP55">
        <v>0</v>
      </c>
      <c r="KQ55">
        <v>0</v>
      </c>
      <c r="KS55">
        <v>0</v>
      </c>
      <c r="KT55">
        <v>0</v>
      </c>
      <c r="KU55">
        <v>0</v>
      </c>
      <c r="KW55">
        <v>0</v>
      </c>
      <c r="KX55">
        <v>0</v>
      </c>
      <c r="KY55">
        <v>0</v>
      </c>
      <c r="KZ55">
        <v>3394863</v>
      </c>
      <c r="LA55">
        <v>0</v>
      </c>
      <c r="LB55">
        <v>0</v>
      </c>
      <c r="LD55">
        <v>0</v>
      </c>
      <c r="LE55">
        <v>0</v>
      </c>
      <c r="LF55">
        <v>0</v>
      </c>
      <c r="LG55">
        <v>19260</v>
      </c>
      <c r="LH55">
        <v>0</v>
      </c>
      <c r="LI55">
        <v>3394863</v>
      </c>
      <c r="LJ55">
        <v>304.82900000000001</v>
      </c>
      <c r="LK55">
        <v>2</v>
      </c>
      <c r="LL55">
        <v>67080</v>
      </c>
      <c r="LM55">
        <v>6432</v>
      </c>
      <c r="LN55">
        <v>0</v>
      </c>
      <c r="LO55">
        <v>0</v>
      </c>
      <c r="LP55">
        <v>0</v>
      </c>
      <c r="LQ55">
        <v>0</v>
      </c>
      <c r="LR55">
        <v>0</v>
      </c>
      <c r="LS55">
        <v>0</v>
      </c>
      <c r="LT55">
        <v>0</v>
      </c>
      <c r="LU55">
        <v>0</v>
      </c>
      <c r="LV55">
        <v>0</v>
      </c>
      <c r="LW55">
        <v>0</v>
      </c>
      <c r="LX55">
        <v>0</v>
      </c>
      <c r="LY55">
        <v>0</v>
      </c>
      <c r="LZ55">
        <v>321</v>
      </c>
      <c r="MA55">
        <v>19260</v>
      </c>
      <c r="MB55">
        <v>0</v>
      </c>
      <c r="MC55">
        <v>12840</v>
      </c>
      <c r="MD55">
        <v>6420</v>
      </c>
      <c r="ME55">
        <v>0</v>
      </c>
      <c r="MF55">
        <v>0</v>
      </c>
      <c r="MG55">
        <v>3509365</v>
      </c>
      <c r="MH55">
        <v>0</v>
      </c>
      <c r="MI55">
        <v>0</v>
      </c>
      <c r="MJ55">
        <v>0</v>
      </c>
      <c r="MK55">
        <v>0</v>
      </c>
      <c r="ML55">
        <v>0</v>
      </c>
      <c r="MM55">
        <v>1228196.149</v>
      </c>
      <c r="MN55">
        <v>0</v>
      </c>
      <c r="MO55">
        <v>81365.085000000006</v>
      </c>
      <c r="MP55">
        <v>127.30900000000001</v>
      </c>
      <c r="MQ55">
        <v>231.85400000000001</v>
      </c>
      <c r="MS55">
        <v>763323922</v>
      </c>
      <c r="MT55">
        <v>257639917</v>
      </c>
      <c r="MU55">
        <v>21931</v>
      </c>
      <c r="MV55">
        <v>64975</v>
      </c>
      <c r="MW55">
        <v>7912</v>
      </c>
      <c r="MX55">
        <v>505684005</v>
      </c>
      <c r="MY55">
        <v>0</v>
      </c>
      <c r="MZ55">
        <v>0</v>
      </c>
      <c r="NA55">
        <v>0</v>
      </c>
      <c r="NB55">
        <v>0</v>
      </c>
      <c r="ND55">
        <v>350.56100000000004</v>
      </c>
      <c r="NE55">
        <v>15775</v>
      </c>
      <c r="NF55">
        <v>2</v>
      </c>
      <c r="NG55">
        <v>2000</v>
      </c>
      <c r="NH55">
        <v>34026</v>
      </c>
      <c r="NI55">
        <v>0</v>
      </c>
      <c r="NJ55">
        <v>0</v>
      </c>
      <c r="NK55">
        <v>95574</v>
      </c>
      <c r="NL55">
        <v>0</v>
      </c>
      <c r="NN55">
        <v>0</v>
      </c>
      <c r="NO55">
        <v>0</v>
      </c>
      <c r="NP55">
        <v>321</v>
      </c>
      <c r="NT55">
        <v>0</v>
      </c>
      <c r="NU55">
        <v>0</v>
      </c>
      <c r="NV55">
        <v>0</v>
      </c>
      <c r="NW55">
        <v>0</v>
      </c>
      <c r="NX55">
        <v>0</v>
      </c>
      <c r="NY55">
        <v>0</v>
      </c>
      <c r="NZ55">
        <v>0</v>
      </c>
      <c r="OA55">
        <v>0</v>
      </c>
      <c r="OB55">
        <v>0</v>
      </c>
      <c r="OC55">
        <v>0</v>
      </c>
      <c r="OD55">
        <v>0</v>
      </c>
      <c r="OE55">
        <v>4000</v>
      </c>
      <c r="OF55">
        <v>8000</v>
      </c>
      <c r="OG55">
        <v>4000</v>
      </c>
      <c r="OH55">
        <v>8000</v>
      </c>
      <c r="OO55">
        <v>0</v>
      </c>
      <c r="OP55">
        <v>0</v>
      </c>
      <c r="OQ55">
        <v>0</v>
      </c>
      <c r="OR55">
        <v>0</v>
      </c>
      <c r="OS55">
        <v>0</v>
      </c>
      <c r="OT55">
        <v>0</v>
      </c>
      <c r="OU55">
        <v>0</v>
      </c>
      <c r="OV55">
        <v>515031</v>
      </c>
      <c r="OX55">
        <v>0.25270000000000004</v>
      </c>
      <c r="OY55">
        <v>406500.10000000003</v>
      </c>
      <c r="OZ55">
        <v>88334</v>
      </c>
      <c r="PA55">
        <v>32592</v>
      </c>
      <c r="PB55">
        <v>6925</v>
      </c>
      <c r="PC55">
        <v>0</v>
      </c>
      <c r="PD55">
        <v>35000000</v>
      </c>
      <c r="PE55">
        <v>33517000</v>
      </c>
      <c r="PF55">
        <v>1483000</v>
      </c>
      <c r="PG55">
        <v>306</v>
      </c>
      <c r="PH55">
        <v>0</v>
      </c>
      <c r="PI55">
        <v>0</v>
      </c>
      <c r="PJ55">
        <v>0</v>
      </c>
      <c r="PK55">
        <v>0</v>
      </c>
      <c r="PL55">
        <v>0</v>
      </c>
      <c r="PM55">
        <v>0</v>
      </c>
      <c r="PN55">
        <v>0</v>
      </c>
      <c r="PO55">
        <v>0</v>
      </c>
    </row>
    <row r="56" spans="1:431" customFormat="1" x14ac:dyDescent="0.3">
      <c r="A56">
        <v>46778</v>
      </c>
      <c r="B56" s="4">
        <v>57839</v>
      </c>
      <c r="C56">
        <v>9</v>
      </c>
      <c r="D56">
        <v>2026</v>
      </c>
      <c r="E56">
        <v>6215</v>
      </c>
      <c r="F56">
        <v>0</v>
      </c>
      <c r="G56">
        <v>888.69100000000003</v>
      </c>
      <c r="H56">
        <v>843.48700000000008</v>
      </c>
      <c r="I56">
        <v>843.48700000000008</v>
      </c>
      <c r="J56">
        <v>888.69100000000003</v>
      </c>
      <c r="K56">
        <v>0</v>
      </c>
      <c r="L56">
        <v>6215</v>
      </c>
      <c r="M56">
        <v>0</v>
      </c>
      <c r="N56">
        <v>0</v>
      </c>
      <c r="P56">
        <v>885.19200000000001</v>
      </c>
      <c r="Q56">
        <v>0</v>
      </c>
      <c r="R56">
        <v>417094</v>
      </c>
      <c r="S56">
        <v>471.19</v>
      </c>
      <c r="U56">
        <v>303441</v>
      </c>
      <c r="V56">
        <v>622.56600000000003</v>
      </c>
      <c r="W56">
        <v>386925</v>
      </c>
      <c r="X56">
        <v>386925</v>
      </c>
      <c r="Z56">
        <v>0</v>
      </c>
      <c r="AC56">
        <v>0</v>
      </c>
      <c r="AD56" t="s">
        <v>427</v>
      </c>
      <c r="AE56">
        <v>0</v>
      </c>
      <c r="AH56">
        <v>0</v>
      </c>
      <c r="AI56">
        <v>0</v>
      </c>
      <c r="AJ56">
        <v>6215</v>
      </c>
      <c r="AK56" t="s">
        <v>949</v>
      </c>
      <c r="AL56" t="s">
        <v>481</v>
      </c>
      <c r="AM56">
        <v>0</v>
      </c>
      <c r="AN56">
        <v>0</v>
      </c>
      <c r="AO56">
        <v>0</v>
      </c>
      <c r="AP56">
        <v>0</v>
      </c>
      <c r="AQ56">
        <v>0</v>
      </c>
      <c r="AS56">
        <v>0</v>
      </c>
      <c r="AT56">
        <v>0</v>
      </c>
      <c r="AU56">
        <v>0</v>
      </c>
      <c r="AV56">
        <v>-88</v>
      </c>
      <c r="AW56">
        <v>11909402</v>
      </c>
      <c r="AX56">
        <v>11581062</v>
      </c>
      <c r="AY56">
        <v>7510000</v>
      </c>
      <c r="AZ56">
        <v>417094</v>
      </c>
      <c r="BA56">
        <v>0</v>
      </c>
      <c r="BB56">
        <v>11254</v>
      </c>
      <c r="BC56">
        <v>11182</v>
      </c>
      <c r="BD56">
        <v>26</v>
      </c>
      <c r="BE56">
        <v>72</v>
      </c>
      <c r="BF56">
        <v>9716203</v>
      </c>
      <c r="BG56">
        <v>0</v>
      </c>
      <c r="BJ56">
        <v>12</v>
      </c>
      <c r="BK56">
        <v>0</v>
      </c>
      <c r="BL56">
        <v>0</v>
      </c>
      <c r="BM56">
        <v>0</v>
      </c>
      <c r="BN56">
        <v>0</v>
      </c>
      <c r="BO56">
        <v>0</v>
      </c>
      <c r="BP56">
        <v>0</v>
      </c>
      <c r="BQ56">
        <v>775</v>
      </c>
      <c r="BS56">
        <v>0</v>
      </c>
      <c r="BT56">
        <v>0</v>
      </c>
      <c r="BU56">
        <v>0</v>
      </c>
      <c r="BV56">
        <v>0</v>
      </c>
      <c r="BW56">
        <v>0</v>
      </c>
      <c r="BY56">
        <v>0</v>
      </c>
      <c r="CA56">
        <v>0</v>
      </c>
      <c r="CB56">
        <v>0</v>
      </c>
      <c r="CC56">
        <v>0</v>
      </c>
      <c r="CD56">
        <v>0</v>
      </c>
      <c r="CE56">
        <v>0</v>
      </c>
      <c r="CF56">
        <v>0</v>
      </c>
      <c r="CG56">
        <v>0</v>
      </c>
      <c r="CH56">
        <v>392653</v>
      </c>
      <c r="CI56">
        <v>0</v>
      </c>
      <c r="CJ56">
        <v>4</v>
      </c>
      <c r="CK56">
        <v>0</v>
      </c>
      <c r="CL56">
        <v>0</v>
      </c>
      <c r="CN56">
        <v>0</v>
      </c>
      <c r="CO56">
        <v>1</v>
      </c>
      <c r="CP56">
        <v>0</v>
      </c>
      <c r="CQ56">
        <v>0</v>
      </c>
      <c r="CR56">
        <v>885.46500000000003</v>
      </c>
      <c r="CS56">
        <v>0</v>
      </c>
      <c r="CT56">
        <v>0</v>
      </c>
      <c r="CU56">
        <v>0</v>
      </c>
      <c r="CV56">
        <v>0</v>
      </c>
      <c r="CW56">
        <v>0</v>
      </c>
      <c r="CX56">
        <v>0</v>
      </c>
      <c r="CY56">
        <v>0</v>
      </c>
      <c r="CZ56">
        <v>0</v>
      </c>
      <c r="DB56">
        <v>5242272</v>
      </c>
      <c r="DC56">
        <v>0</v>
      </c>
      <c r="DD56">
        <v>0</v>
      </c>
      <c r="DE56">
        <v>1354249</v>
      </c>
      <c r="DF56">
        <v>1354249</v>
      </c>
      <c r="DG56">
        <v>217.9</v>
      </c>
      <c r="DH56">
        <v>0</v>
      </c>
      <c r="DI56">
        <v>0</v>
      </c>
      <c r="DK56">
        <v>2163</v>
      </c>
      <c r="DL56">
        <v>0</v>
      </c>
      <c r="DM56">
        <v>1224085</v>
      </c>
      <c r="DN56">
        <v>2980</v>
      </c>
      <c r="DO56">
        <v>0</v>
      </c>
      <c r="DP56">
        <v>0</v>
      </c>
      <c r="DQ56">
        <v>0</v>
      </c>
      <c r="DR56">
        <v>0</v>
      </c>
      <c r="DS56">
        <v>0</v>
      </c>
      <c r="DT56">
        <v>0</v>
      </c>
      <c r="DU56">
        <v>0</v>
      </c>
      <c r="DV56">
        <v>0</v>
      </c>
      <c r="DW56">
        <v>0</v>
      </c>
      <c r="DX56">
        <v>0</v>
      </c>
      <c r="DY56">
        <v>0</v>
      </c>
      <c r="DZ56">
        <v>0</v>
      </c>
      <c r="EA56">
        <v>0</v>
      </c>
      <c r="EB56">
        <v>0</v>
      </c>
      <c r="EC56">
        <v>46.313000000000002</v>
      </c>
      <c r="ED56">
        <v>331011</v>
      </c>
      <c r="EE56">
        <v>0</v>
      </c>
      <c r="EF56">
        <v>0</v>
      </c>
      <c r="EG56">
        <v>0</v>
      </c>
      <c r="EH56">
        <v>896054</v>
      </c>
      <c r="EI56">
        <v>0</v>
      </c>
      <c r="EJ56">
        <v>0</v>
      </c>
      <c r="EK56">
        <v>40.922000000000004</v>
      </c>
      <c r="EL56">
        <v>0</v>
      </c>
      <c r="EM56">
        <v>0</v>
      </c>
      <c r="EN56">
        <v>4.282</v>
      </c>
      <c r="EO56">
        <v>0</v>
      </c>
      <c r="EP56">
        <v>0</v>
      </c>
      <c r="EQ56">
        <v>45.204000000000001</v>
      </c>
      <c r="ER56">
        <v>0</v>
      </c>
      <c r="ES56">
        <v>144.17600000000002</v>
      </c>
      <c r="ET56">
        <v>0</v>
      </c>
      <c r="EV56">
        <v>0</v>
      </c>
      <c r="EW56">
        <v>0</v>
      </c>
      <c r="EX56">
        <v>0</v>
      </c>
      <c r="EZ56">
        <v>9968140</v>
      </c>
      <c r="FA56">
        <v>0</v>
      </c>
      <c r="FB56">
        <v>10382181</v>
      </c>
      <c r="FC56">
        <v>0</v>
      </c>
      <c r="FD56">
        <v>0</v>
      </c>
      <c r="FE56">
        <v>1368999</v>
      </c>
      <c r="FF56">
        <v>243923</v>
      </c>
      <c r="FG56">
        <v>6.7610000000000003E-2</v>
      </c>
      <c r="FH56">
        <v>3.1380999999999999E-2</v>
      </c>
      <c r="FI56">
        <v>0</v>
      </c>
      <c r="FJ56">
        <v>0</v>
      </c>
      <c r="FK56">
        <v>1563.347</v>
      </c>
      <c r="FL56">
        <v>12387756</v>
      </c>
      <c r="FM56">
        <v>0</v>
      </c>
      <c r="FN56">
        <v>0</v>
      </c>
      <c r="FO56">
        <v>0</v>
      </c>
      <c r="FP56">
        <v>0</v>
      </c>
      <c r="FQ56">
        <v>0</v>
      </c>
      <c r="FR56">
        <v>0</v>
      </c>
      <c r="FS56">
        <v>0</v>
      </c>
      <c r="FT56">
        <v>0</v>
      </c>
      <c r="FU56">
        <v>0</v>
      </c>
      <c r="FV56">
        <v>0</v>
      </c>
      <c r="FW56">
        <v>0</v>
      </c>
      <c r="FX56">
        <v>0</v>
      </c>
      <c r="FY56">
        <v>0</v>
      </c>
      <c r="GB56">
        <v>0</v>
      </c>
      <c r="GC56">
        <v>0</v>
      </c>
      <c r="GD56">
        <v>0</v>
      </c>
      <c r="GF56">
        <v>0</v>
      </c>
      <c r="GG56">
        <v>0</v>
      </c>
      <c r="GH56">
        <v>0</v>
      </c>
      <c r="GI56">
        <v>0</v>
      </c>
      <c r="GK56">
        <v>0</v>
      </c>
      <c r="GL56">
        <v>0</v>
      </c>
      <c r="GM56">
        <v>0</v>
      </c>
      <c r="GN56">
        <v>0</v>
      </c>
      <c r="GO56">
        <v>0</v>
      </c>
      <c r="GQ56">
        <v>0</v>
      </c>
      <c r="GR56">
        <v>0</v>
      </c>
      <c r="GS56">
        <v>0</v>
      </c>
      <c r="GT56">
        <v>0</v>
      </c>
      <c r="HB56">
        <v>0</v>
      </c>
      <c r="HC56">
        <v>0</v>
      </c>
      <c r="HD56">
        <v>331393</v>
      </c>
      <c r="HE56">
        <v>0</v>
      </c>
      <c r="HF56">
        <v>978445</v>
      </c>
      <c r="HG56">
        <v>1243</v>
      </c>
      <c r="HH56">
        <v>396983</v>
      </c>
      <c r="HI56">
        <v>0</v>
      </c>
      <c r="HJ56">
        <v>85763</v>
      </c>
      <c r="HK56">
        <v>0</v>
      </c>
      <c r="HL56">
        <v>0</v>
      </c>
      <c r="HM56">
        <v>0</v>
      </c>
      <c r="HN56">
        <v>117767</v>
      </c>
      <c r="HO56">
        <v>0</v>
      </c>
      <c r="HP56">
        <v>0</v>
      </c>
      <c r="HQ56">
        <v>0</v>
      </c>
      <c r="HR56">
        <v>0</v>
      </c>
      <c r="HS56">
        <v>9965087</v>
      </c>
      <c r="HT56">
        <v>243923</v>
      </c>
      <c r="HW56">
        <v>0</v>
      </c>
      <c r="HX56">
        <v>47</v>
      </c>
      <c r="HY56">
        <v>95</v>
      </c>
      <c r="HZ56">
        <v>179</v>
      </c>
      <c r="IA56">
        <v>283</v>
      </c>
      <c r="IB56">
        <v>239</v>
      </c>
      <c r="IC56">
        <v>843</v>
      </c>
      <c r="ID56">
        <v>0</v>
      </c>
      <c r="IE56">
        <v>0</v>
      </c>
      <c r="IF56">
        <v>0</v>
      </c>
      <c r="IG56">
        <v>2</v>
      </c>
      <c r="IH56">
        <v>537.89600000000007</v>
      </c>
      <c r="II56">
        <v>0</v>
      </c>
      <c r="IJ56">
        <v>622.56600000000003</v>
      </c>
      <c r="IK56">
        <v>0</v>
      </c>
      <c r="IL56">
        <v>0</v>
      </c>
      <c r="IM56">
        <v>0</v>
      </c>
      <c r="IN56">
        <v>0</v>
      </c>
      <c r="IO56">
        <v>0</v>
      </c>
      <c r="IP56">
        <v>0</v>
      </c>
      <c r="IQ56">
        <v>622.56600000000003</v>
      </c>
      <c r="IR56">
        <v>386925</v>
      </c>
      <c r="IS56">
        <v>0</v>
      </c>
      <c r="IT56">
        <v>0</v>
      </c>
      <c r="IU56">
        <v>0</v>
      </c>
      <c r="IV56">
        <v>0</v>
      </c>
      <c r="IW56">
        <v>6215</v>
      </c>
      <c r="IX56">
        <v>0</v>
      </c>
      <c r="IY56">
        <v>0</v>
      </c>
      <c r="IZ56">
        <v>0</v>
      </c>
      <c r="JA56">
        <v>0</v>
      </c>
      <c r="JB56">
        <v>0</v>
      </c>
      <c r="JC56">
        <v>0</v>
      </c>
      <c r="JD56">
        <v>6</v>
      </c>
      <c r="JE56">
        <v>77860</v>
      </c>
      <c r="JF56">
        <v>4</v>
      </c>
      <c r="JG56">
        <v>25907</v>
      </c>
      <c r="JH56">
        <v>14000</v>
      </c>
      <c r="JJ56">
        <v>0</v>
      </c>
      <c r="JK56">
        <v>0</v>
      </c>
      <c r="JL56">
        <v>0</v>
      </c>
      <c r="JM56">
        <v>0</v>
      </c>
      <c r="JO56">
        <v>0</v>
      </c>
      <c r="JP56">
        <v>0</v>
      </c>
      <c r="JQ56">
        <v>0</v>
      </c>
      <c r="JR56">
        <v>0</v>
      </c>
      <c r="JS56">
        <v>0</v>
      </c>
      <c r="JT56">
        <v>0</v>
      </c>
      <c r="JU56">
        <v>11311</v>
      </c>
      <c r="JW56">
        <v>0</v>
      </c>
      <c r="JX56">
        <v>0</v>
      </c>
      <c r="JY56">
        <v>0</v>
      </c>
      <c r="JZ56">
        <v>0</v>
      </c>
      <c r="KD56">
        <v>11311</v>
      </c>
      <c r="KE56">
        <v>7375</v>
      </c>
      <c r="KG56">
        <v>0</v>
      </c>
      <c r="KH56">
        <v>0</v>
      </c>
      <c r="KI56">
        <v>0</v>
      </c>
      <c r="KJ56">
        <v>1</v>
      </c>
      <c r="KK56">
        <v>1</v>
      </c>
      <c r="KL56">
        <v>622</v>
      </c>
      <c r="KM56">
        <v>622</v>
      </c>
      <c r="KN56">
        <v>0</v>
      </c>
      <c r="KO56">
        <v>0</v>
      </c>
      <c r="KP56">
        <v>0</v>
      </c>
      <c r="KQ56">
        <v>0</v>
      </c>
      <c r="KS56">
        <v>0</v>
      </c>
      <c r="KT56">
        <v>0</v>
      </c>
      <c r="KU56">
        <v>0</v>
      </c>
      <c r="KW56">
        <v>0</v>
      </c>
      <c r="KX56">
        <v>0</v>
      </c>
      <c r="KY56">
        <v>0</v>
      </c>
      <c r="KZ56">
        <v>11639269</v>
      </c>
      <c r="LA56">
        <v>0</v>
      </c>
      <c r="LB56">
        <v>0</v>
      </c>
      <c r="LD56">
        <v>0</v>
      </c>
      <c r="LE56">
        <v>0</v>
      </c>
      <c r="LF56">
        <v>0</v>
      </c>
      <c r="LG56">
        <v>61260</v>
      </c>
      <c r="LH56">
        <v>0</v>
      </c>
      <c r="LI56">
        <v>11639269</v>
      </c>
      <c r="LJ56">
        <v>885.46500000000003</v>
      </c>
      <c r="LK56">
        <v>2</v>
      </c>
      <c r="LL56">
        <v>67080</v>
      </c>
      <c r="LM56">
        <v>18683</v>
      </c>
      <c r="LN56">
        <v>0</v>
      </c>
      <c r="LO56">
        <v>0</v>
      </c>
      <c r="LP56">
        <v>0</v>
      </c>
      <c r="LQ56">
        <v>0</v>
      </c>
      <c r="LR56">
        <v>0</v>
      </c>
      <c r="LS56">
        <v>0</v>
      </c>
      <c r="LT56">
        <v>0</v>
      </c>
      <c r="LU56">
        <v>0</v>
      </c>
      <c r="LV56">
        <v>0</v>
      </c>
      <c r="LW56">
        <v>0</v>
      </c>
      <c r="LX56">
        <v>0</v>
      </c>
      <c r="LY56">
        <v>0</v>
      </c>
      <c r="LZ56">
        <v>1021</v>
      </c>
      <c r="MA56">
        <v>61260</v>
      </c>
      <c r="MB56">
        <v>0</v>
      </c>
      <c r="MC56">
        <v>40840</v>
      </c>
      <c r="MD56">
        <v>20420</v>
      </c>
      <c r="ME56">
        <v>0</v>
      </c>
      <c r="MF56">
        <v>0</v>
      </c>
      <c r="MG56">
        <v>11970662</v>
      </c>
      <c r="MH56">
        <v>0</v>
      </c>
      <c r="MI56">
        <v>0</v>
      </c>
      <c r="MJ56">
        <v>0</v>
      </c>
      <c r="MK56">
        <v>0</v>
      </c>
      <c r="ML56">
        <v>0</v>
      </c>
      <c r="MM56">
        <v>1228196.149</v>
      </c>
      <c r="MN56">
        <v>42.314</v>
      </c>
      <c r="MO56">
        <v>81365.085000000006</v>
      </c>
      <c r="MP56">
        <v>340.56600000000003</v>
      </c>
      <c r="MQ56">
        <v>878.46199999999999</v>
      </c>
      <c r="MS56">
        <v>763323922</v>
      </c>
      <c r="MT56">
        <v>257639917</v>
      </c>
      <c r="MU56">
        <v>112835</v>
      </c>
      <c r="MV56">
        <v>334302</v>
      </c>
      <c r="MW56">
        <v>21166</v>
      </c>
      <c r="MX56">
        <v>505684005</v>
      </c>
      <c r="MY56">
        <v>262982</v>
      </c>
      <c r="MZ56">
        <v>388000</v>
      </c>
      <c r="NA56">
        <v>44</v>
      </c>
      <c r="NB56">
        <v>9</v>
      </c>
      <c r="ND56">
        <v>1000.9200000000001</v>
      </c>
      <c r="NE56">
        <v>45041</v>
      </c>
      <c r="NF56">
        <v>42</v>
      </c>
      <c r="NG56">
        <v>42000</v>
      </c>
      <c r="NH56">
        <v>108226</v>
      </c>
      <c r="NI56">
        <v>0</v>
      </c>
      <c r="NJ56">
        <v>0</v>
      </c>
      <c r="NK56">
        <v>0</v>
      </c>
      <c r="NL56">
        <v>0</v>
      </c>
      <c r="NN56">
        <v>0</v>
      </c>
      <c r="NO56">
        <v>0</v>
      </c>
      <c r="NP56">
        <v>1021</v>
      </c>
      <c r="NT56">
        <v>0</v>
      </c>
      <c r="NU56">
        <v>0</v>
      </c>
      <c r="NV56">
        <v>0</v>
      </c>
      <c r="NW56">
        <v>0</v>
      </c>
      <c r="NX56">
        <v>0</v>
      </c>
      <c r="NY56">
        <v>0</v>
      </c>
      <c r="NZ56">
        <v>0</v>
      </c>
      <c r="OA56">
        <v>0</v>
      </c>
      <c r="OB56">
        <v>0</v>
      </c>
      <c r="OC56">
        <v>0</v>
      </c>
      <c r="OD56">
        <v>0</v>
      </c>
      <c r="OE56">
        <v>116000</v>
      </c>
      <c r="OF56">
        <v>376000</v>
      </c>
      <c r="OG56">
        <v>4000</v>
      </c>
      <c r="OH56">
        <v>8000</v>
      </c>
      <c r="OO56">
        <v>0</v>
      </c>
      <c r="OP56">
        <v>0</v>
      </c>
      <c r="OQ56">
        <v>0</v>
      </c>
      <c r="OR56">
        <v>0</v>
      </c>
      <c r="OS56">
        <v>0</v>
      </c>
      <c r="OT56">
        <v>0</v>
      </c>
      <c r="OU56">
        <v>0</v>
      </c>
      <c r="OV56">
        <v>9102383</v>
      </c>
      <c r="OX56">
        <v>0.25270000000000004</v>
      </c>
      <c r="OY56">
        <v>406500.10000000003</v>
      </c>
      <c r="OZ56">
        <v>1638160</v>
      </c>
      <c r="PA56">
        <v>604424</v>
      </c>
      <c r="PB56">
        <v>6925</v>
      </c>
      <c r="PC56">
        <v>0</v>
      </c>
      <c r="PD56">
        <v>35000000</v>
      </c>
      <c r="PE56">
        <v>33517000</v>
      </c>
      <c r="PF56">
        <v>1483000</v>
      </c>
      <c r="PG56">
        <v>306</v>
      </c>
      <c r="PH56">
        <v>0</v>
      </c>
      <c r="PI56">
        <v>0</v>
      </c>
      <c r="PJ56">
        <v>0</v>
      </c>
      <c r="PK56">
        <v>0</v>
      </c>
      <c r="PL56">
        <v>12149</v>
      </c>
      <c r="PM56">
        <v>0</v>
      </c>
      <c r="PN56">
        <v>0</v>
      </c>
      <c r="PO56">
        <v>0</v>
      </c>
    </row>
    <row r="57" spans="1:431" customFormat="1" x14ac:dyDescent="0.3">
      <c r="A57">
        <v>46778</v>
      </c>
      <c r="B57" s="4">
        <v>57841</v>
      </c>
      <c r="C57">
        <v>9</v>
      </c>
      <c r="D57">
        <v>2026</v>
      </c>
      <c r="E57">
        <v>6215</v>
      </c>
      <c r="F57">
        <v>0</v>
      </c>
      <c r="G57">
        <v>986.62600000000009</v>
      </c>
      <c r="H57">
        <v>937.12800000000004</v>
      </c>
      <c r="I57">
        <v>937.12800000000004</v>
      </c>
      <c r="J57">
        <v>986.62600000000009</v>
      </c>
      <c r="K57">
        <v>0</v>
      </c>
      <c r="L57">
        <v>6215</v>
      </c>
      <c r="M57">
        <v>0</v>
      </c>
      <c r="N57">
        <v>0</v>
      </c>
      <c r="P57">
        <v>1039.8499999999999</v>
      </c>
      <c r="Q57">
        <v>0</v>
      </c>
      <c r="R57">
        <v>489967</v>
      </c>
      <c r="S57">
        <v>471.19</v>
      </c>
      <c r="U57">
        <v>356455</v>
      </c>
      <c r="V57">
        <v>162.405</v>
      </c>
      <c r="W57">
        <v>386451</v>
      </c>
      <c r="X57">
        <v>386451</v>
      </c>
      <c r="Z57">
        <v>0</v>
      </c>
      <c r="AC57">
        <v>0</v>
      </c>
      <c r="AD57" t="s">
        <v>427</v>
      </c>
      <c r="AE57">
        <v>0</v>
      </c>
      <c r="AH57">
        <v>0</v>
      </c>
      <c r="AI57">
        <v>0</v>
      </c>
      <c r="AJ57">
        <v>6215</v>
      </c>
      <c r="AK57" t="s">
        <v>949</v>
      </c>
      <c r="AL57" t="s">
        <v>482</v>
      </c>
      <c r="AM57">
        <v>0</v>
      </c>
      <c r="AN57">
        <v>0</v>
      </c>
      <c r="AO57">
        <v>0</v>
      </c>
      <c r="AP57">
        <v>0</v>
      </c>
      <c r="AQ57">
        <v>0</v>
      </c>
      <c r="AS57">
        <v>0</v>
      </c>
      <c r="AT57">
        <v>0</v>
      </c>
      <c r="AU57">
        <v>0</v>
      </c>
      <c r="AV57">
        <v>0</v>
      </c>
      <c r="AW57">
        <v>13254716</v>
      </c>
      <c r="AX57">
        <v>12889247</v>
      </c>
      <c r="AY57">
        <v>9486610</v>
      </c>
      <c r="AZ57">
        <v>489967</v>
      </c>
      <c r="BA57">
        <v>0</v>
      </c>
      <c r="BB57">
        <v>0</v>
      </c>
      <c r="BC57">
        <v>0</v>
      </c>
      <c r="BD57">
        <v>0</v>
      </c>
      <c r="BE57">
        <v>0</v>
      </c>
      <c r="BF57">
        <v>10856869</v>
      </c>
      <c r="BG57">
        <v>0</v>
      </c>
      <c r="BJ57">
        <v>12</v>
      </c>
      <c r="BK57">
        <v>0</v>
      </c>
      <c r="BL57">
        <v>0</v>
      </c>
      <c r="BM57">
        <v>0</v>
      </c>
      <c r="BN57">
        <v>0</v>
      </c>
      <c r="BO57">
        <v>0</v>
      </c>
      <c r="BP57">
        <v>0</v>
      </c>
      <c r="BQ57">
        <v>758</v>
      </c>
      <c r="BS57">
        <v>0</v>
      </c>
      <c r="BT57">
        <v>0</v>
      </c>
      <c r="BU57">
        <v>0</v>
      </c>
      <c r="BV57">
        <v>0</v>
      </c>
      <c r="BW57">
        <v>0</v>
      </c>
      <c r="BY57">
        <v>0</v>
      </c>
      <c r="CA57">
        <v>0</v>
      </c>
      <c r="CB57">
        <v>0</v>
      </c>
      <c r="CC57">
        <v>0</v>
      </c>
      <c r="CD57">
        <v>0</v>
      </c>
      <c r="CE57">
        <v>0</v>
      </c>
      <c r="CF57">
        <v>0</v>
      </c>
      <c r="CG57">
        <v>0</v>
      </c>
      <c r="CH57">
        <v>440993</v>
      </c>
      <c r="CI57">
        <v>0</v>
      </c>
      <c r="CJ57">
        <v>4</v>
      </c>
      <c r="CK57">
        <v>0</v>
      </c>
      <c r="CL57">
        <v>0</v>
      </c>
      <c r="CN57">
        <v>0</v>
      </c>
      <c r="CO57">
        <v>1</v>
      </c>
      <c r="CP57">
        <v>0</v>
      </c>
      <c r="CQ57">
        <v>0</v>
      </c>
      <c r="CR57">
        <v>1030.4470000000001</v>
      </c>
      <c r="CS57">
        <v>0</v>
      </c>
      <c r="CT57">
        <v>0</v>
      </c>
      <c r="CU57">
        <v>0</v>
      </c>
      <c r="CV57">
        <v>0</v>
      </c>
      <c r="CW57">
        <v>0</v>
      </c>
      <c r="CX57">
        <v>0</v>
      </c>
      <c r="CY57">
        <v>0</v>
      </c>
      <c r="CZ57">
        <v>0</v>
      </c>
      <c r="DB57">
        <v>5824251</v>
      </c>
      <c r="DC57">
        <v>0</v>
      </c>
      <c r="DD57">
        <v>0</v>
      </c>
      <c r="DE57">
        <v>1737326</v>
      </c>
      <c r="DF57">
        <v>1737326</v>
      </c>
      <c r="DG57">
        <v>279.53800000000001</v>
      </c>
      <c r="DH57">
        <v>0</v>
      </c>
      <c r="DI57">
        <v>0</v>
      </c>
      <c r="DK57">
        <v>1895</v>
      </c>
      <c r="DL57">
        <v>0</v>
      </c>
      <c r="DM57">
        <v>1003621</v>
      </c>
      <c r="DN57">
        <v>2444</v>
      </c>
      <c r="DO57">
        <v>0</v>
      </c>
      <c r="DP57">
        <v>0</v>
      </c>
      <c r="DQ57">
        <v>0</v>
      </c>
      <c r="DR57">
        <v>0</v>
      </c>
      <c r="DS57">
        <v>0</v>
      </c>
      <c r="DT57">
        <v>0</v>
      </c>
      <c r="DU57">
        <v>0</v>
      </c>
      <c r="DV57">
        <v>0</v>
      </c>
      <c r="DW57">
        <v>0</v>
      </c>
      <c r="DX57">
        <v>0</v>
      </c>
      <c r="DY57">
        <v>0</v>
      </c>
      <c r="DZ57">
        <v>0</v>
      </c>
      <c r="EA57">
        <v>0</v>
      </c>
      <c r="EB57">
        <v>0</v>
      </c>
      <c r="EC57">
        <v>5.8319999999999999</v>
      </c>
      <c r="ED57">
        <v>41683</v>
      </c>
      <c r="EE57">
        <v>0</v>
      </c>
      <c r="EF57">
        <v>0</v>
      </c>
      <c r="EG57">
        <v>0</v>
      </c>
      <c r="EH57">
        <v>964382</v>
      </c>
      <c r="EI57">
        <v>0</v>
      </c>
      <c r="EJ57">
        <v>0</v>
      </c>
      <c r="EK57">
        <v>44.94</v>
      </c>
      <c r="EL57">
        <v>0</v>
      </c>
      <c r="EM57">
        <v>1.22</v>
      </c>
      <c r="EN57">
        <v>3.3380000000000001</v>
      </c>
      <c r="EO57">
        <v>0</v>
      </c>
      <c r="EP57">
        <v>0</v>
      </c>
      <c r="EQ57">
        <v>49.498000000000005</v>
      </c>
      <c r="ER57">
        <v>0</v>
      </c>
      <c r="ES57">
        <v>155.17000000000002</v>
      </c>
      <c r="ET57">
        <v>0</v>
      </c>
      <c r="EV57">
        <v>0</v>
      </c>
      <c r="EW57">
        <v>0</v>
      </c>
      <c r="EX57">
        <v>0</v>
      </c>
      <c r="EZ57">
        <v>11086969</v>
      </c>
      <c r="FA57">
        <v>0</v>
      </c>
      <c r="FB57">
        <v>11574492</v>
      </c>
      <c r="FC57">
        <v>0</v>
      </c>
      <c r="FD57">
        <v>0</v>
      </c>
      <c r="FE57">
        <v>1529718</v>
      </c>
      <c r="FF57">
        <v>272560</v>
      </c>
      <c r="FG57">
        <v>6.7610000000000003E-2</v>
      </c>
      <c r="FH57">
        <v>3.1380999999999999E-2</v>
      </c>
      <c r="FI57">
        <v>0</v>
      </c>
      <c r="FJ57">
        <v>0</v>
      </c>
      <c r="FK57">
        <v>1746.8820000000001</v>
      </c>
      <c r="FL57">
        <v>13817763</v>
      </c>
      <c r="FM57">
        <v>0</v>
      </c>
      <c r="FN57">
        <v>0</v>
      </c>
      <c r="FO57">
        <v>0</v>
      </c>
      <c r="FP57">
        <v>0</v>
      </c>
      <c r="FQ57">
        <v>0</v>
      </c>
      <c r="FR57">
        <v>0</v>
      </c>
      <c r="FS57">
        <v>0</v>
      </c>
      <c r="FT57">
        <v>0</v>
      </c>
      <c r="FU57">
        <v>0</v>
      </c>
      <c r="FV57">
        <v>0</v>
      </c>
      <c r="FW57">
        <v>0</v>
      </c>
      <c r="FX57">
        <v>0</v>
      </c>
      <c r="FY57">
        <v>0</v>
      </c>
      <c r="GB57">
        <v>0</v>
      </c>
      <c r="GC57">
        <v>0</v>
      </c>
      <c r="GD57">
        <v>0</v>
      </c>
      <c r="GF57">
        <v>0</v>
      </c>
      <c r="GG57">
        <v>0</v>
      </c>
      <c r="GH57">
        <v>0</v>
      </c>
      <c r="GI57">
        <v>0</v>
      </c>
      <c r="GK57">
        <v>0</v>
      </c>
      <c r="GL57">
        <v>0</v>
      </c>
      <c r="GM57">
        <v>0</v>
      </c>
      <c r="GN57">
        <v>0</v>
      </c>
      <c r="GO57">
        <v>0</v>
      </c>
      <c r="GQ57">
        <v>0</v>
      </c>
      <c r="GR57">
        <v>0</v>
      </c>
      <c r="GS57">
        <v>0</v>
      </c>
      <c r="GT57">
        <v>0</v>
      </c>
      <c r="HB57">
        <v>0</v>
      </c>
      <c r="HC57">
        <v>0</v>
      </c>
      <c r="HD57">
        <v>367913</v>
      </c>
      <c r="HE57">
        <v>0</v>
      </c>
      <c r="HF57">
        <v>1087068</v>
      </c>
      <c r="HG57">
        <v>27968</v>
      </c>
      <c r="HH57">
        <v>503676</v>
      </c>
      <c r="HI57">
        <v>0</v>
      </c>
      <c r="HJ57">
        <v>88765</v>
      </c>
      <c r="HK57">
        <v>0</v>
      </c>
      <c r="HL57">
        <v>0</v>
      </c>
      <c r="HM57">
        <v>0</v>
      </c>
      <c r="HN57">
        <v>284064</v>
      </c>
      <c r="HO57">
        <v>0</v>
      </c>
      <c r="HP57">
        <v>0</v>
      </c>
      <c r="HQ57">
        <v>0</v>
      </c>
      <c r="HR57">
        <v>0</v>
      </c>
      <c r="HS57">
        <v>11084525</v>
      </c>
      <c r="HT57">
        <v>272560</v>
      </c>
      <c r="HW57">
        <v>0</v>
      </c>
      <c r="HX57">
        <v>91</v>
      </c>
      <c r="HY57">
        <v>80</v>
      </c>
      <c r="HZ57">
        <v>148</v>
      </c>
      <c r="IA57">
        <v>431</v>
      </c>
      <c r="IB57">
        <v>327</v>
      </c>
      <c r="IC57">
        <v>1077</v>
      </c>
      <c r="ID57">
        <v>0</v>
      </c>
      <c r="IE57">
        <v>282.673</v>
      </c>
      <c r="IF57">
        <v>22.629000000000001</v>
      </c>
      <c r="IG57">
        <v>45</v>
      </c>
      <c r="IH57">
        <v>628.21500000000003</v>
      </c>
      <c r="II57">
        <v>0</v>
      </c>
      <c r="IJ57">
        <v>467.70700000000005</v>
      </c>
      <c r="IK57">
        <v>0</v>
      </c>
      <c r="IL57">
        <v>0</v>
      </c>
      <c r="IM57">
        <v>0</v>
      </c>
      <c r="IN57">
        <v>0</v>
      </c>
      <c r="IO57">
        <v>0</v>
      </c>
      <c r="IP57">
        <v>0</v>
      </c>
      <c r="IQ57">
        <v>162.405</v>
      </c>
      <c r="IR57">
        <v>100935</v>
      </c>
      <c r="IS57">
        <v>0</v>
      </c>
      <c r="IT57">
        <v>0</v>
      </c>
      <c r="IU57">
        <v>0</v>
      </c>
      <c r="IV57">
        <v>0</v>
      </c>
      <c r="IW57">
        <v>6215</v>
      </c>
      <c r="IX57">
        <v>263522</v>
      </c>
      <c r="IY57">
        <v>7032</v>
      </c>
      <c r="IZ57">
        <v>0</v>
      </c>
      <c r="JA57">
        <v>0</v>
      </c>
      <c r="JB57">
        <v>4</v>
      </c>
      <c r="JC57">
        <v>101216</v>
      </c>
      <c r="JD57">
        <v>11</v>
      </c>
      <c r="JE57">
        <v>154366</v>
      </c>
      <c r="JF57">
        <v>2</v>
      </c>
      <c r="JG57">
        <v>13982</v>
      </c>
      <c r="JH57">
        <v>14500</v>
      </c>
      <c r="JJ57">
        <v>0</v>
      </c>
      <c r="JK57">
        <v>0</v>
      </c>
      <c r="JL57">
        <v>0</v>
      </c>
      <c r="JM57">
        <v>0</v>
      </c>
      <c r="JO57">
        <v>0</v>
      </c>
      <c r="JP57">
        <v>0</v>
      </c>
      <c r="JQ57">
        <v>0</v>
      </c>
      <c r="JR57">
        <v>0</v>
      </c>
      <c r="JS57">
        <v>0</v>
      </c>
      <c r="JT57">
        <v>0</v>
      </c>
      <c r="JU57">
        <v>0</v>
      </c>
      <c r="JW57">
        <v>0</v>
      </c>
      <c r="JX57">
        <v>0</v>
      </c>
      <c r="JY57">
        <v>0</v>
      </c>
      <c r="JZ57">
        <v>0</v>
      </c>
      <c r="KD57">
        <v>0</v>
      </c>
      <c r="KE57">
        <v>7375</v>
      </c>
      <c r="KG57">
        <v>0</v>
      </c>
      <c r="KH57">
        <v>0</v>
      </c>
      <c r="KI57">
        <v>0</v>
      </c>
      <c r="KJ57">
        <v>38</v>
      </c>
      <c r="KK57">
        <v>7</v>
      </c>
      <c r="KL57">
        <v>23617</v>
      </c>
      <c r="KM57">
        <v>4351</v>
      </c>
      <c r="KN57">
        <v>0</v>
      </c>
      <c r="KO57">
        <v>0</v>
      </c>
      <c r="KP57">
        <v>0</v>
      </c>
      <c r="KQ57">
        <v>0</v>
      </c>
      <c r="KS57">
        <v>0</v>
      </c>
      <c r="KT57">
        <v>0</v>
      </c>
      <c r="KU57">
        <v>0</v>
      </c>
      <c r="KW57">
        <v>0</v>
      </c>
      <c r="KX57">
        <v>0</v>
      </c>
      <c r="KY57">
        <v>0</v>
      </c>
      <c r="KZ57">
        <v>12959883</v>
      </c>
      <c r="LA57">
        <v>0</v>
      </c>
      <c r="LB57">
        <v>0</v>
      </c>
      <c r="LD57">
        <v>0</v>
      </c>
      <c r="LE57">
        <v>0</v>
      </c>
      <c r="LF57">
        <v>0</v>
      </c>
      <c r="LG57">
        <v>73080</v>
      </c>
      <c r="LH57">
        <v>0</v>
      </c>
      <c r="LI57">
        <v>12959883</v>
      </c>
      <c r="LJ57">
        <v>1027.7340000000002</v>
      </c>
      <c r="LK57">
        <v>2</v>
      </c>
      <c r="LL57">
        <v>67080</v>
      </c>
      <c r="LM57">
        <v>21685</v>
      </c>
      <c r="LN57">
        <v>0</v>
      </c>
      <c r="LO57">
        <v>0</v>
      </c>
      <c r="LP57">
        <v>0</v>
      </c>
      <c r="LQ57">
        <v>0</v>
      </c>
      <c r="LR57">
        <v>0</v>
      </c>
      <c r="LS57">
        <v>0</v>
      </c>
      <c r="LT57">
        <v>0</v>
      </c>
      <c r="LU57">
        <v>0</v>
      </c>
      <c r="LV57">
        <v>0</v>
      </c>
      <c r="LW57">
        <v>0</v>
      </c>
      <c r="LX57">
        <v>0</v>
      </c>
      <c r="LY57">
        <v>0</v>
      </c>
      <c r="LZ57">
        <v>1210</v>
      </c>
      <c r="MA57">
        <v>73080</v>
      </c>
      <c r="MB57">
        <v>0</v>
      </c>
      <c r="MC57">
        <v>48720</v>
      </c>
      <c r="MD57">
        <v>24360</v>
      </c>
      <c r="ME57">
        <v>0</v>
      </c>
      <c r="MF57">
        <v>0</v>
      </c>
      <c r="MG57">
        <v>13327796</v>
      </c>
      <c r="MH57">
        <v>0</v>
      </c>
      <c r="MI57">
        <v>0</v>
      </c>
      <c r="MJ57">
        <v>0</v>
      </c>
      <c r="MK57">
        <v>0</v>
      </c>
      <c r="ML57">
        <v>0</v>
      </c>
      <c r="MM57">
        <v>1228196.149</v>
      </c>
      <c r="MN57">
        <v>55.239000000000004</v>
      </c>
      <c r="MO57">
        <v>81365.085000000006</v>
      </c>
      <c r="MP57">
        <v>459.928</v>
      </c>
      <c r="MQ57">
        <v>1088.143</v>
      </c>
      <c r="MS57">
        <v>763323922</v>
      </c>
      <c r="MT57">
        <v>257639917</v>
      </c>
      <c r="MU57">
        <v>131781</v>
      </c>
      <c r="MV57">
        <v>390436</v>
      </c>
      <c r="MW57">
        <v>28585</v>
      </c>
      <c r="MX57">
        <v>505684005</v>
      </c>
      <c r="MY57">
        <v>343310</v>
      </c>
      <c r="MZ57">
        <v>444000</v>
      </c>
      <c r="NA57">
        <v>53</v>
      </c>
      <c r="NB57">
        <v>5</v>
      </c>
      <c r="ND57">
        <v>1112.038</v>
      </c>
      <c r="NE57">
        <v>50042</v>
      </c>
      <c r="NF57">
        <v>9</v>
      </c>
      <c r="NG57">
        <v>9000</v>
      </c>
      <c r="NH57">
        <v>128260</v>
      </c>
      <c r="NI57">
        <v>0</v>
      </c>
      <c r="NJ57">
        <v>0</v>
      </c>
      <c r="NK57">
        <v>191192</v>
      </c>
      <c r="NL57">
        <v>0</v>
      </c>
      <c r="NN57">
        <v>0</v>
      </c>
      <c r="NO57">
        <v>0</v>
      </c>
      <c r="NP57">
        <v>1218</v>
      </c>
      <c r="NT57">
        <v>0</v>
      </c>
      <c r="NU57">
        <v>0</v>
      </c>
      <c r="NV57">
        <v>0</v>
      </c>
      <c r="NW57">
        <v>0</v>
      </c>
      <c r="NX57">
        <v>0</v>
      </c>
      <c r="NY57">
        <v>0</v>
      </c>
      <c r="NZ57">
        <v>0</v>
      </c>
      <c r="OA57">
        <v>0</v>
      </c>
      <c r="OB57">
        <v>0</v>
      </c>
      <c r="OC57">
        <v>0</v>
      </c>
      <c r="OD57">
        <v>0</v>
      </c>
      <c r="OE57">
        <v>4000</v>
      </c>
      <c r="OF57">
        <v>32000</v>
      </c>
      <c r="OG57">
        <v>4000</v>
      </c>
      <c r="OH57">
        <v>8000</v>
      </c>
      <c r="OO57">
        <v>0</v>
      </c>
      <c r="OP57">
        <v>0</v>
      </c>
      <c r="OQ57">
        <v>0</v>
      </c>
      <c r="OR57">
        <v>0</v>
      </c>
      <c r="OS57">
        <v>0</v>
      </c>
      <c r="OT57">
        <v>0</v>
      </c>
      <c r="OU57">
        <v>0</v>
      </c>
      <c r="OV57">
        <v>197115</v>
      </c>
      <c r="OX57">
        <v>0.25270000000000004</v>
      </c>
      <c r="OY57">
        <v>406500.10000000003</v>
      </c>
      <c r="OZ57">
        <v>0</v>
      </c>
      <c r="PA57">
        <v>0</v>
      </c>
      <c r="PB57">
        <v>6925</v>
      </c>
      <c r="PC57">
        <v>0</v>
      </c>
      <c r="PD57">
        <v>35000000</v>
      </c>
      <c r="PE57">
        <v>33517000</v>
      </c>
      <c r="PF57">
        <v>1483000</v>
      </c>
      <c r="PG57">
        <v>306</v>
      </c>
      <c r="PH57">
        <v>0</v>
      </c>
      <c r="PI57">
        <v>0</v>
      </c>
      <c r="PJ57">
        <v>0</v>
      </c>
      <c r="PK57">
        <v>0</v>
      </c>
      <c r="PL57">
        <v>0</v>
      </c>
      <c r="PM57">
        <v>0</v>
      </c>
      <c r="PN57">
        <v>0</v>
      </c>
      <c r="PO57">
        <v>0</v>
      </c>
    </row>
    <row r="58" spans="1:431" customFormat="1" x14ac:dyDescent="0.3">
      <c r="A58">
        <v>46778</v>
      </c>
      <c r="B58" s="4">
        <v>57844</v>
      </c>
      <c r="C58">
        <v>9</v>
      </c>
      <c r="D58">
        <v>2026</v>
      </c>
      <c r="E58">
        <v>6215</v>
      </c>
      <c r="F58">
        <v>0</v>
      </c>
      <c r="G58">
        <v>561.38800000000003</v>
      </c>
      <c r="H58">
        <v>536.98900000000003</v>
      </c>
      <c r="I58">
        <v>536.98900000000003</v>
      </c>
      <c r="J58">
        <v>561.38800000000003</v>
      </c>
      <c r="K58">
        <v>0</v>
      </c>
      <c r="L58">
        <v>6215</v>
      </c>
      <c r="M58">
        <v>0</v>
      </c>
      <c r="N58">
        <v>0</v>
      </c>
      <c r="P58">
        <v>564.90800000000002</v>
      </c>
      <c r="Q58">
        <v>0</v>
      </c>
      <c r="R58">
        <v>266179</v>
      </c>
      <c r="S58">
        <v>471.19</v>
      </c>
      <c r="U58">
        <v>193647</v>
      </c>
      <c r="V58">
        <v>387.46300000000002</v>
      </c>
      <c r="W58">
        <v>240808</v>
      </c>
      <c r="X58">
        <v>240808</v>
      </c>
      <c r="Z58">
        <v>0</v>
      </c>
      <c r="AC58">
        <v>0</v>
      </c>
      <c r="AD58" t="s">
        <v>427</v>
      </c>
      <c r="AE58">
        <v>0</v>
      </c>
      <c r="AH58">
        <v>0</v>
      </c>
      <c r="AI58">
        <v>0</v>
      </c>
      <c r="AJ58">
        <v>6215</v>
      </c>
      <c r="AK58" t="s">
        <v>949</v>
      </c>
      <c r="AL58" t="s">
        <v>483</v>
      </c>
      <c r="AM58">
        <v>0</v>
      </c>
      <c r="AN58">
        <v>0</v>
      </c>
      <c r="AO58">
        <v>0</v>
      </c>
      <c r="AP58">
        <v>0</v>
      </c>
      <c r="AQ58">
        <v>0</v>
      </c>
      <c r="AS58">
        <v>0</v>
      </c>
      <c r="AT58">
        <v>0</v>
      </c>
      <c r="AU58">
        <v>0</v>
      </c>
      <c r="AV58">
        <v>0</v>
      </c>
      <c r="AW58">
        <v>6916253</v>
      </c>
      <c r="AX58">
        <v>6707672</v>
      </c>
      <c r="AY58">
        <v>4435794</v>
      </c>
      <c r="AZ58">
        <v>266179</v>
      </c>
      <c r="BA58">
        <v>0</v>
      </c>
      <c r="BB58">
        <v>0</v>
      </c>
      <c r="BC58">
        <v>0</v>
      </c>
      <c r="BD58">
        <v>0</v>
      </c>
      <c r="BE58">
        <v>0</v>
      </c>
      <c r="BF58">
        <v>5560426</v>
      </c>
      <c r="BG58">
        <v>0</v>
      </c>
      <c r="BJ58">
        <v>12</v>
      </c>
      <c r="BK58">
        <v>0</v>
      </c>
      <c r="BL58">
        <v>0</v>
      </c>
      <c r="BM58">
        <v>0</v>
      </c>
      <c r="BN58">
        <v>0</v>
      </c>
      <c r="BO58">
        <v>0</v>
      </c>
      <c r="BP58">
        <v>0</v>
      </c>
      <c r="BQ58">
        <v>832</v>
      </c>
      <c r="BS58">
        <v>0</v>
      </c>
      <c r="BT58">
        <v>0</v>
      </c>
      <c r="BU58">
        <v>0</v>
      </c>
      <c r="BV58">
        <v>0</v>
      </c>
      <c r="BW58">
        <v>0</v>
      </c>
      <c r="BY58">
        <v>0</v>
      </c>
      <c r="CA58">
        <v>0</v>
      </c>
      <c r="CB58">
        <v>0</v>
      </c>
      <c r="CC58">
        <v>0</v>
      </c>
      <c r="CD58">
        <v>0</v>
      </c>
      <c r="CE58">
        <v>0</v>
      </c>
      <c r="CF58">
        <v>0</v>
      </c>
      <c r="CG58">
        <v>0</v>
      </c>
      <c r="CH58">
        <v>248822</v>
      </c>
      <c r="CI58">
        <v>0</v>
      </c>
      <c r="CJ58">
        <v>4</v>
      </c>
      <c r="CK58">
        <v>0</v>
      </c>
      <c r="CL58">
        <v>0</v>
      </c>
      <c r="CN58">
        <v>0</v>
      </c>
      <c r="CO58">
        <v>1</v>
      </c>
      <c r="CP58">
        <v>0</v>
      </c>
      <c r="CQ58">
        <v>0</v>
      </c>
      <c r="CR58">
        <v>566.173</v>
      </c>
      <c r="CS58">
        <v>0</v>
      </c>
      <c r="CT58">
        <v>0</v>
      </c>
      <c r="CU58">
        <v>0</v>
      </c>
      <c r="CV58">
        <v>0</v>
      </c>
      <c r="CW58">
        <v>0</v>
      </c>
      <c r="CX58">
        <v>0</v>
      </c>
      <c r="CY58">
        <v>0</v>
      </c>
      <c r="CZ58">
        <v>0</v>
      </c>
      <c r="DB58">
        <v>3337387</v>
      </c>
      <c r="DC58">
        <v>0</v>
      </c>
      <c r="DD58">
        <v>0</v>
      </c>
      <c r="DE58">
        <v>701674</v>
      </c>
      <c r="DF58">
        <v>701674</v>
      </c>
      <c r="DG58">
        <v>112.9</v>
      </c>
      <c r="DH58">
        <v>0</v>
      </c>
      <c r="DI58">
        <v>0</v>
      </c>
      <c r="DK58">
        <v>3039</v>
      </c>
      <c r="DL58">
        <v>0</v>
      </c>
      <c r="DM58">
        <v>312233</v>
      </c>
      <c r="DN58">
        <v>760</v>
      </c>
      <c r="DO58">
        <v>0</v>
      </c>
      <c r="DP58">
        <v>0</v>
      </c>
      <c r="DQ58">
        <v>0</v>
      </c>
      <c r="DR58">
        <v>0</v>
      </c>
      <c r="DS58">
        <v>0</v>
      </c>
      <c r="DT58">
        <v>0</v>
      </c>
      <c r="DU58">
        <v>0</v>
      </c>
      <c r="DV58">
        <v>0</v>
      </c>
      <c r="DW58">
        <v>0</v>
      </c>
      <c r="DX58">
        <v>0</v>
      </c>
      <c r="DY58">
        <v>0</v>
      </c>
      <c r="DZ58">
        <v>0</v>
      </c>
      <c r="EA58">
        <v>0</v>
      </c>
      <c r="EB58">
        <v>0</v>
      </c>
      <c r="EC58">
        <v>1.7</v>
      </c>
      <c r="ED58">
        <v>12150</v>
      </c>
      <c r="EE58">
        <v>0</v>
      </c>
      <c r="EF58">
        <v>0</v>
      </c>
      <c r="EG58">
        <v>0</v>
      </c>
      <c r="EH58">
        <v>300843</v>
      </c>
      <c r="EI58">
        <v>0</v>
      </c>
      <c r="EJ58">
        <v>0</v>
      </c>
      <c r="EK58">
        <v>8.9459999999999997</v>
      </c>
      <c r="EL58">
        <v>0</v>
      </c>
      <c r="EM58">
        <v>5.5659999999999998</v>
      </c>
      <c r="EN58">
        <v>0.97400000000000009</v>
      </c>
      <c r="EO58">
        <v>0</v>
      </c>
      <c r="EP58">
        <v>0</v>
      </c>
      <c r="EQ58">
        <v>15.486000000000001</v>
      </c>
      <c r="ER58">
        <v>0</v>
      </c>
      <c r="ES58">
        <v>48.405999999999999</v>
      </c>
      <c r="ET58">
        <v>0</v>
      </c>
      <c r="EV58">
        <v>0</v>
      </c>
      <c r="EW58">
        <v>0</v>
      </c>
      <c r="EX58">
        <v>0</v>
      </c>
      <c r="EZ58">
        <v>5784623</v>
      </c>
      <c r="FA58">
        <v>0</v>
      </c>
      <c r="FB58">
        <v>6050041</v>
      </c>
      <c r="FC58">
        <v>0</v>
      </c>
      <c r="FD58">
        <v>0</v>
      </c>
      <c r="FE58">
        <v>783456</v>
      </c>
      <c r="FF58">
        <v>139593</v>
      </c>
      <c r="FG58">
        <v>6.7610000000000003E-2</v>
      </c>
      <c r="FH58">
        <v>3.1380999999999999E-2</v>
      </c>
      <c r="FI58">
        <v>0</v>
      </c>
      <c r="FJ58">
        <v>0</v>
      </c>
      <c r="FK58">
        <v>894.678</v>
      </c>
      <c r="FL58">
        <v>7221912</v>
      </c>
      <c r="FM58">
        <v>0</v>
      </c>
      <c r="FN58">
        <v>0</v>
      </c>
      <c r="FO58">
        <v>66205</v>
      </c>
      <c r="FP58">
        <v>0</v>
      </c>
      <c r="FQ58">
        <v>66205</v>
      </c>
      <c r="FR58">
        <v>66205</v>
      </c>
      <c r="FS58">
        <v>0</v>
      </c>
      <c r="FT58">
        <v>0</v>
      </c>
      <c r="FU58">
        <v>0</v>
      </c>
      <c r="FV58">
        <v>0</v>
      </c>
      <c r="FW58">
        <v>0</v>
      </c>
      <c r="FX58">
        <v>0</v>
      </c>
      <c r="FY58">
        <v>0</v>
      </c>
      <c r="GB58">
        <v>86671</v>
      </c>
      <c r="GC58">
        <v>86671</v>
      </c>
      <c r="GD58">
        <v>8.9130000000000003</v>
      </c>
      <c r="GF58">
        <v>0</v>
      </c>
      <c r="GG58">
        <v>0</v>
      </c>
      <c r="GH58">
        <v>0</v>
      </c>
      <c r="GI58">
        <v>0</v>
      </c>
      <c r="GK58">
        <v>0</v>
      </c>
      <c r="GL58">
        <v>0</v>
      </c>
      <c r="GM58">
        <v>0</v>
      </c>
      <c r="GN58">
        <v>0</v>
      </c>
      <c r="GO58">
        <v>0</v>
      </c>
      <c r="GQ58">
        <v>0</v>
      </c>
      <c r="GR58">
        <v>0</v>
      </c>
      <c r="GS58">
        <v>0</v>
      </c>
      <c r="GT58">
        <v>0</v>
      </c>
      <c r="HB58">
        <v>0</v>
      </c>
      <c r="HC58">
        <v>0</v>
      </c>
      <c r="HD58">
        <v>209342</v>
      </c>
      <c r="HE58">
        <v>0</v>
      </c>
      <c r="HF58">
        <v>622907</v>
      </c>
      <c r="HG58">
        <v>3729</v>
      </c>
      <c r="HH58">
        <v>244864</v>
      </c>
      <c r="HI58">
        <v>0</v>
      </c>
      <c r="HJ58">
        <v>112482</v>
      </c>
      <c r="HK58">
        <v>944</v>
      </c>
      <c r="HL58">
        <v>322</v>
      </c>
      <c r="HM58">
        <v>0</v>
      </c>
      <c r="HN58">
        <v>9393</v>
      </c>
      <c r="HO58">
        <v>0</v>
      </c>
      <c r="HP58">
        <v>0</v>
      </c>
      <c r="HQ58">
        <v>0</v>
      </c>
      <c r="HR58">
        <v>0</v>
      </c>
      <c r="HS58">
        <v>5783862</v>
      </c>
      <c r="HT58">
        <v>139593</v>
      </c>
      <c r="HW58">
        <v>0</v>
      </c>
      <c r="HX58">
        <v>100</v>
      </c>
      <c r="HY58">
        <v>160</v>
      </c>
      <c r="HZ58">
        <v>83</v>
      </c>
      <c r="IA58">
        <v>42</v>
      </c>
      <c r="IB58">
        <v>75</v>
      </c>
      <c r="IC58">
        <v>460</v>
      </c>
      <c r="ID58">
        <v>0</v>
      </c>
      <c r="IE58">
        <v>0</v>
      </c>
      <c r="IF58">
        <v>0</v>
      </c>
      <c r="IG58">
        <v>6</v>
      </c>
      <c r="IH58">
        <v>307.96700000000004</v>
      </c>
      <c r="II58">
        <v>0</v>
      </c>
      <c r="IJ58">
        <v>387.46300000000002</v>
      </c>
      <c r="IK58">
        <v>0</v>
      </c>
      <c r="IL58">
        <v>0</v>
      </c>
      <c r="IM58">
        <v>0</v>
      </c>
      <c r="IN58">
        <v>0</v>
      </c>
      <c r="IO58">
        <v>0</v>
      </c>
      <c r="IP58">
        <v>0</v>
      </c>
      <c r="IQ58">
        <v>387.46300000000002</v>
      </c>
      <c r="IR58">
        <v>240808</v>
      </c>
      <c r="IS58">
        <v>0</v>
      </c>
      <c r="IT58">
        <v>0</v>
      </c>
      <c r="IU58">
        <v>0</v>
      </c>
      <c r="IV58">
        <v>0</v>
      </c>
      <c r="IW58">
        <v>6215</v>
      </c>
      <c r="IX58">
        <v>0</v>
      </c>
      <c r="IY58">
        <v>0</v>
      </c>
      <c r="IZ58">
        <v>0</v>
      </c>
      <c r="JA58">
        <v>0</v>
      </c>
      <c r="JB58">
        <v>0</v>
      </c>
      <c r="JC58">
        <v>0</v>
      </c>
      <c r="JD58">
        <v>1</v>
      </c>
      <c r="JE58">
        <v>9393</v>
      </c>
      <c r="JF58">
        <v>0</v>
      </c>
      <c r="JG58">
        <v>0</v>
      </c>
      <c r="JH58">
        <v>0</v>
      </c>
      <c r="JJ58">
        <v>0</v>
      </c>
      <c r="JK58">
        <v>0</v>
      </c>
      <c r="JL58">
        <v>0</v>
      </c>
      <c r="JM58">
        <v>0</v>
      </c>
      <c r="JO58">
        <v>0</v>
      </c>
      <c r="JP58">
        <v>7.1060000000000008</v>
      </c>
      <c r="JQ58">
        <v>1.8070000000000002</v>
      </c>
      <c r="JR58">
        <v>0</v>
      </c>
      <c r="JS58">
        <v>67081</v>
      </c>
      <c r="JT58">
        <v>19590</v>
      </c>
      <c r="JU58">
        <v>0</v>
      </c>
      <c r="JW58">
        <v>0</v>
      </c>
      <c r="JX58">
        <v>0</v>
      </c>
      <c r="JY58">
        <v>0</v>
      </c>
      <c r="JZ58">
        <v>0</v>
      </c>
      <c r="KD58">
        <v>0</v>
      </c>
      <c r="KE58">
        <v>7375</v>
      </c>
      <c r="KG58">
        <v>0</v>
      </c>
      <c r="KH58">
        <v>0</v>
      </c>
      <c r="KI58">
        <v>0</v>
      </c>
      <c r="KJ58">
        <v>0</v>
      </c>
      <c r="KK58">
        <v>6</v>
      </c>
      <c r="KL58">
        <v>0</v>
      </c>
      <c r="KM58">
        <v>3729</v>
      </c>
      <c r="KN58">
        <v>0</v>
      </c>
      <c r="KO58">
        <v>0</v>
      </c>
      <c r="KP58">
        <v>0</v>
      </c>
      <c r="KQ58">
        <v>0</v>
      </c>
      <c r="KS58">
        <v>0</v>
      </c>
      <c r="KT58">
        <v>0</v>
      </c>
      <c r="KU58">
        <v>0</v>
      </c>
      <c r="KW58">
        <v>0</v>
      </c>
      <c r="KX58">
        <v>0</v>
      </c>
      <c r="KY58">
        <v>0</v>
      </c>
      <c r="KZ58">
        <v>6746391</v>
      </c>
      <c r="LA58">
        <v>0</v>
      </c>
      <c r="LB58">
        <v>0</v>
      </c>
      <c r="LD58">
        <v>0</v>
      </c>
      <c r="LE58">
        <v>0</v>
      </c>
      <c r="LF58">
        <v>0</v>
      </c>
      <c r="LG58">
        <v>39480</v>
      </c>
      <c r="LH58">
        <v>0</v>
      </c>
      <c r="LI58">
        <v>6746391</v>
      </c>
      <c r="LJ58">
        <v>562.19000000000005</v>
      </c>
      <c r="LK58">
        <v>3</v>
      </c>
      <c r="LL58">
        <v>100620</v>
      </c>
      <c r="LM58">
        <v>11862</v>
      </c>
      <c r="LN58">
        <v>0</v>
      </c>
      <c r="LO58">
        <v>0</v>
      </c>
      <c r="LP58">
        <v>0</v>
      </c>
      <c r="LQ58">
        <v>0</v>
      </c>
      <c r="LR58">
        <v>0</v>
      </c>
      <c r="LS58">
        <v>0</v>
      </c>
      <c r="LT58">
        <v>0</v>
      </c>
      <c r="LU58">
        <v>0</v>
      </c>
      <c r="LV58">
        <v>0</v>
      </c>
      <c r="LW58">
        <v>0</v>
      </c>
      <c r="LX58">
        <v>0</v>
      </c>
      <c r="LY58">
        <v>0</v>
      </c>
      <c r="LZ58">
        <v>658</v>
      </c>
      <c r="MA58">
        <v>39480</v>
      </c>
      <c r="MB58">
        <v>0</v>
      </c>
      <c r="MC58">
        <v>26320</v>
      </c>
      <c r="MD58">
        <v>13160</v>
      </c>
      <c r="ME58">
        <v>0</v>
      </c>
      <c r="MF58">
        <v>0</v>
      </c>
      <c r="MG58">
        <v>6955733</v>
      </c>
      <c r="MH58">
        <v>0</v>
      </c>
      <c r="MI58">
        <v>0</v>
      </c>
      <c r="MJ58">
        <v>0</v>
      </c>
      <c r="MK58">
        <v>0</v>
      </c>
      <c r="ML58">
        <v>0</v>
      </c>
      <c r="MM58">
        <v>1228196.149</v>
      </c>
      <c r="MN58">
        <v>26.995000000000001</v>
      </c>
      <c r="MO58">
        <v>81365.085000000006</v>
      </c>
      <c r="MP58">
        <v>200.93300000000002</v>
      </c>
      <c r="MQ58">
        <v>508.90000000000003</v>
      </c>
      <c r="MS58">
        <v>763323922</v>
      </c>
      <c r="MT58">
        <v>257639917</v>
      </c>
      <c r="MU58">
        <v>64602</v>
      </c>
      <c r="MV58">
        <v>191401</v>
      </c>
      <c r="MW58">
        <v>12488</v>
      </c>
      <c r="MX58">
        <v>505684005</v>
      </c>
      <c r="MY58">
        <v>167774</v>
      </c>
      <c r="MZ58">
        <v>200000</v>
      </c>
      <c r="NA58">
        <v>22</v>
      </c>
      <c r="NB58">
        <v>6</v>
      </c>
      <c r="ND58">
        <v>637.21500000000003</v>
      </c>
      <c r="NE58">
        <v>28675</v>
      </c>
      <c r="NF58">
        <v>12</v>
      </c>
      <c r="NG58">
        <v>12000</v>
      </c>
      <c r="NH58">
        <v>69748</v>
      </c>
      <c r="NI58">
        <v>0</v>
      </c>
      <c r="NJ58">
        <v>0</v>
      </c>
      <c r="NK58">
        <v>48272</v>
      </c>
      <c r="NL58">
        <v>0</v>
      </c>
      <c r="NN58">
        <v>0</v>
      </c>
      <c r="NO58">
        <v>0</v>
      </c>
      <c r="NP58">
        <v>658</v>
      </c>
      <c r="NT58">
        <v>0</v>
      </c>
      <c r="NU58">
        <v>0</v>
      </c>
      <c r="NV58">
        <v>0</v>
      </c>
      <c r="NW58">
        <v>0</v>
      </c>
      <c r="NX58">
        <v>0</v>
      </c>
      <c r="NY58">
        <v>0</v>
      </c>
      <c r="NZ58">
        <v>0</v>
      </c>
      <c r="OA58">
        <v>0</v>
      </c>
      <c r="OB58">
        <v>0</v>
      </c>
      <c r="OC58">
        <v>0</v>
      </c>
      <c r="OD58">
        <v>0</v>
      </c>
      <c r="OE58">
        <v>76000</v>
      </c>
      <c r="OF58">
        <v>600000</v>
      </c>
      <c r="OG58">
        <v>4000</v>
      </c>
      <c r="OH58">
        <v>8000</v>
      </c>
      <c r="OO58">
        <v>0</v>
      </c>
      <c r="OP58">
        <v>0</v>
      </c>
      <c r="OQ58">
        <v>0</v>
      </c>
      <c r="OR58">
        <v>0</v>
      </c>
      <c r="OS58">
        <v>0</v>
      </c>
      <c r="OT58">
        <v>0</v>
      </c>
      <c r="OU58">
        <v>0</v>
      </c>
      <c r="OV58">
        <v>9994217</v>
      </c>
      <c r="OX58">
        <v>0.25270000000000004</v>
      </c>
      <c r="OY58">
        <v>406500.10000000003</v>
      </c>
      <c r="OZ58">
        <v>1842564</v>
      </c>
      <c r="PA58">
        <v>679842</v>
      </c>
      <c r="PB58">
        <v>6925</v>
      </c>
      <c r="PC58">
        <v>0</v>
      </c>
      <c r="PD58">
        <v>35000000</v>
      </c>
      <c r="PE58">
        <v>33517000</v>
      </c>
      <c r="PF58">
        <v>1483000</v>
      </c>
      <c r="PG58">
        <v>306</v>
      </c>
      <c r="PH58">
        <v>0</v>
      </c>
      <c r="PI58">
        <v>0</v>
      </c>
      <c r="PJ58">
        <v>0</v>
      </c>
      <c r="PK58">
        <v>0</v>
      </c>
      <c r="PL58">
        <v>0</v>
      </c>
      <c r="PM58">
        <v>0</v>
      </c>
      <c r="PN58">
        <v>0</v>
      </c>
      <c r="PO58">
        <v>0</v>
      </c>
    </row>
    <row r="59" spans="1:431" customFormat="1" x14ac:dyDescent="0.3">
      <c r="A59">
        <v>46778</v>
      </c>
      <c r="B59" s="4">
        <v>57845</v>
      </c>
      <c r="C59">
        <v>9</v>
      </c>
      <c r="D59">
        <v>2026</v>
      </c>
      <c r="E59">
        <v>6215</v>
      </c>
      <c r="F59">
        <v>0</v>
      </c>
      <c r="G59">
        <v>1666.0040000000001</v>
      </c>
      <c r="H59">
        <v>1515.559</v>
      </c>
      <c r="I59">
        <v>1515.559</v>
      </c>
      <c r="J59">
        <v>1666.0040000000001</v>
      </c>
      <c r="K59">
        <v>0</v>
      </c>
      <c r="L59">
        <v>6215</v>
      </c>
      <c r="M59">
        <v>0</v>
      </c>
      <c r="N59">
        <v>0</v>
      </c>
      <c r="P59">
        <v>1626.25</v>
      </c>
      <c r="Q59">
        <v>0</v>
      </c>
      <c r="R59">
        <v>766273</v>
      </c>
      <c r="S59">
        <v>471.19</v>
      </c>
      <c r="U59">
        <v>557471</v>
      </c>
      <c r="V59">
        <v>197.024</v>
      </c>
      <c r="W59">
        <v>122450</v>
      </c>
      <c r="X59">
        <v>122450</v>
      </c>
      <c r="Z59">
        <v>0</v>
      </c>
      <c r="AC59">
        <v>0</v>
      </c>
      <c r="AD59" t="s">
        <v>427</v>
      </c>
      <c r="AE59">
        <v>0</v>
      </c>
      <c r="AH59">
        <v>0</v>
      </c>
      <c r="AI59">
        <v>0</v>
      </c>
      <c r="AJ59">
        <v>6215</v>
      </c>
      <c r="AK59" t="s">
        <v>949</v>
      </c>
      <c r="AL59" t="s">
        <v>484</v>
      </c>
      <c r="AM59">
        <v>0</v>
      </c>
      <c r="AN59">
        <v>0</v>
      </c>
      <c r="AO59">
        <v>0</v>
      </c>
      <c r="AP59">
        <v>0</v>
      </c>
      <c r="AQ59">
        <v>0</v>
      </c>
      <c r="AS59">
        <v>0</v>
      </c>
      <c r="AT59">
        <v>0</v>
      </c>
      <c r="AU59">
        <v>0</v>
      </c>
      <c r="AV59">
        <v>-131</v>
      </c>
      <c r="AW59">
        <v>18343135</v>
      </c>
      <c r="AX59">
        <v>17725117</v>
      </c>
      <c r="AY59">
        <v>12304010</v>
      </c>
      <c r="AZ59">
        <v>766273</v>
      </c>
      <c r="BA59">
        <v>0</v>
      </c>
      <c r="BB59">
        <v>0</v>
      </c>
      <c r="BC59">
        <v>0</v>
      </c>
      <c r="BD59">
        <v>0</v>
      </c>
      <c r="BE59">
        <v>0</v>
      </c>
      <c r="BF59">
        <v>14780820</v>
      </c>
      <c r="BG59">
        <v>0</v>
      </c>
      <c r="BJ59">
        <v>12</v>
      </c>
      <c r="BK59">
        <v>0</v>
      </c>
      <c r="BL59">
        <v>0</v>
      </c>
      <c r="BM59">
        <v>0</v>
      </c>
      <c r="BN59">
        <v>0</v>
      </c>
      <c r="BO59">
        <v>0</v>
      </c>
      <c r="BP59">
        <v>0</v>
      </c>
      <c r="BQ59">
        <v>650</v>
      </c>
      <c r="BS59">
        <v>0</v>
      </c>
      <c r="BT59">
        <v>0</v>
      </c>
      <c r="BU59">
        <v>0</v>
      </c>
      <c r="BV59">
        <v>0</v>
      </c>
      <c r="BW59">
        <v>0</v>
      </c>
      <c r="BY59">
        <v>0</v>
      </c>
      <c r="CA59">
        <v>0</v>
      </c>
      <c r="CB59">
        <v>0</v>
      </c>
      <c r="CC59">
        <v>0</v>
      </c>
      <c r="CD59">
        <v>0</v>
      </c>
      <c r="CE59">
        <v>0</v>
      </c>
      <c r="CF59">
        <v>0</v>
      </c>
      <c r="CG59">
        <v>0</v>
      </c>
      <c r="CH59">
        <v>727213</v>
      </c>
      <c r="CI59">
        <v>0</v>
      </c>
      <c r="CJ59">
        <v>4</v>
      </c>
      <c r="CK59">
        <v>0</v>
      </c>
      <c r="CL59">
        <v>0</v>
      </c>
      <c r="CN59">
        <v>0</v>
      </c>
      <c r="CO59">
        <v>1</v>
      </c>
      <c r="CP59">
        <v>0</v>
      </c>
      <c r="CQ59">
        <v>0</v>
      </c>
      <c r="CR59">
        <v>1620.162</v>
      </c>
      <c r="CS59">
        <v>0</v>
      </c>
      <c r="CT59">
        <v>0</v>
      </c>
      <c r="CU59">
        <v>0</v>
      </c>
      <c r="CV59">
        <v>0</v>
      </c>
      <c r="CW59">
        <v>0</v>
      </c>
      <c r="CX59">
        <v>0</v>
      </c>
      <c r="CY59">
        <v>0</v>
      </c>
      <c r="CZ59">
        <v>0</v>
      </c>
      <c r="DB59">
        <v>9419199</v>
      </c>
      <c r="DC59">
        <v>0</v>
      </c>
      <c r="DD59">
        <v>0</v>
      </c>
      <c r="DE59">
        <v>1084906</v>
      </c>
      <c r="DF59">
        <v>1084906</v>
      </c>
      <c r="DG59">
        <v>174.56300000000002</v>
      </c>
      <c r="DH59">
        <v>0</v>
      </c>
      <c r="DI59">
        <v>0</v>
      </c>
      <c r="DK59">
        <v>241</v>
      </c>
      <c r="DL59">
        <v>0</v>
      </c>
      <c r="DM59">
        <v>1328814</v>
      </c>
      <c r="DN59">
        <v>3235</v>
      </c>
      <c r="DO59">
        <v>0</v>
      </c>
      <c r="DP59">
        <v>0</v>
      </c>
      <c r="DQ59">
        <v>0</v>
      </c>
      <c r="DR59">
        <v>0</v>
      </c>
      <c r="DS59">
        <v>0</v>
      </c>
      <c r="DT59">
        <v>0</v>
      </c>
      <c r="DU59">
        <v>0</v>
      </c>
      <c r="DV59">
        <v>0</v>
      </c>
      <c r="DW59">
        <v>0</v>
      </c>
      <c r="DX59">
        <v>0</v>
      </c>
      <c r="DY59">
        <v>0</v>
      </c>
      <c r="DZ59">
        <v>0</v>
      </c>
      <c r="EA59">
        <v>0</v>
      </c>
      <c r="EB59">
        <v>0</v>
      </c>
      <c r="EC59">
        <v>17.207000000000001</v>
      </c>
      <c r="ED59">
        <v>122983</v>
      </c>
      <c r="EE59">
        <v>0</v>
      </c>
      <c r="EF59">
        <v>0</v>
      </c>
      <c r="EG59">
        <v>0</v>
      </c>
      <c r="EH59">
        <v>1209066</v>
      </c>
      <c r="EI59">
        <v>0</v>
      </c>
      <c r="EJ59">
        <v>0</v>
      </c>
      <c r="EK59">
        <v>58.455000000000005</v>
      </c>
      <c r="EL59">
        <v>0</v>
      </c>
      <c r="EM59">
        <v>0</v>
      </c>
      <c r="EN59">
        <v>3.835</v>
      </c>
      <c r="EO59">
        <v>0</v>
      </c>
      <c r="EP59">
        <v>0</v>
      </c>
      <c r="EQ59">
        <v>62.29</v>
      </c>
      <c r="ER59">
        <v>0</v>
      </c>
      <c r="ES59">
        <v>194.54</v>
      </c>
      <c r="ET59">
        <v>0</v>
      </c>
      <c r="EV59">
        <v>0</v>
      </c>
      <c r="EW59">
        <v>0</v>
      </c>
      <c r="EX59">
        <v>0</v>
      </c>
      <c r="EZ59">
        <v>15271452</v>
      </c>
      <c r="FA59">
        <v>0</v>
      </c>
      <c r="FB59">
        <v>16034490</v>
      </c>
      <c r="FC59">
        <v>0</v>
      </c>
      <c r="FD59">
        <v>0</v>
      </c>
      <c r="FE59">
        <v>2082596</v>
      </c>
      <c r="FF59">
        <v>371069</v>
      </c>
      <c r="FG59">
        <v>6.7610000000000003E-2</v>
      </c>
      <c r="FH59">
        <v>3.1380999999999999E-2</v>
      </c>
      <c r="FI59">
        <v>0</v>
      </c>
      <c r="FJ59">
        <v>0</v>
      </c>
      <c r="FK59">
        <v>2378.2490000000003</v>
      </c>
      <c r="FL59">
        <v>19215368</v>
      </c>
      <c r="FM59">
        <v>0</v>
      </c>
      <c r="FN59">
        <v>0</v>
      </c>
      <c r="FO59">
        <v>0</v>
      </c>
      <c r="FP59">
        <v>0</v>
      </c>
      <c r="FQ59">
        <v>0</v>
      </c>
      <c r="FR59">
        <v>0</v>
      </c>
      <c r="FS59">
        <v>0</v>
      </c>
      <c r="FT59">
        <v>0</v>
      </c>
      <c r="FU59">
        <v>0</v>
      </c>
      <c r="FV59">
        <v>0</v>
      </c>
      <c r="FW59">
        <v>0</v>
      </c>
      <c r="FX59">
        <v>0</v>
      </c>
      <c r="FY59">
        <v>0</v>
      </c>
      <c r="GB59">
        <v>874891</v>
      </c>
      <c r="GC59">
        <v>874891</v>
      </c>
      <c r="GD59">
        <v>88.155000000000001</v>
      </c>
      <c r="GF59">
        <v>0</v>
      </c>
      <c r="GG59">
        <v>0</v>
      </c>
      <c r="GH59">
        <v>0</v>
      </c>
      <c r="GI59">
        <v>0</v>
      </c>
      <c r="GK59">
        <v>0</v>
      </c>
      <c r="GL59">
        <v>0</v>
      </c>
      <c r="GM59">
        <v>0</v>
      </c>
      <c r="GN59">
        <v>0</v>
      </c>
      <c r="GO59">
        <v>0</v>
      </c>
      <c r="GQ59">
        <v>0</v>
      </c>
      <c r="GR59">
        <v>0</v>
      </c>
      <c r="GS59">
        <v>0</v>
      </c>
      <c r="GT59">
        <v>0</v>
      </c>
      <c r="HB59">
        <v>0</v>
      </c>
      <c r="HC59">
        <v>0</v>
      </c>
      <c r="HD59">
        <v>621253</v>
      </c>
      <c r="HE59">
        <v>0</v>
      </c>
      <c r="HF59">
        <v>1758048</v>
      </c>
      <c r="HG59">
        <v>52828</v>
      </c>
      <c r="HH59">
        <v>94839</v>
      </c>
      <c r="HI59">
        <v>0</v>
      </c>
      <c r="HJ59">
        <v>168345</v>
      </c>
      <c r="HK59">
        <v>4126</v>
      </c>
      <c r="HL59">
        <v>2309</v>
      </c>
      <c r="HM59">
        <v>23000</v>
      </c>
      <c r="HN59">
        <v>18610</v>
      </c>
      <c r="HO59">
        <v>0</v>
      </c>
      <c r="HP59">
        <v>0</v>
      </c>
      <c r="HQ59">
        <v>0</v>
      </c>
      <c r="HR59">
        <v>0</v>
      </c>
      <c r="HS59">
        <v>15268217</v>
      </c>
      <c r="HT59">
        <v>371069</v>
      </c>
      <c r="HW59">
        <v>0</v>
      </c>
      <c r="HX59">
        <v>125</v>
      </c>
      <c r="HY59">
        <v>138</v>
      </c>
      <c r="HZ59">
        <v>153</v>
      </c>
      <c r="IA59">
        <v>193</v>
      </c>
      <c r="IB59">
        <v>90</v>
      </c>
      <c r="IC59">
        <v>699</v>
      </c>
      <c r="ID59">
        <v>0</v>
      </c>
      <c r="IE59">
        <v>0</v>
      </c>
      <c r="IF59">
        <v>0</v>
      </c>
      <c r="IG59">
        <v>85</v>
      </c>
      <c r="IH59">
        <v>294.09300000000002</v>
      </c>
      <c r="II59">
        <v>0</v>
      </c>
      <c r="IJ59">
        <v>197.024</v>
      </c>
      <c r="IK59">
        <v>0</v>
      </c>
      <c r="IL59">
        <v>1</v>
      </c>
      <c r="IM59">
        <v>6</v>
      </c>
      <c r="IN59">
        <v>0</v>
      </c>
      <c r="IO59">
        <v>7</v>
      </c>
      <c r="IP59">
        <v>0</v>
      </c>
      <c r="IQ59">
        <v>197.024</v>
      </c>
      <c r="IR59">
        <v>122450</v>
      </c>
      <c r="IS59">
        <v>0</v>
      </c>
      <c r="IT59">
        <v>5000</v>
      </c>
      <c r="IU59">
        <v>18000</v>
      </c>
      <c r="IV59">
        <v>0</v>
      </c>
      <c r="IW59">
        <v>6215</v>
      </c>
      <c r="IX59">
        <v>0</v>
      </c>
      <c r="IY59">
        <v>0</v>
      </c>
      <c r="IZ59">
        <v>0</v>
      </c>
      <c r="JA59">
        <v>0</v>
      </c>
      <c r="JB59">
        <v>0</v>
      </c>
      <c r="JC59">
        <v>0</v>
      </c>
      <c r="JD59">
        <v>1</v>
      </c>
      <c r="JE59">
        <v>12407</v>
      </c>
      <c r="JF59">
        <v>1</v>
      </c>
      <c r="JG59">
        <v>6203</v>
      </c>
      <c r="JH59">
        <v>0</v>
      </c>
      <c r="JJ59">
        <v>0</v>
      </c>
      <c r="JK59">
        <v>0</v>
      </c>
      <c r="JL59">
        <v>0</v>
      </c>
      <c r="JM59">
        <v>0</v>
      </c>
      <c r="JO59">
        <v>0</v>
      </c>
      <c r="JP59">
        <v>57.677</v>
      </c>
      <c r="JQ59">
        <v>30.478000000000002</v>
      </c>
      <c r="JR59">
        <v>0</v>
      </c>
      <c r="JS59">
        <v>544471</v>
      </c>
      <c r="JT59">
        <v>330420</v>
      </c>
      <c r="JU59">
        <v>0</v>
      </c>
      <c r="JW59">
        <v>0</v>
      </c>
      <c r="JX59">
        <v>0</v>
      </c>
      <c r="JY59">
        <v>0</v>
      </c>
      <c r="JZ59">
        <v>0</v>
      </c>
      <c r="KD59">
        <v>0</v>
      </c>
      <c r="KE59">
        <v>7375</v>
      </c>
      <c r="KG59">
        <v>0</v>
      </c>
      <c r="KH59">
        <v>0</v>
      </c>
      <c r="KI59">
        <v>0</v>
      </c>
      <c r="KJ59">
        <v>29</v>
      </c>
      <c r="KK59">
        <v>56</v>
      </c>
      <c r="KL59">
        <v>18024</v>
      </c>
      <c r="KM59">
        <v>34804</v>
      </c>
      <c r="KN59">
        <v>0</v>
      </c>
      <c r="KO59">
        <v>0</v>
      </c>
      <c r="KP59">
        <v>0</v>
      </c>
      <c r="KQ59">
        <v>0</v>
      </c>
      <c r="KS59">
        <v>0</v>
      </c>
      <c r="KT59">
        <v>0</v>
      </c>
      <c r="KU59">
        <v>0</v>
      </c>
      <c r="KW59">
        <v>0</v>
      </c>
      <c r="KX59">
        <v>0</v>
      </c>
      <c r="KY59">
        <v>0</v>
      </c>
      <c r="KZ59">
        <v>17827842</v>
      </c>
      <c r="LA59">
        <v>0</v>
      </c>
      <c r="LB59">
        <v>0</v>
      </c>
      <c r="LD59">
        <v>0</v>
      </c>
      <c r="LE59">
        <v>0</v>
      </c>
      <c r="LF59">
        <v>0</v>
      </c>
      <c r="LG59">
        <v>105960</v>
      </c>
      <c r="LH59">
        <v>0</v>
      </c>
      <c r="LI59">
        <v>17827842</v>
      </c>
      <c r="LJ59">
        <v>1620.162</v>
      </c>
      <c r="LK59">
        <v>4</v>
      </c>
      <c r="LL59">
        <v>134160</v>
      </c>
      <c r="LM59">
        <v>34185</v>
      </c>
      <c r="LN59">
        <v>0</v>
      </c>
      <c r="LO59">
        <v>0</v>
      </c>
      <c r="LP59">
        <v>0</v>
      </c>
      <c r="LQ59">
        <v>0</v>
      </c>
      <c r="LR59">
        <v>0</v>
      </c>
      <c r="LS59">
        <v>0</v>
      </c>
      <c r="LT59">
        <v>0</v>
      </c>
      <c r="LU59">
        <v>0</v>
      </c>
      <c r="LV59">
        <v>0</v>
      </c>
      <c r="LW59">
        <v>0</v>
      </c>
      <c r="LX59">
        <v>0</v>
      </c>
      <c r="LY59">
        <v>0</v>
      </c>
      <c r="LZ59">
        <v>1766</v>
      </c>
      <c r="MA59">
        <v>105960</v>
      </c>
      <c r="MB59">
        <v>0</v>
      </c>
      <c r="MC59">
        <v>70640</v>
      </c>
      <c r="MD59">
        <v>35320</v>
      </c>
      <c r="ME59">
        <v>0</v>
      </c>
      <c r="MF59">
        <v>0</v>
      </c>
      <c r="MG59">
        <v>18449095</v>
      </c>
      <c r="MH59">
        <v>0</v>
      </c>
      <c r="MI59">
        <v>0</v>
      </c>
      <c r="MJ59">
        <v>0</v>
      </c>
      <c r="MK59">
        <v>0</v>
      </c>
      <c r="ML59">
        <v>0</v>
      </c>
      <c r="MM59">
        <v>1228196.149</v>
      </c>
      <c r="MN59">
        <v>0</v>
      </c>
      <c r="MO59">
        <v>81365.085000000006</v>
      </c>
      <c r="MP59">
        <v>533.33100000000002</v>
      </c>
      <c r="MQ59">
        <v>827.42400000000009</v>
      </c>
      <c r="MS59">
        <v>763323922</v>
      </c>
      <c r="MT59">
        <v>257639917</v>
      </c>
      <c r="MU59">
        <v>61692</v>
      </c>
      <c r="MV59">
        <v>182779</v>
      </c>
      <c r="MW59">
        <v>33147</v>
      </c>
      <c r="MX59">
        <v>505684005</v>
      </c>
      <c r="MY59">
        <v>0</v>
      </c>
      <c r="MZ59">
        <v>772000</v>
      </c>
      <c r="NA59">
        <v>85</v>
      </c>
      <c r="NB59">
        <v>23</v>
      </c>
      <c r="ND59">
        <v>1798.431</v>
      </c>
      <c r="NE59">
        <v>80929</v>
      </c>
      <c r="NF59">
        <v>42</v>
      </c>
      <c r="NG59">
        <v>42000</v>
      </c>
      <c r="NH59">
        <v>187196</v>
      </c>
      <c r="NI59">
        <v>0</v>
      </c>
      <c r="NJ59">
        <v>0</v>
      </c>
      <c r="NK59">
        <v>110343</v>
      </c>
      <c r="NL59">
        <v>0</v>
      </c>
      <c r="NN59">
        <v>0</v>
      </c>
      <c r="NO59">
        <v>0</v>
      </c>
      <c r="NP59">
        <v>1766</v>
      </c>
      <c r="NT59">
        <v>0</v>
      </c>
      <c r="NU59">
        <v>0</v>
      </c>
      <c r="NV59">
        <v>0</v>
      </c>
      <c r="NW59">
        <v>0</v>
      </c>
      <c r="NX59">
        <v>0</v>
      </c>
      <c r="NY59">
        <v>0</v>
      </c>
      <c r="NZ59">
        <v>0</v>
      </c>
      <c r="OA59">
        <v>0</v>
      </c>
      <c r="OB59">
        <v>0</v>
      </c>
      <c r="OC59">
        <v>0</v>
      </c>
      <c r="OD59">
        <v>0</v>
      </c>
      <c r="OE59">
        <v>0</v>
      </c>
      <c r="OF59">
        <v>0</v>
      </c>
      <c r="OG59">
        <v>4000</v>
      </c>
      <c r="OH59">
        <v>8000</v>
      </c>
      <c r="OO59">
        <v>0</v>
      </c>
      <c r="OP59">
        <v>0</v>
      </c>
      <c r="OQ59">
        <v>0</v>
      </c>
      <c r="OR59">
        <v>0</v>
      </c>
      <c r="OS59">
        <v>0</v>
      </c>
      <c r="OT59">
        <v>0</v>
      </c>
      <c r="OU59">
        <v>0</v>
      </c>
      <c r="OV59">
        <v>11827356</v>
      </c>
      <c r="OX59">
        <v>0.25270000000000004</v>
      </c>
      <c r="OY59">
        <v>406500.10000000003</v>
      </c>
      <c r="OZ59">
        <v>2173433</v>
      </c>
      <c r="PA59">
        <v>801921</v>
      </c>
      <c r="PB59">
        <v>6925</v>
      </c>
      <c r="PC59">
        <v>0</v>
      </c>
      <c r="PD59">
        <v>35000000</v>
      </c>
      <c r="PE59">
        <v>33517000</v>
      </c>
      <c r="PF59">
        <v>1483000</v>
      </c>
      <c r="PG59">
        <v>306</v>
      </c>
      <c r="PH59">
        <v>0</v>
      </c>
      <c r="PI59">
        <v>0</v>
      </c>
      <c r="PJ59">
        <v>0</v>
      </c>
      <c r="PK59">
        <v>0</v>
      </c>
      <c r="PL59">
        <v>0</v>
      </c>
      <c r="PM59">
        <v>0</v>
      </c>
      <c r="PN59">
        <v>0</v>
      </c>
      <c r="PO59">
        <v>0</v>
      </c>
    </row>
    <row r="60" spans="1:431" customFormat="1" x14ac:dyDescent="0.3">
      <c r="A60">
        <v>46778</v>
      </c>
      <c r="B60" s="4">
        <v>57846</v>
      </c>
      <c r="C60">
        <v>9</v>
      </c>
      <c r="D60">
        <v>2026</v>
      </c>
      <c r="E60">
        <v>6215</v>
      </c>
      <c r="F60">
        <v>0</v>
      </c>
      <c r="G60">
        <v>854.06700000000001</v>
      </c>
      <c r="H60">
        <v>739.62</v>
      </c>
      <c r="I60">
        <v>739.62</v>
      </c>
      <c r="J60">
        <v>854.06700000000001</v>
      </c>
      <c r="K60">
        <v>0</v>
      </c>
      <c r="L60">
        <v>6215</v>
      </c>
      <c r="M60">
        <v>0</v>
      </c>
      <c r="N60">
        <v>0</v>
      </c>
      <c r="P60">
        <v>1049.1500000000001</v>
      </c>
      <c r="Q60">
        <v>0</v>
      </c>
      <c r="R60">
        <v>494349</v>
      </c>
      <c r="S60">
        <v>471.19</v>
      </c>
      <c r="U60">
        <v>359644</v>
      </c>
      <c r="V60">
        <v>346.18</v>
      </c>
      <c r="W60">
        <v>291371</v>
      </c>
      <c r="X60">
        <v>291371</v>
      </c>
      <c r="Z60">
        <v>0</v>
      </c>
      <c r="AC60">
        <v>0</v>
      </c>
      <c r="AD60" t="s">
        <v>427</v>
      </c>
      <c r="AE60">
        <v>0</v>
      </c>
      <c r="AH60">
        <v>0</v>
      </c>
      <c r="AI60">
        <v>0</v>
      </c>
      <c r="AJ60">
        <v>6215</v>
      </c>
      <c r="AK60" t="s">
        <v>949</v>
      </c>
      <c r="AL60" t="s">
        <v>485</v>
      </c>
      <c r="AM60">
        <v>0</v>
      </c>
      <c r="AN60">
        <v>0</v>
      </c>
      <c r="AO60">
        <v>0</v>
      </c>
      <c r="AP60">
        <v>0</v>
      </c>
      <c r="AQ60">
        <v>0</v>
      </c>
      <c r="AS60">
        <v>0</v>
      </c>
      <c r="AT60">
        <v>0</v>
      </c>
      <c r="AU60">
        <v>0</v>
      </c>
      <c r="AV60">
        <v>-1244</v>
      </c>
      <c r="AW60">
        <v>10398318</v>
      </c>
      <c r="AX60">
        <v>10400626</v>
      </c>
      <c r="AY60">
        <v>7441132</v>
      </c>
      <c r="AZ60">
        <v>494349</v>
      </c>
      <c r="BA60">
        <v>0</v>
      </c>
      <c r="BB60">
        <v>13419</v>
      </c>
      <c r="BC60">
        <v>13334</v>
      </c>
      <c r="BD60">
        <v>31</v>
      </c>
      <c r="BE60">
        <v>86</v>
      </c>
      <c r="BF60">
        <v>8817796</v>
      </c>
      <c r="BG60">
        <v>0</v>
      </c>
      <c r="BJ60">
        <v>12</v>
      </c>
      <c r="BK60">
        <v>0</v>
      </c>
      <c r="BL60">
        <v>0</v>
      </c>
      <c r="BM60">
        <v>0</v>
      </c>
      <c r="BN60">
        <v>0</v>
      </c>
      <c r="BO60">
        <v>0</v>
      </c>
      <c r="BP60">
        <v>0</v>
      </c>
      <c r="BQ60">
        <v>794</v>
      </c>
      <c r="BS60">
        <v>0</v>
      </c>
      <c r="BT60">
        <v>0</v>
      </c>
      <c r="BU60">
        <v>0</v>
      </c>
      <c r="BV60">
        <v>0</v>
      </c>
      <c r="BW60">
        <v>0</v>
      </c>
      <c r="BY60">
        <v>0</v>
      </c>
      <c r="CA60">
        <v>0</v>
      </c>
      <c r="CB60">
        <v>0</v>
      </c>
      <c r="CC60">
        <v>0</v>
      </c>
      <c r="CD60">
        <v>0</v>
      </c>
      <c r="CE60">
        <v>0</v>
      </c>
      <c r="CF60">
        <v>0</v>
      </c>
      <c r="CG60">
        <v>0</v>
      </c>
      <c r="CH60">
        <v>54840</v>
      </c>
      <c r="CI60">
        <v>0</v>
      </c>
      <c r="CJ60">
        <v>4</v>
      </c>
      <c r="CK60">
        <v>0</v>
      </c>
      <c r="CL60">
        <v>0</v>
      </c>
      <c r="CN60">
        <v>0</v>
      </c>
      <c r="CO60">
        <v>1</v>
      </c>
      <c r="CP60">
        <v>0</v>
      </c>
      <c r="CQ60">
        <v>0</v>
      </c>
      <c r="CR60">
        <v>1045.232</v>
      </c>
      <c r="CS60">
        <v>0</v>
      </c>
      <c r="CT60">
        <v>0</v>
      </c>
      <c r="CU60">
        <v>0</v>
      </c>
      <c r="CV60">
        <v>0</v>
      </c>
      <c r="CW60">
        <v>0</v>
      </c>
      <c r="CX60">
        <v>0</v>
      </c>
      <c r="CY60">
        <v>0</v>
      </c>
      <c r="CZ60">
        <v>0</v>
      </c>
      <c r="DB60">
        <v>4596738</v>
      </c>
      <c r="DC60">
        <v>0</v>
      </c>
      <c r="DD60">
        <v>0</v>
      </c>
      <c r="DE60">
        <v>977231</v>
      </c>
      <c r="DF60">
        <v>977231</v>
      </c>
      <c r="DG60">
        <v>157.238</v>
      </c>
      <c r="DH60">
        <v>0</v>
      </c>
      <c r="DI60">
        <v>0</v>
      </c>
      <c r="DK60">
        <v>2460</v>
      </c>
      <c r="DL60">
        <v>0</v>
      </c>
      <c r="DM60">
        <v>913106</v>
      </c>
      <c r="DN60">
        <v>2223</v>
      </c>
      <c r="DO60">
        <v>0</v>
      </c>
      <c r="DP60">
        <v>0</v>
      </c>
      <c r="DQ60">
        <v>0</v>
      </c>
      <c r="DR60">
        <v>0</v>
      </c>
      <c r="DS60">
        <v>0</v>
      </c>
      <c r="DT60">
        <v>0</v>
      </c>
      <c r="DU60">
        <v>0</v>
      </c>
      <c r="DV60">
        <v>0</v>
      </c>
      <c r="DW60">
        <v>0</v>
      </c>
      <c r="DX60">
        <v>0</v>
      </c>
      <c r="DY60">
        <v>0</v>
      </c>
      <c r="DZ60">
        <v>0</v>
      </c>
      <c r="EA60">
        <v>0</v>
      </c>
      <c r="EB60">
        <v>0</v>
      </c>
      <c r="EC60">
        <v>30.029</v>
      </c>
      <c r="ED60">
        <v>214625</v>
      </c>
      <c r="EE60">
        <v>0</v>
      </c>
      <c r="EF60">
        <v>0</v>
      </c>
      <c r="EG60">
        <v>0</v>
      </c>
      <c r="EH60">
        <v>700704</v>
      </c>
      <c r="EI60">
        <v>0</v>
      </c>
      <c r="EJ60">
        <v>0</v>
      </c>
      <c r="EK60">
        <v>35.395000000000003</v>
      </c>
      <c r="EL60">
        <v>0</v>
      </c>
      <c r="EM60">
        <v>0.29300000000000004</v>
      </c>
      <c r="EN60">
        <v>1.1360000000000001</v>
      </c>
      <c r="EO60">
        <v>0</v>
      </c>
      <c r="EP60">
        <v>0</v>
      </c>
      <c r="EQ60">
        <v>36.824000000000005</v>
      </c>
      <c r="ER60">
        <v>0</v>
      </c>
      <c r="ES60">
        <v>112.744</v>
      </c>
      <c r="ET60">
        <v>0</v>
      </c>
      <c r="EV60">
        <v>0</v>
      </c>
      <c r="EW60">
        <v>0</v>
      </c>
      <c r="EX60">
        <v>0</v>
      </c>
      <c r="EZ60">
        <v>8936842</v>
      </c>
      <c r="FA60">
        <v>0</v>
      </c>
      <c r="FB60">
        <v>9428883</v>
      </c>
      <c r="FC60">
        <v>0</v>
      </c>
      <c r="FD60">
        <v>0</v>
      </c>
      <c r="FE60">
        <v>1242415</v>
      </c>
      <c r="FF60">
        <v>221369</v>
      </c>
      <c r="FG60">
        <v>6.7610000000000003E-2</v>
      </c>
      <c r="FH60">
        <v>3.1380999999999999E-2</v>
      </c>
      <c r="FI60">
        <v>0</v>
      </c>
      <c r="FJ60">
        <v>0</v>
      </c>
      <c r="FK60">
        <v>1418.7930000000001</v>
      </c>
      <c r="FL60">
        <v>10947507</v>
      </c>
      <c r="FM60">
        <v>0</v>
      </c>
      <c r="FN60">
        <v>0</v>
      </c>
      <c r="FO60">
        <v>0</v>
      </c>
      <c r="FP60">
        <v>0</v>
      </c>
      <c r="FQ60">
        <v>0</v>
      </c>
      <c r="FR60">
        <v>0</v>
      </c>
      <c r="FS60">
        <v>0</v>
      </c>
      <c r="FT60">
        <v>0</v>
      </c>
      <c r="FU60">
        <v>0</v>
      </c>
      <c r="FV60">
        <v>0</v>
      </c>
      <c r="FW60">
        <v>0</v>
      </c>
      <c r="FX60">
        <v>0</v>
      </c>
      <c r="FY60">
        <v>0</v>
      </c>
      <c r="GB60">
        <v>781600</v>
      </c>
      <c r="GC60">
        <v>781600</v>
      </c>
      <c r="GD60">
        <v>77.623000000000005</v>
      </c>
      <c r="GF60">
        <v>0</v>
      </c>
      <c r="GG60">
        <v>0</v>
      </c>
      <c r="GH60">
        <v>0</v>
      </c>
      <c r="GI60">
        <v>0</v>
      </c>
      <c r="GK60">
        <v>0</v>
      </c>
      <c r="GL60">
        <v>0</v>
      </c>
      <c r="GM60">
        <v>0</v>
      </c>
      <c r="GN60">
        <v>0</v>
      </c>
      <c r="GO60">
        <v>0</v>
      </c>
      <c r="GQ60">
        <v>0</v>
      </c>
      <c r="GR60">
        <v>0</v>
      </c>
      <c r="GS60">
        <v>0</v>
      </c>
      <c r="GT60">
        <v>0</v>
      </c>
      <c r="HB60">
        <v>0</v>
      </c>
      <c r="HC60">
        <v>0</v>
      </c>
      <c r="HD60">
        <v>0</v>
      </c>
      <c r="HE60">
        <v>0</v>
      </c>
      <c r="HF60">
        <v>857959</v>
      </c>
      <c r="HG60">
        <v>27968</v>
      </c>
      <c r="HH60">
        <v>158910</v>
      </c>
      <c r="HI60">
        <v>0</v>
      </c>
      <c r="HJ60">
        <v>89134</v>
      </c>
      <c r="HK60">
        <v>4579</v>
      </c>
      <c r="HL60">
        <v>3303</v>
      </c>
      <c r="HM60">
        <v>3000</v>
      </c>
      <c r="HN60">
        <v>194271</v>
      </c>
      <c r="HO60">
        <v>0</v>
      </c>
      <c r="HP60">
        <v>0</v>
      </c>
      <c r="HQ60">
        <v>0</v>
      </c>
      <c r="HR60">
        <v>0</v>
      </c>
      <c r="HS60">
        <v>8934534</v>
      </c>
      <c r="HT60">
        <v>221369</v>
      </c>
      <c r="HW60">
        <v>0</v>
      </c>
      <c r="HX60">
        <v>25</v>
      </c>
      <c r="HY60">
        <v>59</v>
      </c>
      <c r="HZ60">
        <v>131</v>
      </c>
      <c r="IA60">
        <v>214</v>
      </c>
      <c r="IB60">
        <v>177</v>
      </c>
      <c r="IC60">
        <v>606</v>
      </c>
      <c r="ID60">
        <v>0</v>
      </c>
      <c r="IE60">
        <v>76.933000000000007</v>
      </c>
      <c r="IF60">
        <v>14.479000000000001</v>
      </c>
      <c r="IG60">
        <v>45</v>
      </c>
      <c r="IH60">
        <v>211.822</v>
      </c>
      <c r="II60">
        <v>0</v>
      </c>
      <c r="IJ60">
        <v>437.59200000000004</v>
      </c>
      <c r="IK60">
        <v>0</v>
      </c>
      <c r="IL60">
        <v>0</v>
      </c>
      <c r="IM60">
        <v>1</v>
      </c>
      <c r="IN60">
        <v>0</v>
      </c>
      <c r="IO60">
        <v>1</v>
      </c>
      <c r="IP60">
        <v>0</v>
      </c>
      <c r="IQ60">
        <v>346.18</v>
      </c>
      <c r="IR60">
        <v>215151</v>
      </c>
      <c r="IS60">
        <v>0</v>
      </c>
      <c r="IT60">
        <v>0</v>
      </c>
      <c r="IU60">
        <v>3000</v>
      </c>
      <c r="IV60">
        <v>0</v>
      </c>
      <c r="IW60">
        <v>6215</v>
      </c>
      <c r="IX60">
        <v>71721</v>
      </c>
      <c r="IY60">
        <v>4499</v>
      </c>
      <c r="IZ60">
        <v>0</v>
      </c>
      <c r="JA60">
        <v>0</v>
      </c>
      <c r="JB60">
        <v>4</v>
      </c>
      <c r="JC60">
        <v>82998</v>
      </c>
      <c r="JD60">
        <v>4</v>
      </c>
      <c r="JE60">
        <v>45000</v>
      </c>
      <c r="JF60">
        <v>9</v>
      </c>
      <c r="JG60">
        <v>52183</v>
      </c>
      <c r="JH60">
        <v>14090</v>
      </c>
      <c r="JJ60">
        <v>0</v>
      </c>
      <c r="JK60">
        <v>0</v>
      </c>
      <c r="JL60">
        <v>0</v>
      </c>
      <c r="JM60">
        <v>0</v>
      </c>
      <c r="JO60">
        <v>0</v>
      </c>
      <c r="JP60">
        <v>42.769000000000005</v>
      </c>
      <c r="JQ60">
        <v>34.853999999999999</v>
      </c>
      <c r="JR60">
        <v>0</v>
      </c>
      <c r="JS60">
        <v>403739</v>
      </c>
      <c r="JT60">
        <v>377861</v>
      </c>
      <c r="JU60">
        <v>13487</v>
      </c>
      <c r="JW60">
        <v>0</v>
      </c>
      <c r="JX60">
        <v>0</v>
      </c>
      <c r="JY60">
        <v>0</v>
      </c>
      <c r="JZ60">
        <v>0</v>
      </c>
      <c r="KD60">
        <v>13487</v>
      </c>
      <c r="KE60">
        <v>7375</v>
      </c>
      <c r="KG60">
        <v>0</v>
      </c>
      <c r="KH60">
        <v>0</v>
      </c>
      <c r="KI60">
        <v>0</v>
      </c>
      <c r="KJ60">
        <v>25</v>
      </c>
      <c r="KK60">
        <v>20</v>
      </c>
      <c r="KL60">
        <v>15538</v>
      </c>
      <c r="KM60">
        <v>12430</v>
      </c>
      <c r="KN60">
        <v>0</v>
      </c>
      <c r="KO60">
        <v>0</v>
      </c>
      <c r="KP60">
        <v>0</v>
      </c>
      <c r="KQ60">
        <v>0</v>
      </c>
      <c r="KS60">
        <v>0</v>
      </c>
      <c r="KT60">
        <v>0</v>
      </c>
      <c r="KU60">
        <v>0</v>
      </c>
      <c r="KW60">
        <v>0</v>
      </c>
      <c r="KX60">
        <v>0</v>
      </c>
      <c r="KY60">
        <v>0</v>
      </c>
      <c r="KZ60">
        <v>10453158</v>
      </c>
      <c r="LA60">
        <v>0</v>
      </c>
      <c r="LB60">
        <v>0</v>
      </c>
      <c r="LD60">
        <v>0</v>
      </c>
      <c r="LE60">
        <v>0</v>
      </c>
      <c r="LF60">
        <v>0</v>
      </c>
      <c r="LG60">
        <v>54840</v>
      </c>
      <c r="LH60">
        <v>0</v>
      </c>
      <c r="LI60">
        <v>10453158</v>
      </c>
      <c r="LJ60">
        <v>1045.232</v>
      </c>
      <c r="LK60">
        <v>2</v>
      </c>
      <c r="LL60">
        <v>67080</v>
      </c>
      <c r="LM60">
        <v>22054</v>
      </c>
      <c r="LN60">
        <v>0</v>
      </c>
      <c r="LO60">
        <v>0</v>
      </c>
      <c r="LP60">
        <v>0</v>
      </c>
      <c r="LQ60">
        <v>0</v>
      </c>
      <c r="LR60">
        <v>0</v>
      </c>
      <c r="LS60">
        <v>0</v>
      </c>
      <c r="LT60">
        <v>0</v>
      </c>
      <c r="LU60">
        <v>0</v>
      </c>
      <c r="LV60">
        <v>0</v>
      </c>
      <c r="LW60">
        <v>0</v>
      </c>
      <c r="LX60">
        <v>0</v>
      </c>
      <c r="LY60">
        <v>0</v>
      </c>
      <c r="LZ60">
        <v>914</v>
      </c>
      <c r="MA60">
        <v>54840</v>
      </c>
      <c r="MB60">
        <v>0</v>
      </c>
      <c r="MC60">
        <v>36560</v>
      </c>
      <c r="MD60">
        <v>18280</v>
      </c>
      <c r="ME60">
        <v>0</v>
      </c>
      <c r="MF60">
        <v>0</v>
      </c>
      <c r="MG60">
        <v>10453158</v>
      </c>
      <c r="MH60">
        <v>0</v>
      </c>
      <c r="MI60">
        <v>0</v>
      </c>
      <c r="MJ60">
        <v>0</v>
      </c>
      <c r="MK60">
        <v>0</v>
      </c>
      <c r="ML60">
        <v>0</v>
      </c>
      <c r="MM60">
        <v>1228196.149</v>
      </c>
      <c r="MN60">
        <v>15.739000000000001</v>
      </c>
      <c r="MO60">
        <v>81365.085000000006</v>
      </c>
      <c r="MP60">
        <v>268.02199999999999</v>
      </c>
      <c r="MQ60">
        <v>479.84400000000005</v>
      </c>
      <c r="MS60">
        <v>763323922</v>
      </c>
      <c r="MT60">
        <v>257639917</v>
      </c>
      <c r="MU60">
        <v>44434</v>
      </c>
      <c r="MV60">
        <v>131647</v>
      </c>
      <c r="MW60">
        <v>16658</v>
      </c>
      <c r="MX60">
        <v>505684005</v>
      </c>
      <c r="MY60">
        <v>97818</v>
      </c>
      <c r="MZ60">
        <v>348000</v>
      </c>
      <c r="NA60">
        <v>39</v>
      </c>
      <c r="NB60">
        <v>9</v>
      </c>
      <c r="ND60">
        <v>877.66600000000005</v>
      </c>
      <c r="NE60">
        <v>39495</v>
      </c>
      <c r="NF60">
        <v>32</v>
      </c>
      <c r="NG60">
        <v>32000</v>
      </c>
      <c r="NH60">
        <v>96884</v>
      </c>
      <c r="NI60">
        <v>0</v>
      </c>
      <c r="NJ60">
        <v>0</v>
      </c>
      <c r="NK60">
        <v>129371</v>
      </c>
      <c r="NL60">
        <v>0</v>
      </c>
      <c r="NN60">
        <v>0</v>
      </c>
      <c r="NO60">
        <v>0</v>
      </c>
      <c r="NP60">
        <v>914</v>
      </c>
      <c r="NT60">
        <v>0</v>
      </c>
      <c r="NU60">
        <v>0</v>
      </c>
      <c r="NV60">
        <v>0</v>
      </c>
      <c r="NW60">
        <v>0</v>
      </c>
      <c r="NX60">
        <v>0</v>
      </c>
      <c r="NY60">
        <v>0</v>
      </c>
      <c r="NZ60">
        <v>0</v>
      </c>
      <c r="OA60">
        <v>0</v>
      </c>
      <c r="OB60">
        <v>0</v>
      </c>
      <c r="OC60">
        <v>0</v>
      </c>
      <c r="OD60">
        <v>0</v>
      </c>
      <c r="OE60">
        <v>80000</v>
      </c>
      <c r="OF60">
        <v>448000</v>
      </c>
      <c r="OG60">
        <v>4000</v>
      </c>
      <c r="OH60">
        <v>8000</v>
      </c>
      <c r="OO60">
        <v>0</v>
      </c>
      <c r="OP60">
        <v>0</v>
      </c>
      <c r="OQ60">
        <v>0</v>
      </c>
      <c r="OR60">
        <v>0</v>
      </c>
      <c r="OS60">
        <v>0</v>
      </c>
      <c r="OT60">
        <v>0</v>
      </c>
      <c r="OU60">
        <v>0</v>
      </c>
      <c r="OV60">
        <v>9729899</v>
      </c>
      <c r="OX60">
        <v>0.25270000000000004</v>
      </c>
      <c r="OY60">
        <v>406500.10000000003</v>
      </c>
      <c r="OZ60">
        <v>1837801</v>
      </c>
      <c r="PA60">
        <v>678084</v>
      </c>
      <c r="PB60">
        <v>6925</v>
      </c>
      <c r="PC60">
        <v>0</v>
      </c>
      <c r="PD60">
        <v>35000000</v>
      </c>
      <c r="PE60">
        <v>33517000</v>
      </c>
      <c r="PF60">
        <v>1483000</v>
      </c>
      <c r="PG60">
        <v>306</v>
      </c>
      <c r="PH60">
        <v>0</v>
      </c>
      <c r="PI60">
        <v>0</v>
      </c>
      <c r="PJ60">
        <v>0</v>
      </c>
      <c r="PK60">
        <v>0</v>
      </c>
      <c r="PL60">
        <v>110168</v>
      </c>
      <c r="PM60">
        <v>0</v>
      </c>
      <c r="PN60">
        <v>0</v>
      </c>
      <c r="PO60">
        <v>0</v>
      </c>
    </row>
    <row r="61" spans="1:431" customFormat="1" x14ac:dyDescent="0.3">
      <c r="A61">
        <v>46778</v>
      </c>
      <c r="B61" s="4">
        <v>57847</v>
      </c>
      <c r="C61">
        <v>9</v>
      </c>
      <c r="D61">
        <v>2026</v>
      </c>
      <c r="E61">
        <v>6215</v>
      </c>
      <c r="F61">
        <v>0</v>
      </c>
      <c r="G61">
        <v>1233.819</v>
      </c>
      <c r="H61">
        <v>904.60599999999999</v>
      </c>
      <c r="I61">
        <v>904.60599999999999</v>
      </c>
      <c r="J61">
        <v>1233.819</v>
      </c>
      <c r="K61">
        <v>0</v>
      </c>
      <c r="L61">
        <v>6215</v>
      </c>
      <c r="M61">
        <v>0</v>
      </c>
      <c r="N61">
        <v>0</v>
      </c>
      <c r="P61">
        <v>1232.567</v>
      </c>
      <c r="Q61">
        <v>0</v>
      </c>
      <c r="R61">
        <v>580773</v>
      </c>
      <c r="S61">
        <v>471.19</v>
      </c>
      <c r="U61">
        <v>422518</v>
      </c>
      <c r="V61">
        <v>68.882000000000005</v>
      </c>
      <c r="W61">
        <v>42810</v>
      </c>
      <c r="X61">
        <v>42810</v>
      </c>
      <c r="Z61">
        <v>0</v>
      </c>
      <c r="AC61">
        <v>0</v>
      </c>
      <c r="AD61" t="s">
        <v>427</v>
      </c>
      <c r="AE61">
        <v>0</v>
      </c>
      <c r="AH61">
        <v>0</v>
      </c>
      <c r="AI61">
        <v>0</v>
      </c>
      <c r="AJ61">
        <v>6215</v>
      </c>
      <c r="AK61" t="s">
        <v>949</v>
      </c>
      <c r="AL61" t="s">
        <v>486</v>
      </c>
      <c r="AM61">
        <v>0</v>
      </c>
      <c r="AN61">
        <v>0</v>
      </c>
      <c r="AO61">
        <v>0</v>
      </c>
      <c r="AP61">
        <v>0</v>
      </c>
      <c r="AQ61">
        <v>0</v>
      </c>
      <c r="AS61">
        <v>0</v>
      </c>
      <c r="AT61">
        <v>0</v>
      </c>
      <c r="AU61">
        <v>0</v>
      </c>
      <c r="AV61">
        <v>-109</v>
      </c>
      <c r="AW61">
        <v>14828006</v>
      </c>
      <c r="AX61">
        <v>14370336</v>
      </c>
      <c r="AY61">
        <v>9813851</v>
      </c>
      <c r="AZ61">
        <v>580773</v>
      </c>
      <c r="BA61">
        <v>0</v>
      </c>
      <c r="BB61">
        <v>0</v>
      </c>
      <c r="BC61">
        <v>0</v>
      </c>
      <c r="BD61">
        <v>0</v>
      </c>
      <c r="BE61">
        <v>0</v>
      </c>
      <c r="BF61">
        <v>12306583</v>
      </c>
      <c r="BG61">
        <v>0</v>
      </c>
      <c r="BJ61">
        <v>12</v>
      </c>
      <c r="BK61">
        <v>0</v>
      </c>
      <c r="BL61">
        <v>0</v>
      </c>
      <c r="BM61">
        <v>0</v>
      </c>
      <c r="BN61">
        <v>0</v>
      </c>
      <c r="BO61">
        <v>0</v>
      </c>
      <c r="BP61">
        <v>0</v>
      </c>
      <c r="BQ61">
        <v>764</v>
      </c>
      <c r="BS61">
        <v>0</v>
      </c>
      <c r="BT61">
        <v>0</v>
      </c>
      <c r="BU61">
        <v>0</v>
      </c>
      <c r="BV61">
        <v>0</v>
      </c>
      <c r="BW61">
        <v>0</v>
      </c>
      <c r="BY61">
        <v>0</v>
      </c>
      <c r="CA61">
        <v>0</v>
      </c>
      <c r="CB61">
        <v>0</v>
      </c>
      <c r="CC61">
        <v>0</v>
      </c>
      <c r="CD61">
        <v>0</v>
      </c>
      <c r="CE61">
        <v>0</v>
      </c>
      <c r="CF61">
        <v>0</v>
      </c>
      <c r="CG61">
        <v>0</v>
      </c>
      <c r="CH61">
        <v>539891</v>
      </c>
      <c r="CI61">
        <v>0</v>
      </c>
      <c r="CJ61">
        <v>4</v>
      </c>
      <c r="CK61">
        <v>0</v>
      </c>
      <c r="CL61">
        <v>0</v>
      </c>
      <c r="CN61">
        <v>0</v>
      </c>
      <c r="CO61">
        <v>1</v>
      </c>
      <c r="CP61">
        <v>0</v>
      </c>
      <c r="CQ61">
        <v>0</v>
      </c>
      <c r="CR61">
        <v>1234.827</v>
      </c>
      <c r="CS61">
        <v>0</v>
      </c>
      <c r="CT61">
        <v>0</v>
      </c>
      <c r="CU61">
        <v>0</v>
      </c>
      <c r="CV61">
        <v>0</v>
      </c>
      <c r="CW61">
        <v>0</v>
      </c>
      <c r="CX61">
        <v>0</v>
      </c>
      <c r="CY61">
        <v>0</v>
      </c>
      <c r="CZ61">
        <v>0</v>
      </c>
      <c r="DB61">
        <v>5622126</v>
      </c>
      <c r="DC61">
        <v>0</v>
      </c>
      <c r="DD61">
        <v>0</v>
      </c>
      <c r="DE61">
        <v>1077603</v>
      </c>
      <c r="DF61">
        <v>1077603</v>
      </c>
      <c r="DG61">
        <v>173.38800000000001</v>
      </c>
      <c r="DH61">
        <v>0</v>
      </c>
      <c r="DI61">
        <v>0</v>
      </c>
      <c r="DK61">
        <v>1988</v>
      </c>
      <c r="DL61">
        <v>0</v>
      </c>
      <c r="DM61">
        <v>994395</v>
      </c>
      <c r="DN61">
        <v>2421</v>
      </c>
      <c r="DO61">
        <v>0</v>
      </c>
      <c r="DP61">
        <v>0</v>
      </c>
      <c r="DQ61">
        <v>0</v>
      </c>
      <c r="DR61">
        <v>0</v>
      </c>
      <c r="DS61">
        <v>0</v>
      </c>
      <c r="DT61">
        <v>0</v>
      </c>
      <c r="DU61">
        <v>0</v>
      </c>
      <c r="DV61">
        <v>0</v>
      </c>
      <c r="DW61">
        <v>0</v>
      </c>
      <c r="DX61">
        <v>0</v>
      </c>
      <c r="DY61">
        <v>0</v>
      </c>
      <c r="DZ61">
        <v>0</v>
      </c>
      <c r="EA61">
        <v>0</v>
      </c>
      <c r="EB61">
        <v>0</v>
      </c>
      <c r="EC61">
        <v>27.425000000000001</v>
      </c>
      <c r="ED61">
        <v>196013</v>
      </c>
      <c r="EE61">
        <v>0</v>
      </c>
      <c r="EF61">
        <v>0</v>
      </c>
      <c r="EG61">
        <v>0</v>
      </c>
      <c r="EH61">
        <v>800803</v>
      </c>
      <c r="EI61">
        <v>0</v>
      </c>
      <c r="EJ61">
        <v>0</v>
      </c>
      <c r="EK61">
        <v>33.6</v>
      </c>
      <c r="EL61">
        <v>2.1000000000000001E-2</v>
      </c>
      <c r="EM61">
        <v>4.62</v>
      </c>
      <c r="EN61">
        <v>2.8380000000000001</v>
      </c>
      <c r="EO61">
        <v>0</v>
      </c>
      <c r="EP61">
        <v>0</v>
      </c>
      <c r="EQ61">
        <v>41.058</v>
      </c>
      <c r="ER61">
        <v>0</v>
      </c>
      <c r="ES61">
        <v>128.85</v>
      </c>
      <c r="ET61">
        <v>0</v>
      </c>
      <c r="EV61">
        <v>0</v>
      </c>
      <c r="EW61">
        <v>0</v>
      </c>
      <c r="EX61">
        <v>0</v>
      </c>
      <c r="EZ61">
        <v>12327402</v>
      </c>
      <c r="FA61">
        <v>0</v>
      </c>
      <c r="FB61">
        <v>12905754</v>
      </c>
      <c r="FC61">
        <v>0</v>
      </c>
      <c r="FD61">
        <v>0</v>
      </c>
      <c r="FE61">
        <v>1733980</v>
      </c>
      <c r="FF61">
        <v>308954</v>
      </c>
      <c r="FG61">
        <v>6.7610000000000003E-2</v>
      </c>
      <c r="FH61">
        <v>3.1380999999999999E-2</v>
      </c>
      <c r="FI61">
        <v>0</v>
      </c>
      <c r="FJ61">
        <v>0</v>
      </c>
      <c r="FK61">
        <v>1980.1420000000001</v>
      </c>
      <c r="FL61">
        <v>15488579</v>
      </c>
      <c r="FM61">
        <v>0</v>
      </c>
      <c r="FN61">
        <v>0</v>
      </c>
      <c r="FO61">
        <v>0</v>
      </c>
      <c r="FP61">
        <v>0</v>
      </c>
      <c r="FQ61">
        <v>0</v>
      </c>
      <c r="FR61">
        <v>0</v>
      </c>
      <c r="FS61">
        <v>0</v>
      </c>
      <c r="FT61">
        <v>0</v>
      </c>
      <c r="FU61">
        <v>0</v>
      </c>
      <c r="FV61">
        <v>0</v>
      </c>
      <c r="FW61">
        <v>0</v>
      </c>
      <c r="FX61">
        <v>0</v>
      </c>
      <c r="FY61">
        <v>0</v>
      </c>
      <c r="GB61">
        <v>2942281</v>
      </c>
      <c r="GC61">
        <v>2942281</v>
      </c>
      <c r="GD61">
        <v>288.15500000000003</v>
      </c>
      <c r="GF61">
        <v>0</v>
      </c>
      <c r="GG61">
        <v>0</v>
      </c>
      <c r="GH61">
        <v>0</v>
      </c>
      <c r="GI61">
        <v>0</v>
      </c>
      <c r="GK61">
        <v>0</v>
      </c>
      <c r="GL61">
        <v>0</v>
      </c>
      <c r="GM61">
        <v>0</v>
      </c>
      <c r="GN61">
        <v>0</v>
      </c>
      <c r="GO61">
        <v>0</v>
      </c>
      <c r="GQ61">
        <v>0</v>
      </c>
      <c r="GR61">
        <v>0</v>
      </c>
      <c r="GS61">
        <v>0</v>
      </c>
      <c r="GT61">
        <v>0</v>
      </c>
      <c r="HB61">
        <v>0</v>
      </c>
      <c r="HC61">
        <v>0</v>
      </c>
      <c r="HD61">
        <v>460091</v>
      </c>
      <c r="HE61">
        <v>0</v>
      </c>
      <c r="HF61">
        <v>1049343</v>
      </c>
      <c r="HG61">
        <v>36669</v>
      </c>
      <c r="HH61">
        <v>264134</v>
      </c>
      <c r="HI61">
        <v>0</v>
      </c>
      <c r="HJ61">
        <v>59595</v>
      </c>
      <c r="HK61">
        <v>2766</v>
      </c>
      <c r="HL61">
        <v>1794</v>
      </c>
      <c r="HM61">
        <v>6000</v>
      </c>
      <c r="HN61">
        <v>268801</v>
      </c>
      <c r="HO61">
        <v>0</v>
      </c>
      <c r="HP61">
        <v>0</v>
      </c>
      <c r="HQ61">
        <v>0</v>
      </c>
      <c r="HR61">
        <v>0</v>
      </c>
      <c r="HS61">
        <v>12324981</v>
      </c>
      <c r="HT61">
        <v>308954</v>
      </c>
      <c r="HW61">
        <v>0</v>
      </c>
      <c r="HX61">
        <v>156</v>
      </c>
      <c r="HY61">
        <v>201</v>
      </c>
      <c r="HZ61">
        <v>138</v>
      </c>
      <c r="IA61">
        <v>158</v>
      </c>
      <c r="IB61">
        <v>53</v>
      </c>
      <c r="IC61">
        <v>706</v>
      </c>
      <c r="ID61">
        <v>0</v>
      </c>
      <c r="IE61">
        <v>0</v>
      </c>
      <c r="IF61">
        <v>0</v>
      </c>
      <c r="IG61">
        <v>59</v>
      </c>
      <c r="IH61">
        <v>251.697</v>
      </c>
      <c r="II61">
        <v>0</v>
      </c>
      <c r="IJ61">
        <v>68.882000000000005</v>
      </c>
      <c r="IK61">
        <v>0</v>
      </c>
      <c r="IL61">
        <v>0</v>
      </c>
      <c r="IM61">
        <v>2</v>
      </c>
      <c r="IN61">
        <v>0</v>
      </c>
      <c r="IO61">
        <v>2</v>
      </c>
      <c r="IP61">
        <v>0</v>
      </c>
      <c r="IQ61">
        <v>68.882000000000005</v>
      </c>
      <c r="IR61">
        <v>42810</v>
      </c>
      <c r="IS61">
        <v>0</v>
      </c>
      <c r="IT61">
        <v>0</v>
      </c>
      <c r="IU61">
        <v>6000</v>
      </c>
      <c r="IV61">
        <v>0</v>
      </c>
      <c r="IW61">
        <v>6215</v>
      </c>
      <c r="IX61">
        <v>0</v>
      </c>
      <c r="IY61">
        <v>0</v>
      </c>
      <c r="IZ61">
        <v>0</v>
      </c>
      <c r="JA61">
        <v>0</v>
      </c>
      <c r="JB61">
        <v>10</v>
      </c>
      <c r="JC61">
        <v>170190</v>
      </c>
      <c r="JD61">
        <v>9</v>
      </c>
      <c r="JE61">
        <v>81099</v>
      </c>
      <c r="JF61">
        <v>2</v>
      </c>
      <c r="JG61">
        <v>9012</v>
      </c>
      <c r="JH61">
        <v>8500</v>
      </c>
      <c r="JJ61">
        <v>0</v>
      </c>
      <c r="JK61">
        <v>0</v>
      </c>
      <c r="JL61">
        <v>0</v>
      </c>
      <c r="JM61">
        <v>0</v>
      </c>
      <c r="JO61">
        <v>0</v>
      </c>
      <c r="JP61">
        <v>129.655</v>
      </c>
      <c r="JQ61">
        <v>158.5</v>
      </c>
      <c r="JR61">
        <v>0</v>
      </c>
      <c r="JS61">
        <v>1223943</v>
      </c>
      <c r="JT61">
        <v>1718338</v>
      </c>
      <c r="JU61">
        <v>0</v>
      </c>
      <c r="JW61">
        <v>0</v>
      </c>
      <c r="JX61">
        <v>0</v>
      </c>
      <c r="JY61">
        <v>0</v>
      </c>
      <c r="JZ61">
        <v>0</v>
      </c>
      <c r="KD61">
        <v>0</v>
      </c>
      <c r="KE61">
        <v>7375</v>
      </c>
      <c r="KG61">
        <v>0</v>
      </c>
      <c r="KH61">
        <v>0</v>
      </c>
      <c r="KI61">
        <v>0</v>
      </c>
      <c r="KJ61">
        <v>22</v>
      </c>
      <c r="KK61">
        <v>37</v>
      </c>
      <c r="KL61">
        <v>13673</v>
      </c>
      <c r="KM61">
        <v>22996</v>
      </c>
      <c r="KN61">
        <v>0</v>
      </c>
      <c r="KO61">
        <v>0</v>
      </c>
      <c r="KP61">
        <v>0</v>
      </c>
      <c r="KQ61">
        <v>0</v>
      </c>
      <c r="KS61">
        <v>0</v>
      </c>
      <c r="KT61">
        <v>0</v>
      </c>
      <c r="KU61">
        <v>0</v>
      </c>
      <c r="KW61">
        <v>0</v>
      </c>
      <c r="KX61">
        <v>0</v>
      </c>
      <c r="KY61">
        <v>0</v>
      </c>
      <c r="KZ61">
        <v>14447715</v>
      </c>
      <c r="LA61">
        <v>0</v>
      </c>
      <c r="LB61">
        <v>0</v>
      </c>
      <c r="LD61">
        <v>0</v>
      </c>
      <c r="LE61">
        <v>0</v>
      </c>
      <c r="LF61">
        <v>0</v>
      </c>
      <c r="LG61">
        <v>79800</v>
      </c>
      <c r="LH61">
        <v>0</v>
      </c>
      <c r="LI61">
        <v>14447715</v>
      </c>
      <c r="LJ61">
        <v>1234.828</v>
      </c>
      <c r="LK61">
        <v>1</v>
      </c>
      <c r="LL61">
        <v>33540</v>
      </c>
      <c r="LM61">
        <v>26055</v>
      </c>
      <c r="LN61">
        <v>0</v>
      </c>
      <c r="LO61">
        <v>0</v>
      </c>
      <c r="LP61">
        <v>0</v>
      </c>
      <c r="LQ61">
        <v>0</v>
      </c>
      <c r="LR61">
        <v>0</v>
      </c>
      <c r="LS61">
        <v>0</v>
      </c>
      <c r="LT61">
        <v>0</v>
      </c>
      <c r="LU61">
        <v>0</v>
      </c>
      <c r="LV61">
        <v>0</v>
      </c>
      <c r="LW61">
        <v>0</v>
      </c>
      <c r="LX61">
        <v>0</v>
      </c>
      <c r="LY61">
        <v>0</v>
      </c>
      <c r="LZ61">
        <v>1322</v>
      </c>
      <c r="MA61">
        <v>79800</v>
      </c>
      <c r="MB61">
        <v>0</v>
      </c>
      <c r="MC61">
        <v>53200</v>
      </c>
      <c r="MD61">
        <v>26600</v>
      </c>
      <c r="ME61">
        <v>0</v>
      </c>
      <c r="MF61">
        <v>0</v>
      </c>
      <c r="MG61">
        <v>14907806</v>
      </c>
      <c r="MH61">
        <v>0</v>
      </c>
      <c r="MI61">
        <v>0</v>
      </c>
      <c r="MJ61">
        <v>0</v>
      </c>
      <c r="MK61">
        <v>0</v>
      </c>
      <c r="ML61">
        <v>0</v>
      </c>
      <c r="MM61">
        <v>1228196.149</v>
      </c>
      <c r="MN61">
        <v>30.464000000000002</v>
      </c>
      <c r="MO61">
        <v>81365.085000000006</v>
      </c>
      <c r="MP61">
        <v>353.99100000000004</v>
      </c>
      <c r="MQ61">
        <v>605.68799999999999</v>
      </c>
      <c r="MS61">
        <v>763323922</v>
      </c>
      <c r="MT61">
        <v>257639917</v>
      </c>
      <c r="MU61">
        <v>52799</v>
      </c>
      <c r="MV61">
        <v>156430</v>
      </c>
      <c r="MW61">
        <v>22001</v>
      </c>
      <c r="MX61">
        <v>505684005</v>
      </c>
      <c r="MY61">
        <v>189334</v>
      </c>
      <c r="MZ61">
        <v>328000</v>
      </c>
      <c r="NA61">
        <v>29</v>
      </c>
      <c r="NB61">
        <v>24</v>
      </c>
      <c r="ND61">
        <v>1073.4460000000001</v>
      </c>
      <c r="NE61">
        <v>48305</v>
      </c>
      <c r="NF61">
        <v>21</v>
      </c>
      <c r="NG61">
        <v>21000</v>
      </c>
      <c r="NH61">
        <v>140132</v>
      </c>
      <c r="NI61">
        <v>0</v>
      </c>
      <c r="NJ61">
        <v>0</v>
      </c>
      <c r="NK61">
        <v>111716</v>
      </c>
      <c r="NL61">
        <v>0</v>
      </c>
      <c r="NN61">
        <v>0</v>
      </c>
      <c r="NO61">
        <v>0</v>
      </c>
      <c r="NP61">
        <v>1330</v>
      </c>
      <c r="NT61">
        <v>0</v>
      </c>
      <c r="NU61">
        <v>0</v>
      </c>
      <c r="NV61">
        <v>0</v>
      </c>
      <c r="NW61">
        <v>0</v>
      </c>
      <c r="NX61">
        <v>0</v>
      </c>
      <c r="NY61">
        <v>0</v>
      </c>
      <c r="NZ61">
        <v>0</v>
      </c>
      <c r="OA61">
        <v>0</v>
      </c>
      <c r="OB61">
        <v>0</v>
      </c>
      <c r="OC61">
        <v>0</v>
      </c>
      <c r="OD61">
        <v>0</v>
      </c>
      <c r="OE61">
        <v>0</v>
      </c>
      <c r="OF61">
        <v>0</v>
      </c>
      <c r="OG61">
        <v>4000</v>
      </c>
      <c r="OH61">
        <v>8000</v>
      </c>
      <c r="OO61">
        <v>0</v>
      </c>
      <c r="OP61">
        <v>0</v>
      </c>
      <c r="OQ61">
        <v>0</v>
      </c>
      <c r="OR61">
        <v>0</v>
      </c>
      <c r="OS61">
        <v>0</v>
      </c>
      <c r="OT61">
        <v>0</v>
      </c>
      <c r="OU61">
        <v>0</v>
      </c>
      <c r="OV61">
        <v>1387890</v>
      </c>
      <c r="OX61">
        <v>0.25270000000000004</v>
      </c>
      <c r="OY61">
        <v>406500.10000000003</v>
      </c>
      <c r="OZ61">
        <v>247368</v>
      </c>
      <c r="PA61">
        <v>91270</v>
      </c>
      <c r="PB61">
        <v>6925</v>
      </c>
      <c r="PC61">
        <v>0</v>
      </c>
      <c r="PD61">
        <v>35000000</v>
      </c>
      <c r="PE61">
        <v>33517000</v>
      </c>
      <c r="PF61">
        <v>1483000</v>
      </c>
      <c r="PG61">
        <v>306</v>
      </c>
      <c r="PH61">
        <v>0</v>
      </c>
      <c r="PI61">
        <v>0</v>
      </c>
      <c r="PJ61">
        <v>0</v>
      </c>
      <c r="PK61">
        <v>0</v>
      </c>
      <c r="PL61">
        <v>0</v>
      </c>
      <c r="PM61">
        <v>0</v>
      </c>
      <c r="PN61">
        <v>0</v>
      </c>
      <c r="PO61">
        <v>0</v>
      </c>
    </row>
    <row r="62" spans="1:431" customFormat="1" x14ac:dyDescent="0.3">
      <c r="A62">
        <v>46778</v>
      </c>
      <c r="B62" s="4">
        <v>57848</v>
      </c>
      <c r="C62">
        <v>9</v>
      </c>
      <c r="D62">
        <v>2026</v>
      </c>
      <c r="E62">
        <v>6215</v>
      </c>
      <c r="F62">
        <v>0</v>
      </c>
      <c r="G62">
        <v>24124.522000000001</v>
      </c>
      <c r="H62">
        <v>21475.126</v>
      </c>
      <c r="I62">
        <v>21475.126</v>
      </c>
      <c r="J62">
        <v>24124.522000000001</v>
      </c>
      <c r="K62">
        <v>0</v>
      </c>
      <c r="L62">
        <v>6215</v>
      </c>
      <c r="M62">
        <v>0</v>
      </c>
      <c r="N62">
        <v>0</v>
      </c>
      <c r="P62">
        <v>23473.600000000002</v>
      </c>
      <c r="Q62">
        <v>0</v>
      </c>
      <c r="R62">
        <v>11060526</v>
      </c>
      <c r="S62">
        <v>471.19</v>
      </c>
      <c r="U62">
        <v>8046658</v>
      </c>
      <c r="V62">
        <v>6911.8640000000005</v>
      </c>
      <c r="W62">
        <v>4722114</v>
      </c>
      <c r="X62">
        <v>4722114</v>
      </c>
      <c r="Z62">
        <v>0</v>
      </c>
      <c r="AC62">
        <v>0</v>
      </c>
      <c r="AD62" t="s">
        <v>427</v>
      </c>
      <c r="AE62">
        <v>0</v>
      </c>
      <c r="AH62">
        <v>0</v>
      </c>
      <c r="AI62">
        <v>0</v>
      </c>
      <c r="AJ62">
        <v>6215</v>
      </c>
      <c r="AK62" t="s">
        <v>949</v>
      </c>
      <c r="AL62" t="s">
        <v>487</v>
      </c>
      <c r="AM62">
        <v>0</v>
      </c>
      <c r="AN62">
        <v>0</v>
      </c>
      <c r="AO62">
        <v>0</v>
      </c>
      <c r="AP62">
        <v>0</v>
      </c>
      <c r="AQ62">
        <v>0</v>
      </c>
      <c r="AS62">
        <v>0</v>
      </c>
      <c r="AT62">
        <v>0</v>
      </c>
      <c r="AU62">
        <v>0</v>
      </c>
      <c r="AV62">
        <v>-2141</v>
      </c>
      <c r="AW62">
        <v>294172290</v>
      </c>
      <c r="AX62">
        <v>285239714</v>
      </c>
      <c r="AY62">
        <v>218798644</v>
      </c>
      <c r="AZ62">
        <v>11060526</v>
      </c>
      <c r="BA62">
        <v>0</v>
      </c>
      <c r="BB62">
        <v>522134</v>
      </c>
      <c r="BC62">
        <v>518805</v>
      </c>
      <c r="BD62">
        <v>1206.2260000000001</v>
      </c>
      <c r="BE62">
        <v>3329</v>
      </c>
      <c r="BF62">
        <v>243075695</v>
      </c>
      <c r="BG62">
        <v>0</v>
      </c>
      <c r="BJ62">
        <v>12</v>
      </c>
      <c r="BK62">
        <v>0</v>
      </c>
      <c r="BL62">
        <v>0</v>
      </c>
      <c r="BM62">
        <v>0</v>
      </c>
      <c r="BN62">
        <v>0</v>
      </c>
      <c r="BO62">
        <v>0</v>
      </c>
      <c r="BP62">
        <v>0</v>
      </c>
      <c r="BQ62">
        <v>0</v>
      </c>
      <c r="BS62">
        <v>0</v>
      </c>
      <c r="BT62">
        <v>0</v>
      </c>
      <c r="BU62">
        <v>0</v>
      </c>
      <c r="BV62">
        <v>0</v>
      </c>
      <c r="BW62">
        <v>0</v>
      </c>
      <c r="BY62">
        <v>0</v>
      </c>
      <c r="CA62">
        <v>1063.7440000000001</v>
      </c>
      <c r="CB62">
        <v>1063744</v>
      </c>
      <c r="CC62">
        <v>0</v>
      </c>
      <c r="CD62">
        <v>0</v>
      </c>
      <c r="CE62">
        <v>0</v>
      </c>
      <c r="CF62">
        <v>0</v>
      </c>
      <c r="CG62">
        <v>0</v>
      </c>
      <c r="CH62">
        <v>10571454</v>
      </c>
      <c r="CI62">
        <v>0</v>
      </c>
      <c r="CJ62">
        <v>5</v>
      </c>
      <c r="CK62">
        <v>0</v>
      </c>
      <c r="CL62">
        <v>0</v>
      </c>
      <c r="CN62">
        <v>0</v>
      </c>
      <c r="CO62">
        <v>1</v>
      </c>
      <c r="CP62">
        <v>0.16</v>
      </c>
      <c r="CQ62">
        <v>0</v>
      </c>
      <c r="CR62">
        <v>23431.756000000001</v>
      </c>
      <c r="CS62">
        <v>0</v>
      </c>
      <c r="CT62">
        <v>0</v>
      </c>
      <c r="CU62">
        <v>0</v>
      </c>
      <c r="CV62">
        <v>0</v>
      </c>
      <c r="CW62">
        <v>0</v>
      </c>
      <c r="CX62">
        <v>0</v>
      </c>
      <c r="CY62">
        <v>0</v>
      </c>
      <c r="CZ62">
        <v>0</v>
      </c>
      <c r="DB62">
        <v>133467908</v>
      </c>
      <c r="DC62">
        <v>0</v>
      </c>
      <c r="DD62">
        <v>0</v>
      </c>
      <c r="DE62">
        <v>29465626</v>
      </c>
      <c r="DF62">
        <v>29468023</v>
      </c>
      <c r="DG62">
        <v>4741.05</v>
      </c>
      <c r="DH62">
        <v>0</v>
      </c>
      <c r="DI62">
        <v>2397</v>
      </c>
      <c r="DK62">
        <v>0</v>
      </c>
      <c r="DL62">
        <v>0</v>
      </c>
      <c r="DM62">
        <v>24696270</v>
      </c>
      <c r="DN62">
        <v>60130</v>
      </c>
      <c r="DO62">
        <v>0</v>
      </c>
      <c r="DP62">
        <v>0</v>
      </c>
      <c r="DQ62">
        <v>0</v>
      </c>
      <c r="DR62">
        <v>0</v>
      </c>
      <c r="DS62">
        <v>0</v>
      </c>
      <c r="DT62">
        <v>0</v>
      </c>
      <c r="DU62">
        <v>0</v>
      </c>
      <c r="DV62">
        <v>0</v>
      </c>
      <c r="DW62">
        <v>0</v>
      </c>
      <c r="DX62">
        <v>0</v>
      </c>
      <c r="DY62">
        <v>0</v>
      </c>
      <c r="DZ62">
        <v>0</v>
      </c>
      <c r="EA62">
        <v>0.27700000000000002</v>
      </c>
      <c r="EB62">
        <v>0</v>
      </c>
      <c r="EC62">
        <v>428.697</v>
      </c>
      <c r="ED62">
        <v>3064005</v>
      </c>
      <c r="EE62">
        <v>0</v>
      </c>
      <c r="EF62">
        <v>0</v>
      </c>
      <c r="EG62">
        <v>0</v>
      </c>
      <c r="EH62">
        <v>21692395</v>
      </c>
      <c r="EI62">
        <v>0</v>
      </c>
      <c r="EJ62">
        <v>0</v>
      </c>
      <c r="EK62">
        <v>958.95800000000008</v>
      </c>
      <c r="EL62">
        <v>0</v>
      </c>
      <c r="EM62">
        <v>109.78500000000001</v>
      </c>
      <c r="EN62">
        <v>56.542999999999999</v>
      </c>
      <c r="EO62">
        <v>0</v>
      </c>
      <c r="EP62">
        <v>0</v>
      </c>
      <c r="EQ62">
        <v>1125.5630000000001</v>
      </c>
      <c r="ER62">
        <v>0</v>
      </c>
      <c r="ES62">
        <v>3490.3290000000002</v>
      </c>
      <c r="ET62">
        <v>0</v>
      </c>
      <c r="EV62">
        <v>0</v>
      </c>
      <c r="EW62">
        <v>0</v>
      </c>
      <c r="EX62">
        <v>0</v>
      </c>
      <c r="EZ62">
        <v>244888325</v>
      </c>
      <c r="FA62">
        <v>0</v>
      </c>
      <c r="FB62">
        <v>255885393</v>
      </c>
      <c r="FC62">
        <v>0</v>
      </c>
      <c r="FD62">
        <v>0</v>
      </c>
      <c r="FE62">
        <v>34249022</v>
      </c>
      <c r="FF62">
        <v>6102367</v>
      </c>
      <c r="FG62">
        <v>6.7610000000000003E-2</v>
      </c>
      <c r="FH62">
        <v>3.1380999999999999E-2</v>
      </c>
      <c r="FI62">
        <v>0</v>
      </c>
      <c r="FJ62">
        <v>0</v>
      </c>
      <c r="FK62">
        <v>39111.133999999998</v>
      </c>
      <c r="FL62">
        <v>306808236</v>
      </c>
      <c r="FM62">
        <v>0</v>
      </c>
      <c r="FN62">
        <v>0</v>
      </c>
      <c r="FO62">
        <v>14613</v>
      </c>
      <c r="FP62">
        <v>0</v>
      </c>
      <c r="FQ62">
        <v>14613</v>
      </c>
      <c r="FR62">
        <v>14613</v>
      </c>
      <c r="FS62">
        <v>0</v>
      </c>
      <c r="FT62">
        <v>0</v>
      </c>
      <c r="FU62">
        <v>0</v>
      </c>
      <c r="FV62">
        <v>0</v>
      </c>
      <c r="FW62">
        <v>0</v>
      </c>
      <c r="FX62">
        <v>0</v>
      </c>
      <c r="FY62">
        <v>0</v>
      </c>
      <c r="GB62">
        <v>15104250</v>
      </c>
      <c r="GC62">
        <v>15104250</v>
      </c>
      <c r="GD62">
        <v>1523.8330000000001</v>
      </c>
      <c r="GF62">
        <v>0</v>
      </c>
      <c r="GG62">
        <v>0</v>
      </c>
      <c r="GH62">
        <v>0</v>
      </c>
      <c r="GI62">
        <v>0</v>
      </c>
      <c r="GK62">
        <v>0</v>
      </c>
      <c r="GL62">
        <v>0</v>
      </c>
      <c r="GM62">
        <v>0</v>
      </c>
      <c r="GN62">
        <v>0</v>
      </c>
      <c r="GO62">
        <v>0</v>
      </c>
      <c r="GQ62">
        <v>0</v>
      </c>
      <c r="GR62">
        <v>0</v>
      </c>
      <c r="GS62">
        <v>0</v>
      </c>
      <c r="GT62">
        <v>0</v>
      </c>
      <c r="HB62">
        <v>0</v>
      </c>
      <c r="HC62">
        <v>0</v>
      </c>
      <c r="HD62">
        <v>8996034</v>
      </c>
      <c r="HE62">
        <v>0</v>
      </c>
      <c r="HF62">
        <v>24911146</v>
      </c>
      <c r="HG62">
        <v>932250</v>
      </c>
      <c r="HH62">
        <v>4961273</v>
      </c>
      <c r="HI62">
        <v>0</v>
      </c>
      <c r="HJ62">
        <v>1970170</v>
      </c>
      <c r="HK62">
        <v>45066</v>
      </c>
      <c r="HL62">
        <v>32494</v>
      </c>
      <c r="HM62">
        <v>180000</v>
      </c>
      <c r="HN62">
        <v>4050197</v>
      </c>
      <c r="HO62">
        <v>0</v>
      </c>
      <c r="HP62">
        <v>0</v>
      </c>
      <c r="HQ62">
        <v>0</v>
      </c>
      <c r="HR62">
        <v>0</v>
      </c>
      <c r="HS62">
        <v>244824867</v>
      </c>
      <c r="HT62">
        <v>6102367</v>
      </c>
      <c r="HW62">
        <v>0</v>
      </c>
      <c r="HX62">
        <v>3782</v>
      </c>
      <c r="HY62">
        <v>3353</v>
      </c>
      <c r="HZ62">
        <v>6328</v>
      </c>
      <c r="IA62">
        <v>2655</v>
      </c>
      <c r="IB62">
        <v>2963</v>
      </c>
      <c r="IC62">
        <v>19081</v>
      </c>
      <c r="ID62">
        <v>0</v>
      </c>
      <c r="IE62">
        <v>24.804000000000002</v>
      </c>
      <c r="IF62">
        <v>18.577999999999999</v>
      </c>
      <c r="IG62">
        <v>1500</v>
      </c>
      <c r="IH62">
        <v>9909.58</v>
      </c>
      <c r="II62">
        <v>0</v>
      </c>
      <c r="IJ62">
        <v>6955.2460000000001</v>
      </c>
      <c r="IK62">
        <v>0</v>
      </c>
      <c r="IL62">
        <v>33</v>
      </c>
      <c r="IM62">
        <v>5</v>
      </c>
      <c r="IN62">
        <v>0</v>
      </c>
      <c r="IO62">
        <v>38</v>
      </c>
      <c r="IP62">
        <v>0</v>
      </c>
      <c r="IQ62">
        <v>6911.8640000000005</v>
      </c>
      <c r="IR62">
        <v>4295723</v>
      </c>
      <c r="IS62">
        <v>0</v>
      </c>
      <c r="IT62">
        <v>165000</v>
      </c>
      <c r="IU62">
        <v>15000</v>
      </c>
      <c r="IV62">
        <v>0</v>
      </c>
      <c r="IW62">
        <v>6215</v>
      </c>
      <c r="IX62">
        <v>23124</v>
      </c>
      <c r="IY62">
        <v>5773</v>
      </c>
      <c r="IZ62">
        <v>0</v>
      </c>
      <c r="JA62">
        <v>0</v>
      </c>
      <c r="JB62">
        <v>95</v>
      </c>
      <c r="JC62">
        <v>1733137</v>
      </c>
      <c r="JD62">
        <v>168</v>
      </c>
      <c r="JE62">
        <v>1689032</v>
      </c>
      <c r="JF62">
        <v>107</v>
      </c>
      <c r="JG62">
        <v>545028</v>
      </c>
      <c r="JH62">
        <v>83000</v>
      </c>
      <c r="JJ62">
        <v>0</v>
      </c>
      <c r="JK62">
        <v>0</v>
      </c>
      <c r="JL62">
        <v>0</v>
      </c>
      <c r="JM62">
        <v>0</v>
      </c>
      <c r="JO62">
        <v>0.93900000000000006</v>
      </c>
      <c r="JP62">
        <v>1008.701</v>
      </c>
      <c r="JQ62">
        <v>514.19299999999998</v>
      </c>
      <c r="JR62">
        <v>7618</v>
      </c>
      <c r="JS62">
        <v>9522137</v>
      </c>
      <c r="JT62">
        <v>5574495</v>
      </c>
      <c r="JU62">
        <v>524769</v>
      </c>
      <c r="JW62">
        <v>0</v>
      </c>
      <c r="JX62">
        <v>0</v>
      </c>
      <c r="JY62">
        <v>0</v>
      </c>
      <c r="JZ62">
        <v>0</v>
      </c>
      <c r="KD62">
        <v>1024978</v>
      </c>
      <c r="KE62">
        <v>7375</v>
      </c>
      <c r="KG62">
        <v>0</v>
      </c>
      <c r="KH62">
        <v>0</v>
      </c>
      <c r="KI62">
        <v>0</v>
      </c>
      <c r="KJ62">
        <v>1340</v>
      </c>
      <c r="KK62">
        <v>160</v>
      </c>
      <c r="KL62">
        <v>832810</v>
      </c>
      <c r="KM62">
        <v>99440</v>
      </c>
      <c r="KN62">
        <v>0</v>
      </c>
      <c r="KO62">
        <v>0</v>
      </c>
      <c r="KP62">
        <v>0</v>
      </c>
      <c r="KQ62">
        <v>0</v>
      </c>
      <c r="KS62">
        <v>0</v>
      </c>
      <c r="KT62">
        <v>0</v>
      </c>
      <c r="KU62">
        <v>0</v>
      </c>
      <c r="KW62">
        <v>0</v>
      </c>
      <c r="KX62">
        <v>0</v>
      </c>
      <c r="KY62">
        <v>0</v>
      </c>
      <c r="KZ62">
        <v>286751676</v>
      </c>
      <c r="LA62">
        <v>0</v>
      </c>
      <c r="LB62">
        <v>0</v>
      </c>
      <c r="LD62">
        <v>0</v>
      </c>
      <c r="LE62">
        <v>0</v>
      </c>
      <c r="LF62">
        <v>0</v>
      </c>
      <c r="LG62">
        <v>1575420</v>
      </c>
      <c r="LH62">
        <v>0</v>
      </c>
      <c r="LI62">
        <v>286751676</v>
      </c>
      <c r="LJ62">
        <v>23431.756000000001</v>
      </c>
      <c r="LK62">
        <v>44</v>
      </c>
      <c r="LL62">
        <v>1475760</v>
      </c>
      <c r="LM62">
        <v>494410</v>
      </c>
      <c r="LN62">
        <v>0</v>
      </c>
      <c r="LO62">
        <v>0</v>
      </c>
      <c r="LP62">
        <v>0</v>
      </c>
      <c r="LQ62">
        <v>0</v>
      </c>
      <c r="LR62">
        <v>0</v>
      </c>
      <c r="LS62">
        <v>0</v>
      </c>
      <c r="LT62">
        <v>0</v>
      </c>
      <c r="LU62">
        <v>0</v>
      </c>
      <c r="LV62">
        <v>0</v>
      </c>
      <c r="LW62">
        <v>0</v>
      </c>
      <c r="LX62">
        <v>0</v>
      </c>
      <c r="LY62">
        <v>0</v>
      </c>
      <c r="LZ62">
        <v>26253</v>
      </c>
      <c r="MA62">
        <v>1575420</v>
      </c>
      <c r="MB62">
        <v>0</v>
      </c>
      <c r="MC62">
        <v>1050280</v>
      </c>
      <c r="MD62">
        <v>525140</v>
      </c>
      <c r="ME62">
        <v>0</v>
      </c>
      <c r="MF62">
        <v>0</v>
      </c>
      <c r="MG62">
        <v>295747710</v>
      </c>
      <c r="MH62">
        <v>0</v>
      </c>
      <c r="MI62">
        <v>0</v>
      </c>
      <c r="MJ62">
        <v>0</v>
      </c>
      <c r="MK62">
        <v>0</v>
      </c>
      <c r="ML62">
        <v>0</v>
      </c>
      <c r="MM62">
        <v>1228196.149</v>
      </c>
      <c r="MN62">
        <v>380.20400000000001</v>
      </c>
      <c r="MO62">
        <v>81365.085000000006</v>
      </c>
      <c r="MP62">
        <v>8359.8279999999995</v>
      </c>
      <c r="MQ62">
        <v>18269.408000000003</v>
      </c>
      <c r="MS62">
        <v>763323922</v>
      </c>
      <c r="MT62">
        <v>257639917</v>
      </c>
      <c r="MU62">
        <v>2078742</v>
      </c>
      <c r="MV62">
        <v>6158804</v>
      </c>
      <c r="MW62">
        <v>519563</v>
      </c>
      <c r="MX62">
        <v>505684005</v>
      </c>
      <c r="MY62">
        <v>2362968</v>
      </c>
      <c r="MZ62">
        <v>5042500</v>
      </c>
      <c r="NA62">
        <v>845</v>
      </c>
      <c r="NB62">
        <v>327</v>
      </c>
      <c r="ND62">
        <v>25483.355</v>
      </c>
      <c r="NE62">
        <v>1146751</v>
      </c>
      <c r="NF62">
        <v>775</v>
      </c>
      <c r="NG62">
        <v>775000</v>
      </c>
      <c r="NH62">
        <v>2782818</v>
      </c>
      <c r="NI62">
        <v>0</v>
      </c>
      <c r="NJ62">
        <v>0</v>
      </c>
      <c r="NK62">
        <v>3340857</v>
      </c>
      <c r="NL62">
        <v>0</v>
      </c>
      <c r="NN62">
        <v>0</v>
      </c>
      <c r="NO62">
        <v>0</v>
      </c>
      <c r="NP62">
        <v>26257</v>
      </c>
      <c r="NT62">
        <v>0</v>
      </c>
      <c r="NU62">
        <v>0</v>
      </c>
      <c r="NV62">
        <v>808240000</v>
      </c>
      <c r="NW62">
        <v>5014557</v>
      </c>
      <c r="NX62">
        <v>161</v>
      </c>
      <c r="NY62">
        <v>23286337</v>
      </c>
      <c r="NZ62">
        <v>74261.104999999996</v>
      </c>
      <c r="OA62">
        <v>314</v>
      </c>
      <c r="OB62">
        <v>122</v>
      </c>
      <c r="OC62">
        <v>1.1870000000000001</v>
      </c>
      <c r="OD62">
        <v>146.18300000000002</v>
      </c>
      <c r="OE62">
        <v>8000</v>
      </c>
      <c r="OF62">
        <v>80000</v>
      </c>
      <c r="OG62">
        <v>4000</v>
      </c>
      <c r="OH62">
        <v>8000</v>
      </c>
      <c r="OO62">
        <v>0</v>
      </c>
      <c r="OP62">
        <v>0</v>
      </c>
      <c r="OQ62">
        <v>0</v>
      </c>
      <c r="OR62">
        <v>0</v>
      </c>
      <c r="OS62">
        <v>0</v>
      </c>
      <c r="OT62">
        <v>0</v>
      </c>
      <c r="OU62">
        <v>0</v>
      </c>
      <c r="OV62">
        <v>761418</v>
      </c>
      <c r="OX62">
        <v>0.25270000000000004</v>
      </c>
      <c r="OY62">
        <v>406500.10000000003</v>
      </c>
      <c r="OZ62">
        <v>124504</v>
      </c>
      <c r="PA62">
        <v>45938</v>
      </c>
      <c r="PB62">
        <v>6925</v>
      </c>
      <c r="PC62">
        <v>0</v>
      </c>
      <c r="PD62">
        <v>35000000</v>
      </c>
      <c r="PE62">
        <v>33517000</v>
      </c>
      <c r="PF62">
        <v>1483000</v>
      </c>
      <c r="PG62">
        <v>306</v>
      </c>
      <c r="PH62">
        <v>0</v>
      </c>
      <c r="PI62">
        <v>0</v>
      </c>
      <c r="PJ62">
        <v>0</v>
      </c>
      <c r="PK62">
        <v>0</v>
      </c>
      <c r="PL62">
        <v>0</v>
      </c>
      <c r="PM62">
        <v>0</v>
      </c>
      <c r="PN62">
        <v>0</v>
      </c>
      <c r="PO62">
        <v>0</v>
      </c>
    </row>
    <row r="63" spans="1:431" customFormat="1" x14ac:dyDescent="0.3">
      <c r="A63">
        <v>46778</v>
      </c>
      <c r="B63" s="4">
        <v>57850</v>
      </c>
      <c r="C63">
        <v>9</v>
      </c>
      <c r="D63">
        <v>2026</v>
      </c>
      <c r="E63">
        <v>6215</v>
      </c>
      <c r="F63">
        <v>0</v>
      </c>
      <c r="G63">
        <v>2228.1669999999999</v>
      </c>
      <c r="H63">
        <v>2119.02</v>
      </c>
      <c r="I63">
        <v>2119.02</v>
      </c>
      <c r="J63">
        <v>2228.1669999999999</v>
      </c>
      <c r="K63">
        <v>0</v>
      </c>
      <c r="L63">
        <v>6215</v>
      </c>
      <c r="M63">
        <v>0</v>
      </c>
      <c r="N63">
        <v>0</v>
      </c>
      <c r="P63">
        <v>2174</v>
      </c>
      <c r="Q63">
        <v>0</v>
      </c>
      <c r="R63">
        <v>1024367</v>
      </c>
      <c r="S63">
        <v>471.19</v>
      </c>
      <c r="U63">
        <v>745238</v>
      </c>
      <c r="V63">
        <v>1.079</v>
      </c>
      <c r="W63">
        <v>671</v>
      </c>
      <c r="X63">
        <v>671</v>
      </c>
      <c r="Z63">
        <v>0</v>
      </c>
      <c r="AC63">
        <v>0</v>
      </c>
      <c r="AD63" t="s">
        <v>427</v>
      </c>
      <c r="AE63">
        <v>0</v>
      </c>
      <c r="AH63">
        <v>0</v>
      </c>
      <c r="AI63">
        <v>0</v>
      </c>
      <c r="AJ63">
        <v>6215</v>
      </c>
      <c r="AK63" t="s">
        <v>949</v>
      </c>
      <c r="AL63" t="s">
        <v>488</v>
      </c>
      <c r="AM63">
        <v>0</v>
      </c>
      <c r="AN63">
        <v>0</v>
      </c>
      <c r="AO63">
        <v>0</v>
      </c>
      <c r="AP63">
        <v>0</v>
      </c>
      <c r="AQ63">
        <v>0</v>
      </c>
      <c r="AS63">
        <v>0</v>
      </c>
      <c r="AT63">
        <v>0</v>
      </c>
      <c r="AU63">
        <v>0</v>
      </c>
      <c r="AV63">
        <v>-180</v>
      </c>
      <c r="AW63">
        <v>24884738</v>
      </c>
      <c r="AX63">
        <v>24059135</v>
      </c>
      <c r="AY63">
        <v>17467547</v>
      </c>
      <c r="AZ63">
        <v>1024367</v>
      </c>
      <c r="BA63">
        <v>0</v>
      </c>
      <c r="BB63">
        <v>48225</v>
      </c>
      <c r="BC63">
        <v>47917</v>
      </c>
      <c r="BD63">
        <v>111.408</v>
      </c>
      <c r="BE63">
        <v>307</v>
      </c>
      <c r="BF63">
        <v>20253862</v>
      </c>
      <c r="BG63">
        <v>0</v>
      </c>
      <c r="BJ63">
        <v>12</v>
      </c>
      <c r="BK63">
        <v>0</v>
      </c>
      <c r="BL63">
        <v>0</v>
      </c>
      <c r="BM63">
        <v>0</v>
      </c>
      <c r="BN63">
        <v>0</v>
      </c>
      <c r="BO63">
        <v>0</v>
      </c>
      <c r="BP63">
        <v>0</v>
      </c>
      <c r="BQ63">
        <v>537</v>
      </c>
      <c r="BS63">
        <v>0</v>
      </c>
      <c r="BT63">
        <v>0</v>
      </c>
      <c r="BU63">
        <v>0</v>
      </c>
      <c r="BV63">
        <v>0</v>
      </c>
      <c r="BW63">
        <v>0</v>
      </c>
      <c r="BY63">
        <v>0</v>
      </c>
      <c r="CA63">
        <v>0</v>
      </c>
      <c r="CB63">
        <v>0</v>
      </c>
      <c r="CC63">
        <v>0</v>
      </c>
      <c r="CD63">
        <v>0</v>
      </c>
      <c r="CE63">
        <v>0</v>
      </c>
      <c r="CF63">
        <v>0</v>
      </c>
      <c r="CG63">
        <v>0</v>
      </c>
      <c r="CH63">
        <v>974883</v>
      </c>
      <c r="CI63">
        <v>0</v>
      </c>
      <c r="CJ63">
        <v>4</v>
      </c>
      <c r="CK63">
        <v>0</v>
      </c>
      <c r="CL63">
        <v>0</v>
      </c>
      <c r="CN63">
        <v>0</v>
      </c>
      <c r="CO63">
        <v>1</v>
      </c>
      <c r="CP63">
        <v>0</v>
      </c>
      <c r="CQ63">
        <v>0</v>
      </c>
      <c r="CR63">
        <v>2164.873</v>
      </c>
      <c r="CS63">
        <v>0</v>
      </c>
      <c r="CT63">
        <v>0</v>
      </c>
      <c r="CU63">
        <v>0</v>
      </c>
      <c r="CV63">
        <v>0</v>
      </c>
      <c r="CW63">
        <v>0</v>
      </c>
      <c r="CX63">
        <v>0</v>
      </c>
      <c r="CY63">
        <v>0</v>
      </c>
      <c r="CZ63">
        <v>0</v>
      </c>
      <c r="DB63">
        <v>13169709</v>
      </c>
      <c r="DC63">
        <v>0</v>
      </c>
      <c r="DD63">
        <v>0</v>
      </c>
      <c r="DE63">
        <v>1735150</v>
      </c>
      <c r="DF63">
        <v>1735150</v>
      </c>
      <c r="DG63">
        <v>279.18799999999999</v>
      </c>
      <c r="DH63">
        <v>0</v>
      </c>
      <c r="DI63">
        <v>0</v>
      </c>
      <c r="DK63">
        <v>0</v>
      </c>
      <c r="DL63">
        <v>0</v>
      </c>
      <c r="DM63">
        <v>2042596</v>
      </c>
      <c r="DN63">
        <v>4973</v>
      </c>
      <c r="DO63">
        <v>0</v>
      </c>
      <c r="DP63">
        <v>0</v>
      </c>
      <c r="DQ63">
        <v>0</v>
      </c>
      <c r="DR63">
        <v>0</v>
      </c>
      <c r="DS63">
        <v>0</v>
      </c>
      <c r="DT63">
        <v>0</v>
      </c>
      <c r="DU63">
        <v>0</v>
      </c>
      <c r="DV63">
        <v>0</v>
      </c>
      <c r="DW63">
        <v>0</v>
      </c>
      <c r="DX63">
        <v>0</v>
      </c>
      <c r="DY63">
        <v>0</v>
      </c>
      <c r="DZ63">
        <v>0</v>
      </c>
      <c r="EA63">
        <v>0</v>
      </c>
      <c r="EB63">
        <v>0</v>
      </c>
      <c r="EC63">
        <v>113.3</v>
      </c>
      <c r="ED63">
        <v>809783</v>
      </c>
      <c r="EE63">
        <v>0</v>
      </c>
      <c r="EF63">
        <v>0</v>
      </c>
      <c r="EG63">
        <v>0</v>
      </c>
      <c r="EH63">
        <v>1237786</v>
      </c>
      <c r="EI63">
        <v>0</v>
      </c>
      <c r="EJ63">
        <v>0</v>
      </c>
      <c r="EK63">
        <v>56.909000000000006</v>
      </c>
      <c r="EL63">
        <v>0</v>
      </c>
      <c r="EM63">
        <v>1.3000000000000001E-2</v>
      </c>
      <c r="EN63">
        <v>5.6790000000000003</v>
      </c>
      <c r="EO63">
        <v>0</v>
      </c>
      <c r="EP63">
        <v>0</v>
      </c>
      <c r="EQ63">
        <v>62.601000000000006</v>
      </c>
      <c r="ER63">
        <v>0</v>
      </c>
      <c r="ES63">
        <v>199.161</v>
      </c>
      <c r="ET63">
        <v>0</v>
      </c>
      <c r="EV63">
        <v>0</v>
      </c>
      <c r="EW63">
        <v>0</v>
      </c>
      <c r="EX63">
        <v>0</v>
      </c>
      <c r="EZ63">
        <v>20696925</v>
      </c>
      <c r="FA63">
        <v>0</v>
      </c>
      <c r="FB63">
        <v>21716012</v>
      </c>
      <c r="FC63">
        <v>0</v>
      </c>
      <c r="FD63">
        <v>0</v>
      </c>
      <c r="FE63">
        <v>2853741</v>
      </c>
      <c r="FF63">
        <v>508469</v>
      </c>
      <c r="FG63">
        <v>6.7610000000000003E-2</v>
      </c>
      <c r="FH63">
        <v>3.1380999999999999E-2</v>
      </c>
      <c r="FI63">
        <v>0</v>
      </c>
      <c r="FJ63">
        <v>0</v>
      </c>
      <c r="FK63">
        <v>3258.8679999999999</v>
      </c>
      <c r="FL63">
        <v>26053105</v>
      </c>
      <c r="FM63">
        <v>0</v>
      </c>
      <c r="FN63">
        <v>0</v>
      </c>
      <c r="FO63">
        <v>0</v>
      </c>
      <c r="FP63">
        <v>0</v>
      </c>
      <c r="FQ63">
        <v>0</v>
      </c>
      <c r="FR63">
        <v>0</v>
      </c>
      <c r="FS63">
        <v>0</v>
      </c>
      <c r="FT63">
        <v>0</v>
      </c>
      <c r="FU63">
        <v>0</v>
      </c>
      <c r="FV63">
        <v>0</v>
      </c>
      <c r="FW63">
        <v>0</v>
      </c>
      <c r="FX63">
        <v>0</v>
      </c>
      <c r="FY63">
        <v>0</v>
      </c>
      <c r="GB63">
        <v>458358</v>
      </c>
      <c r="GC63">
        <v>458358</v>
      </c>
      <c r="GD63">
        <v>46.545999999999999</v>
      </c>
      <c r="GF63">
        <v>0</v>
      </c>
      <c r="GG63">
        <v>0</v>
      </c>
      <c r="GH63">
        <v>0</v>
      </c>
      <c r="GI63">
        <v>0</v>
      </c>
      <c r="GK63">
        <v>0</v>
      </c>
      <c r="GL63">
        <v>0</v>
      </c>
      <c r="GM63">
        <v>0</v>
      </c>
      <c r="GN63">
        <v>0</v>
      </c>
      <c r="GO63">
        <v>0</v>
      </c>
      <c r="GQ63">
        <v>0</v>
      </c>
      <c r="GR63">
        <v>0</v>
      </c>
      <c r="GS63">
        <v>0</v>
      </c>
      <c r="GT63">
        <v>0</v>
      </c>
      <c r="HB63">
        <v>0</v>
      </c>
      <c r="HC63">
        <v>0</v>
      </c>
      <c r="HD63">
        <v>830883</v>
      </c>
      <c r="HE63">
        <v>0</v>
      </c>
      <c r="HF63">
        <v>2458063</v>
      </c>
      <c r="HG63">
        <v>52828</v>
      </c>
      <c r="HH63">
        <v>96999</v>
      </c>
      <c r="HI63">
        <v>0</v>
      </c>
      <c r="HJ63">
        <v>246919</v>
      </c>
      <c r="HK63">
        <v>5754</v>
      </c>
      <c r="HL63">
        <v>4204</v>
      </c>
      <c r="HM63">
        <v>90000</v>
      </c>
      <c r="HN63">
        <v>16290</v>
      </c>
      <c r="HO63">
        <v>80000</v>
      </c>
      <c r="HP63">
        <v>0</v>
      </c>
      <c r="HQ63">
        <v>0</v>
      </c>
      <c r="HR63">
        <v>0</v>
      </c>
      <c r="HS63">
        <v>20691645</v>
      </c>
      <c r="HT63">
        <v>508469</v>
      </c>
      <c r="HW63">
        <v>0</v>
      </c>
      <c r="HX63">
        <v>226</v>
      </c>
      <c r="HY63">
        <v>347</v>
      </c>
      <c r="HZ63">
        <v>127</v>
      </c>
      <c r="IA63">
        <v>304</v>
      </c>
      <c r="IB63">
        <v>125</v>
      </c>
      <c r="IC63">
        <v>1129</v>
      </c>
      <c r="ID63">
        <v>0</v>
      </c>
      <c r="IE63">
        <v>0</v>
      </c>
      <c r="IF63">
        <v>0</v>
      </c>
      <c r="IG63">
        <v>85</v>
      </c>
      <c r="IH63">
        <v>270.935</v>
      </c>
      <c r="II63">
        <v>0</v>
      </c>
      <c r="IJ63">
        <v>1.079</v>
      </c>
      <c r="IK63">
        <v>0</v>
      </c>
      <c r="IL63">
        <v>9</v>
      </c>
      <c r="IM63">
        <v>11</v>
      </c>
      <c r="IN63">
        <v>3</v>
      </c>
      <c r="IO63">
        <v>23</v>
      </c>
      <c r="IP63">
        <v>0</v>
      </c>
      <c r="IQ63">
        <v>1.079</v>
      </c>
      <c r="IR63">
        <v>671</v>
      </c>
      <c r="IS63">
        <v>0</v>
      </c>
      <c r="IT63">
        <v>45000</v>
      </c>
      <c r="IU63">
        <v>33000</v>
      </c>
      <c r="IV63">
        <v>12000</v>
      </c>
      <c r="IW63">
        <v>6215</v>
      </c>
      <c r="IX63">
        <v>0</v>
      </c>
      <c r="IY63">
        <v>0</v>
      </c>
      <c r="IZ63">
        <v>0</v>
      </c>
      <c r="JA63">
        <v>0</v>
      </c>
      <c r="JB63">
        <v>0</v>
      </c>
      <c r="JC63">
        <v>0</v>
      </c>
      <c r="JD63">
        <v>1</v>
      </c>
      <c r="JE63">
        <v>10860</v>
      </c>
      <c r="JF63">
        <v>1</v>
      </c>
      <c r="JG63">
        <v>5430</v>
      </c>
      <c r="JH63">
        <v>0</v>
      </c>
      <c r="JJ63">
        <v>0</v>
      </c>
      <c r="JK63">
        <v>0</v>
      </c>
      <c r="JL63">
        <v>0</v>
      </c>
      <c r="JM63">
        <v>0</v>
      </c>
      <c r="JO63">
        <v>0</v>
      </c>
      <c r="JP63">
        <v>33.012999999999998</v>
      </c>
      <c r="JQ63">
        <v>13.533000000000001</v>
      </c>
      <c r="JR63">
        <v>0</v>
      </c>
      <c r="JS63">
        <v>311643</v>
      </c>
      <c r="JT63">
        <v>146715</v>
      </c>
      <c r="JU63">
        <v>48468</v>
      </c>
      <c r="JW63">
        <v>0</v>
      </c>
      <c r="JX63">
        <v>0</v>
      </c>
      <c r="JY63">
        <v>0</v>
      </c>
      <c r="JZ63">
        <v>0</v>
      </c>
      <c r="KD63">
        <v>71348</v>
      </c>
      <c r="KE63">
        <v>7375</v>
      </c>
      <c r="KG63">
        <v>0</v>
      </c>
      <c r="KH63">
        <v>0</v>
      </c>
      <c r="KI63">
        <v>0</v>
      </c>
      <c r="KJ63">
        <v>32</v>
      </c>
      <c r="KK63">
        <v>53</v>
      </c>
      <c r="KL63">
        <v>19888</v>
      </c>
      <c r="KM63">
        <v>32940</v>
      </c>
      <c r="KN63">
        <v>0</v>
      </c>
      <c r="KO63">
        <v>0</v>
      </c>
      <c r="KP63">
        <v>0</v>
      </c>
      <c r="KQ63">
        <v>0</v>
      </c>
      <c r="KS63">
        <v>0</v>
      </c>
      <c r="KT63">
        <v>0</v>
      </c>
      <c r="KU63">
        <v>0</v>
      </c>
      <c r="KW63">
        <v>0</v>
      </c>
      <c r="KX63">
        <v>0</v>
      </c>
      <c r="KY63">
        <v>0</v>
      </c>
      <c r="KZ63">
        <v>24197855</v>
      </c>
      <c r="LA63">
        <v>0</v>
      </c>
      <c r="LB63">
        <v>0</v>
      </c>
      <c r="LD63">
        <v>0</v>
      </c>
      <c r="LE63">
        <v>0</v>
      </c>
      <c r="LF63">
        <v>0</v>
      </c>
      <c r="LG63">
        <v>144000</v>
      </c>
      <c r="LH63">
        <v>0</v>
      </c>
      <c r="LI63">
        <v>24197855</v>
      </c>
      <c r="LJ63">
        <v>2164.873</v>
      </c>
      <c r="LK63">
        <v>6</v>
      </c>
      <c r="LL63">
        <v>201240</v>
      </c>
      <c r="LM63">
        <v>45679</v>
      </c>
      <c r="LN63">
        <v>0</v>
      </c>
      <c r="LO63">
        <v>0</v>
      </c>
      <c r="LP63">
        <v>0</v>
      </c>
      <c r="LQ63">
        <v>0</v>
      </c>
      <c r="LR63">
        <v>0</v>
      </c>
      <c r="LS63">
        <v>0</v>
      </c>
      <c r="LT63">
        <v>0</v>
      </c>
      <c r="LU63">
        <v>0</v>
      </c>
      <c r="LV63">
        <v>0</v>
      </c>
      <c r="LW63">
        <v>0</v>
      </c>
      <c r="LX63">
        <v>0</v>
      </c>
      <c r="LY63">
        <v>0</v>
      </c>
      <c r="LZ63">
        <v>2400</v>
      </c>
      <c r="MA63">
        <v>144000</v>
      </c>
      <c r="MB63">
        <v>0</v>
      </c>
      <c r="MC63">
        <v>96000</v>
      </c>
      <c r="MD63">
        <v>48000</v>
      </c>
      <c r="ME63">
        <v>0</v>
      </c>
      <c r="MF63">
        <v>0</v>
      </c>
      <c r="MG63">
        <v>25028738</v>
      </c>
      <c r="MH63">
        <v>0</v>
      </c>
      <c r="MI63">
        <v>0</v>
      </c>
      <c r="MJ63">
        <v>0</v>
      </c>
      <c r="MK63">
        <v>0</v>
      </c>
      <c r="ML63">
        <v>0</v>
      </c>
      <c r="MM63">
        <v>1228196.149</v>
      </c>
      <c r="MN63">
        <v>0</v>
      </c>
      <c r="MO63">
        <v>81365.085000000006</v>
      </c>
      <c r="MP63">
        <v>646.25700000000006</v>
      </c>
      <c r="MQ63">
        <v>917.19200000000001</v>
      </c>
      <c r="MS63">
        <v>763323922</v>
      </c>
      <c r="MT63">
        <v>257639917</v>
      </c>
      <c r="MU63">
        <v>56834</v>
      </c>
      <c r="MV63">
        <v>168386</v>
      </c>
      <c r="MW63">
        <v>40165</v>
      </c>
      <c r="MX63">
        <v>505684005</v>
      </c>
      <c r="MY63">
        <v>0</v>
      </c>
      <c r="MZ63">
        <v>788000</v>
      </c>
      <c r="NA63">
        <v>83</v>
      </c>
      <c r="NB63">
        <v>31</v>
      </c>
      <c r="ND63">
        <v>2514.5250000000001</v>
      </c>
      <c r="NE63">
        <v>113154</v>
      </c>
      <c r="NF63">
        <v>55</v>
      </c>
      <c r="NG63">
        <v>55000</v>
      </c>
      <c r="NH63">
        <v>254400</v>
      </c>
      <c r="NI63">
        <v>0</v>
      </c>
      <c r="NJ63">
        <v>0</v>
      </c>
      <c r="NK63">
        <v>480478</v>
      </c>
      <c r="NL63">
        <v>0</v>
      </c>
      <c r="NN63">
        <v>0</v>
      </c>
      <c r="NO63">
        <v>0</v>
      </c>
      <c r="NP63">
        <v>2400</v>
      </c>
      <c r="NT63">
        <v>0</v>
      </c>
      <c r="NU63">
        <v>0</v>
      </c>
      <c r="NV63">
        <v>0</v>
      </c>
      <c r="NW63">
        <v>0</v>
      </c>
      <c r="NX63">
        <v>0</v>
      </c>
      <c r="NY63">
        <v>0</v>
      </c>
      <c r="NZ63">
        <v>0</v>
      </c>
      <c r="OA63">
        <v>0</v>
      </c>
      <c r="OB63">
        <v>0</v>
      </c>
      <c r="OC63">
        <v>0</v>
      </c>
      <c r="OD63">
        <v>0</v>
      </c>
      <c r="OE63">
        <v>12000</v>
      </c>
      <c r="OF63">
        <v>80000</v>
      </c>
      <c r="OG63">
        <v>4000</v>
      </c>
      <c r="OH63">
        <v>8000</v>
      </c>
      <c r="OO63">
        <v>141.768</v>
      </c>
      <c r="OP63">
        <v>32.578000000000003</v>
      </c>
      <c r="OQ63">
        <v>174.346</v>
      </c>
      <c r="OR63">
        <v>132163</v>
      </c>
      <c r="OS63">
        <v>10124</v>
      </c>
      <c r="OT63">
        <v>142287</v>
      </c>
      <c r="OU63">
        <v>14289</v>
      </c>
      <c r="OV63">
        <v>4391792</v>
      </c>
      <c r="OX63">
        <v>0.25270000000000004</v>
      </c>
      <c r="OY63">
        <v>406500.10000000003</v>
      </c>
      <c r="OZ63">
        <v>812190</v>
      </c>
      <c r="PA63">
        <v>299670</v>
      </c>
      <c r="PB63">
        <v>6925</v>
      </c>
      <c r="PC63">
        <v>0</v>
      </c>
      <c r="PD63">
        <v>35000000</v>
      </c>
      <c r="PE63">
        <v>33517000</v>
      </c>
      <c r="PF63">
        <v>1483000</v>
      </c>
      <c r="PG63">
        <v>306</v>
      </c>
      <c r="PH63">
        <v>0</v>
      </c>
      <c r="PI63">
        <v>0</v>
      </c>
      <c r="PJ63">
        <v>0</v>
      </c>
      <c r="PK63">
        <v>0</v>
      </c>
      <c r="PL63">
        <v>0</v>
      </c>
      <c r="PM63">
        <v>0</v>
      </c>
      <c r="PN63">
        <v>0</v>
      </c>
      <c r="PO63">
        <v>0</v>
      </c>
    </row>
    <row r="64" spans="1:431" customFormat="1" x14ac:dyDescent="0.3">
      <c r="A64">
        <v>46778</v>
      </c>
      <c r="B64" s="4">
        <v>57851</v>
      </c>
      <c r="C64">
        <v>9</v>
      </c>
      <c r="D64">
        <v>2026</v>
      </c>
      <c r="E64">
        <v>6215</v>
      </c>
      <c r="F64">
        <v>0</v>
      </c>
      <c r="G64">
        <v>49.344999999999999</v>
      </c>
      <c r="H64">
        <v>44.877000000000002</v>
      </c>
      <c r="I64">
        <v>44.877000000000002</v>
      </c>
      <c r="J64">
        <v>49.344999999999999</v>
      </c>
      <c r="K64">
        <v>0</v>
      </c>
      <c r="L64">
        <v>6215</v>
      </c>
      <c r="M64">
        <v>0</v>
      </c>
      <c r="N64">
        <v>0</v>
      </c>
      <c r="P64">
        <v>86.865000000000009</v>
      </c>
      <c r="Q64">
        <v>0</v>
      </c>
      <c r="R64">
        <v>40930</v>
      </c>
      <c r="S64">
        <v>471.19</v>
      </c>
      <c r="U64">
        <v>29776</v>
      </c>
      <c r="V64">
        <v>10.765000000000001</v>
      </c>
      <c r="W64">
        <v>6690</v>
      </c>
      <c r="X64">
        <v>6690</v>
      </c>
      <c r="Z64">
        <v>0</v>
      </c>
      <c r="AC64">
        <v>0</v>
      </c>
      <c r="AD64" t="s">
        <v>427</v>
      </c>
      <c r="AE64">
        <v>0</v>
      </c>
      <c r="AH64">
        <v>0</v>
      </c>
      <c r="AI64">
        <v>0</v>
      </c>
      <c r="AJ64">
        <v>6215</v>
      </c>
      <c r="AK64" t="s">
        <v>949</v>
      </c>
      <c r="AL64" t="s">
        <v>489</v>
      </c>
      <c r="AM64">
        <v>0</v>
      </c>
      <c r="AN64">
        <v>0</v>
      </c>
      <c r="AO64">
        <v>0</v>
      </c>
      <c r="AP64">
        <v>0</v>
      </c>
      <c r="AQ64">
        <v>0</v>
      </c>
      <c r="AS64">
        <v>0</v>
      </c>
      <c r="AT64">
        <v>0</v>
      </c>
      <c r="AU64">
        <v>0</v>
      </c>
      <c r="AV64">
        <v>-10986</v>
      </c>
      <c r="AW64">
        <v>603173</v>
      </c>
      <c r="AX64">
        <v>603381</v>
      </c>
      <c r="AY64">
        <v>448168</v>
      </c>
      <c r="AZ64">
        <v>40930</v>
      </c>
      <c r="BA64">
        <v>0</v>
      </c>
      <c r="BB64">
        <v>0</v>
      </c>
      <c r="BC64">
        <v>0</v>
      </c>
      <c r="BD64">
        <v>0</v>
      </c>
      <c r="BE64">
        <v>0</v>
      </c>
      <c r="BF64">
        <v>509841</v>
      </c>
      <c r="BG64">
        <v>0</v>
      </c>
      <c r="BJ64">
        <v>12</v>
      </c>
      <c r="BK64">
        <v>0</v>
      </c>
      <c r="BL64">
        <v>0</v>
      </c>
      <c r="BM64">
        <v>0</v>
      </c>
      <c r="BN64">
        <v>0</v>
      </c>
      <c r="BO64">
        <v>0</v>
      </c>
      <c r="BP64">
        <v>0</v>
      </c>
      <c r="BQ64">
        <v>924</v>
      </c>
      <c r="BS64">
        <v>0</v>
      </c>
      <c r="BT64">
        <v>0</v>
      </c>
      <c r="BU64">
        <v>0</v>
      </c>
      <c r="BV64">
        <v>0</v>
      </c>
      <c r="BW64">
        <v>0</v>
      </c>
      <c r="BY64">
        <v>0</v>
      </c>
      <c r="CA64">
        <v>0</v>
      </c>
      <c r="CB64">
        <v>0</v>
      </c>
      <c r="CC64">
        <v>0</v>
      </c>
      <c r="CD64">
        <v>0</v>
      </c>
      <c r="CE64">
        <v>0</v>
      </c>
      <c r="CF64">
        <v>0</v>
      </c>
      <c r="CG64">
        <v>0</v>
      </c>
      <c r="CH64">
        <v>4140</v>
      </c>
      <c r="CI64">
        <v>0</v>
      </c>
      <c r="CJ64">
        <v>4</v>
      </c>
      <c r="CK64">
        <v>0</v>
      </c>
      <c r="CL64">
        <v>0</v>
      </c>
      <c r="CN64">
        <v>0</v>
      </c>
      <c r="CO64">
        <v>1</v>
      </c>
      <c r="CP64">
        <v>0</v>
      </c>
      <c r="CQ64">
        <v>0</v>
      </c>
      <c r="CR64">
        <v>85.168000000000006</v>
      </c>
      <c r="CS64">
        <v>0</v>
      </c>
      <c r="CT64">
        <v>0</v>
      </c>
      <c r="CU64">
        <v>0</v>
      </c>
      <c r="CV64">
        <v>0</v>
      </c>
      <c r="CW64">
        <v>0</v>
      </c>
      <c r="CX64">
        <v>0</v>
      </c>
      <c r="CY64">
        <v>0</v>
      </c>
      <c r="CZ64">
        <v>0</v>
      </c>
      <c r="DB64">
        <v>278911</v>
      </c>
      <c r="DC64">
        <v>0</v>
      </c>
      <c r="DD64">
        <v>0</v>
      </c>
      <c r="DE64">
        <v>64558</v>
      </c>
      <c r="DF64">
        <v>64558</v>
      </c>
      <c r="DG64">
        <v>10.388</v>
      </c>
      <c r="DH64">
        <v>0</v>
      </c>
      <c r="DI64">
        <v>0</v>
      </c>
      <c r="DK64">
        <v>4446</v>
      </c>
      <c r="DL64">
        <v>0</v>
      </c>
      <c r="DM64">
        <v>85460</v>
      </c>
      <c r="DN64">
        <v>208</v>
      </c>
      <c r="DO64">
        <v>0</v>
      </c>
      <c r="DP64">
        <v>0</v>
      </c>
      <c r="DQ64">
        <v>0</v>
      </c>
      <c r="DR64">
        <v>0</v>
      </c>
      <c r="DS64">
        <v>0</v>
      </c>
      <c r="DT64">
        <v>0</v>
      </c>
      <c r="DU64">
        <v>0</v>
      </c>
      <c r="DV64">
        <v>0</v>
      </c>
      <c r="DW64">
        <v>0</v>
      </c>
      <c r="DX64">
        <v>0</v>
      </c>
      <c r="DY64">
        <v>0</v>
      </c>
      <c r="DZ64">
        <v>0</v>
      </c>
      <c r="EA64">
        <v>0</v>
      </c>
      <c r="EB64">
        <v>0</v>
      </c>
      <c r="EC64">
        <v>0</v>
      </c>
      <c r="ED64">
        <v>0</v>
      </c>
      <c r="EE64">
        <v>0</v>
      </c>
      <c r="EF64">
        <v>0</v>
      </c>
      <c r="EG64">
        <v>0</v>
      </c>
      <c r="EH64">
        <v>85668</v>
      </c>
      <c r="EI64">
        <v>0</v>
      </c>
      <c r="EJ64">
        <v>0</v>
      </c>
      <c r="EK64">
        <v>4.0810000000000004</v>
      </c>
      <c r="EL64">
        <v>0</v>
      </c>
      <c r="EM64">
        <v>0.19700000000000001</v>
      </c>
      <c r="EN64">
        <v>0.19</v>
      </c>
      <c r="EO64">
        <v>0</v>
      </c>
      <c r="EP64">
        <v>0</v>
      </c>
      <c r="EQ64">
        <v>4.468</v>
      </c>
      <c r="ER64">
        <v>0</v>
      </c>
      <c r="ES64">
        <v>13.784000000000001</v>
      </c>
      <c r="ET64">
        <v>0</v>
      </c>
      <c r="EV64">
        <v>0</v>
      </c>
      <c r="EW64">
        <v>0</v>
      </c>
      <c r="EX64">
        <v>0</v>
      </c>
      <c r="EZ64">
        <v>518746</v>
      </c>
      <c r="FA64">
        <v>0</v>
      </c>
      <c r="FB64">
        <v>559468</v>
      </c>
      <c r="FC64">
        <v>0</v>
      </c>
      <c r="FD64">
        <v>0</v>
      </c>
      <c r="FE64">
        <v>71836</v>
      </c>
      <c r="FF64">
        <v>12799</v>
      </c>
      <c r="FG64">
        <v>6.7610000000000003E-2</v>
      </c>
      <c r="FH64">
        <v>3.1380999999999999E-2</v>
      </c>
      <c r="FI64">
        <v>0</v>
      </c>
      <c r="FJ64">
        <v>0</v>
      </c>
      <c r="FK64">
        <v>82.034000000000006</v>
      </c>
      <c r="FL64">
        <v>648243</v>
      </c>
      <c r="FM64">
        <v>0</v>
      </c>
      <c r="FN64">
        <v>0</v>
      </c>
      <c r="FO64">
        <v>0</v>
      </c>
      <c r="FP64">
        <v>0</v>
      </c>
      <c r="FQ64">
        <v>0</v>
      </c>
      <c r="FR64">
        <v>0</v>
      </c>
      <c r="FS64">
        <v>0</v>
      </c>
      <c r="FT64">
        <v>0</v>
      </c>
      <c r="FU64">
        <v>0</v>
      </c>
      <c r="FV64">
        <v>0</v>
      </c>
      <c r="FW64">
        <v>0</v>
      </c>
      <c r="FX64">
        <v>0</v>
      </c>
      <c r="FY64">
        <v>0</v>
      </c>
      <c r="GB64">
        <v>0</v>
      </c>
      <c r="GC64">
        <v>0</v>
      </c>
      <c r="GD64">
        <v>0</v>
      </c>
      <c r="GF64">
        <v>0</v>
      </c>
      <c r="GG64">
        <v>0</v>
      </c>
      <c r="GH64">
        <v>0</v>
      </c>
      <c r="GI64">
        <v>0</v>
      </c>
      <c r="GK64">
        <v>0</v>
      </c>
      <c r="GL64">
        <v>0</v>
      </c>
      <c r="GM64">
        <v>0</v>
      </c>
      <c r="GN64">
        <v>0</v>
      </c>
      <c r="GO64">
        <v>0</v>
      </c>
      <c r="GQ64">
        <v>0</v>
      </c>
      <c r="GR64">
        <v>0</v>
      </c>
      <c r="GS64">
        <v>0</v>
      </c>
      <c r="GT64">
        <v>0</v>
      </c>
      <c r="HB64">
        <v>0</v>
      </c>
      <c r="HC64">
        <v>0</v>
      </c>
      <c r="HD64">
        <v>0</v>
      </c>
      <c r="HE64">
        <v>0</v>
      </c>
      <c r="HF64">
        <v>52057</v>
      </c>
      <c r="HG64">
        <v>3108</v>
      </c>
      <c r="HH64">
        <v>18849</v>
      </c>
      <c r="HI64">
        <v>0</v>
      </c>
      <c r="HJ64">
        <v>35337</v>
      </c>
      <c r="HK64">
        <v>0</v>
      </c>
      <c r="HL64">
        <v>0</v>
      </c>
      <c r="HM64">
        <v>0</v>
      </c>
      <c r="HN64">
        <v>0</v>
      </c>
      <c r="HO64">
        <v>0</v>
      </c>
      <c r="HP64">
        <v>0</v>
      </c>
      <c r="HQ64">
        <v>0</v>
      </c>
      <c r="HR64">
        <v>0</v>
      </c>
      <c r="HS64">
        <v>518538</v>
      </c>
      <c r="HT64">
        <v>12799</v>
      </c>
      <c r="HW64">
        <v>0</v>
      </c>
      <c r="HX64">
        <v>5</v>
      </c>
      <c r="HY64">
        <v>6</v>
      </c>
      <c r="HZ64">
        <v>11</v>
      </c>
      <c r="IA64">
        <v>11</v>
      </c>
      <c r="IB64">
        <v>8</v>
      </c>
      <c r="IC64">
        <v>41</v>
      </c>
      <c r="ID64">
        <v>0</v>
      </c>
      <c r="IE64">
        <v>0</v>
      </c>
      <c r="IF64">
        <v>0</v>
      </c>
      <c r="IG64">
        <v>5</v>
      </c>
      <c r="IH64">
        <v>15.646000000000001</v>
      </c>
      <c r="II64">
        <v>0</v>
      </c>
      <c r="IJ64">
        <v>10.765000000000001</v>
      </c>
      <c r="IK64">
        <v>0</v>
      </c>
      <c r="IL64">
        <v>0</v>
      </c>
      <c r="IM64">
        <v>0</v>
      </c>
      <c r="IN64">
        <v>0</v>
      </c>
      <c r="IO64">
        <v>0</v>
      </c>
      <c r="IP64">
        <v>0</v>
      </c>
      <c r="IQ64">
        <v>10.765000000000001</v>
      </c>
      <c r="IR64">
        <v>6690</v>
      </c>
      <c r="IS64">
        <v>0</v>
      </c>
      <c r="IT64">
        <v>0</v>
      </c>
      <c r="IU64">
        <v>0</v>
      </c>
      <c r="IV64">
        <v>0</v>
      </c>
      <c r="IW64">
        <v>6215</v>
      </c>
      <c r="IX64">
        <v>0</v>
      </c>
      <c r="IY64">
        <v>0</v>
      </c>
      <c r="IZ64">
        <v>0</v>
      </c>
      <c r="JA64">
        <v>0</v>
      </c>
      <c r="JB64">
        <v>0</v>
      </c>
      <c r="JC64">
        <v>0</v>
      </c>
      <c r="JD64">
        <v>0</v>
      </c>
      <c r="JE64">
        <v>0</v>
      </c>
      <c r="JF64">
        <v>0</v>
      </c>
      <c r="JG64">
        <v>0</v>
      </c>
      <c r="JH64">
        <v>0</v>
      </c>
      <c r="JJ64">
        <v>0</v>
      </c>
      <c r="JK64">
        <v>0</v>
      </c>
      <c r="JL64">
        <v>0</v>
      </c>
      <c r="JM64">
        <v>0</v>
      </c>
      <c r="JO64">
        <v>0</v>
      </c>
      <c r="JP64">
        <v>0</v>
      </c>
      <c r="JQ64">
        <v>0</v>
      </c>
      <c r="JR64">
        <v>0</v>
      </c>
      <c r="JS64">
        <v>0</v>
      </c>
      <c r="JT64">
        <v>0</v>
      </c>
      <c r="JU64">
        <v>0</v>
      </c>
      <c r="JW64">
        <v>0</v>
      </c>
      <c r="JX64">
        <v>0</v>
      </c>
      <c r="JY64">
        <v>0</v>
      </c>
      <c r="JZ64">
        <v>0</v>
      </c>
      <c r="KD64">
        <v>0</v>
      </c>
      <c r="KE64">
        <v>7375</v>
      </c>
      <c r="KG64">
        <v>0</v>
      </c>
      <c r="KH64">
        <v>0</v>
      </c>
      <c r="KI64">
        <v>0</v>
      </c>
      <c r="KJ64">
        <v>5</v>
      </c>
      <c r="KK64">
        <v>0</v>
      </c>
      <c r="KL64">
        <v>3108</v>
      </c>
      <c r="KM64">
        <v>0</v>
      </c>
      <c r="KN64">
        <v>0</v>
      </c>
      <c r="KO64">
        <v>0</v>
      </c>
      <c r="KP64">
        <v>0</v>
      </c>
      <c r="KQ64">
        <v>0</v>
      </c>
      <c r="KS64">
        <v>0</v>
      </c>
      <c r="KT64">
        <v>0</v>
      </c>
      <c r="KU64">
        <v>0</v>
      </c>
      <c r="KW64">
        <v>0</v>
      </c>
      <c r="KX64">
        <v>0</v>
      </c>
      <c r="KY64">
        <v>0</v>
      </c>
      <c r="KZ64">
        <v>607313</v>
      </c>
      <c r="LA64">
        <v>0</v>
      </c>
      <c r="LB64">
        <v>0</v>
      </c>
      <c r="LD64">
        <v>0</v>
      </c>
      <c r="LE64">
        <v>0</v>
      </c>
      <c r="LF64">
        <v>0</v>
      </c>
      <c r="LG64">
        <v>4140</v>
      </c>
      <c r="LH64">
        <v>0</v>
      </c>
      <c r="LI64">
        <v>607313</v>
      </c>
      <c r="LJ64">
        <v>85.168000000000006</v>
      </c>
      <c r="LK64">
        <v>1</v>
      </c>
      <c r="LL64">
        <v>33540</v>
      </c>
      <c r="LM64">
        <v>1797</v>
      </c>
      <c r="LN64">
        <v>0</v>
      </c>
      <c r="LO64">
        <v>0</v>
      </c>
      <c r="LP64">
        <v>0</v>
      </c>
      <c r="LQ64">
        <v>0</v>
      </c>
      <c r="LR64">
        <v>0</v>
      </c>
      <c r="LS64">
        <v>0</v>
      </c>
      <c r="LT64">
        <v>0</v>
      </c>
      <c r="LU64">
        <v>0</v>
      </c>
      <c r="LV64">
        <v>0</v>
      </c>
      <c r="LW64">
        <v>0</v>
      </c>
      <c r="LX64">
        <v>0</v>
      </c>
      <c r="LY64">
        <v>0</v>
      </c>
      <c r="LZ64">
        <v>67</v>
      </c>
      <c r="MA64">
        <v>4140</v>
      </c>
      <c r="MB64">
        <v>0</v>
      </c>
      <c r="MC64">
        <v>2760</v>
      </c>
      <c r="MD64">
        <v>1380</v>
      </c>
      <c r="ME64">
        <v>0</v>
      </c>
      <c r="MF64">
        <v>0</v>
      </c>
      <c r="MG64">
        <v>607313</v>
      </c>
      <c r="MH64">
        <v>0</v>
      </c>
      <c r="MI64">
        <v>0</v>
      </c>
      <c r="MJ64">
        <v>0</v>
      </c>
      <c r="MK64">
        <v>0</v>
      </c>
      <c r="ML64">
        <v>0</v>
      </c>
      <c r="MM64">
        <v>1228196.149</v>
      </c>
      <c r="MN64">
        <v>2.0980000000000003</v>
      </c>
      <c r="MO64">
        <v>81365.085000000006</v>
      </c>
      <c r="MP64">
        <v>40.681000000000004</v>
      </c>
      <c r="MQ64">
        <v>56.327000000000005</v>
      </c>
      <c r="MS64">
        <v>763323922</v>
      </c>
      <c r="MT64">
        <v>257639917</v>
      </c>
      <c r="MU64">
        <v>3282</v>
      </c>
      <c r="MV64">
        <v>9724</v>
      </c>
      <c r="MW64">
        <v>2528</v>
      </c>
      <c r="MX64">
        <v>505684005</v>
      </c>
      <c r="MY64">
        <v>13039</v>
      </c>
      <c r="MZ64">
        <v>0</v>
      </c>
      <c r="NA64">
        <v>0</v>
      </c>
      <c r="NB64">
        <v>0</v>
      </c>
      <c r="ND64">
        <v>53.253</v>
      </c>
      <c r="NE64">
        <v>2396</v>
      </c>
      <c r="NF64">
        <v>5</v>
      </c>
      <c r="NG64">
        <v>5000</v>
      </c>
      <c r="NH64">
        <v>7102</v>
      </c>
      <c r="NI64">
        <v>0</v>
      </c>
      <c r="NJ64">
        <v>0</v>
      </c>
      <c r="NK64">
        <v>15443</v>
      </c>
      <c r="NL64">
        <v>0</v>
      </c>
      <c r="NN64">
        <v>0</v>
      </c>
      <c r="NO64">
        <v>0</v>
      </c>
      <c r="NP64">
        <v>69</v>
      </c>
      <c r="NT64">
        <v>0</v>
      </c>
      <c r="NU64">
        <v>0</v>
      </c>
      <c r="NV64">
        <v>0</v>
      </c>
      <c r="NW64">
        <v>0</v>
      </c>
      <c r="NX64">
        <v>0</v>
      </c>
      <c r="NY64">
        <v>0</v>
      </c>
      <c r="NZ64">
        <v>0</v>
      </c>
      <c r="OA64">
        <v>0</v>
      </c>
      <c r="OB64">
        <v>0</v>
      </c>
      <c r="OC64">
        <v>0</v>
      </c>
      <c r="OD64">
        <v>0</v>
      </c>
      <c r="OE64">
        <v>16000</v>
      </c>
      <c r="OF64">
        <v>80000</v>
      </c>
      <c r="OG64">
        <v>4000</v>
      </c>
      <c r="OH64">
        <v>8000</v>
      </c>
      <c r="OO64">
        <v>0</v>
      </c>
      <c r="OP64">
        <v>0</v>
      </c>
      <c r="OQ64">
        <v>0</v>
      </c>
      <c r="OR64">
        <v>0</v>
      </c>
      <c r="OS64">
        <v>0</v>
      </c>
      <c r="OT64">
        <v>0</v>
      </c>
      <c r="OU64">
        <v>0</v>
      </c>
      <c r="OV64">
        <v>2376436</v>
      </c>
      <c r="OX64">
        <v>0.25270000000000004</v>
      </c>
      <c r="OY64">
        <v>406500.10000000003</v>
      </c>
      <c r="OZ64">
        <v>416169</v>
      </c>
      <c r="PA64">
        <v>153552</v>
      </c>
      <c r="PB64">
        <v>6925</v>
      </c>
      <c r="PC64">
        <v>0</v>
      </c>
      <c r="PD64">
        <v>35000000</v>
      </c>
      <c r="PE64">
        <v>33517000</v>
      </c>
      <c r="PF64">
        <v>1483000</v>
      </c>
      <c r="PG64">
        <v>306</v>
      </c>
      <c r="PH64">
        <v>0</v>
      </c>
      <c r="PI64">
        <v>0</v>
      </c>
      <c r="PJ64">
        <v>0</v>
      </c>
      <c r="PK64">
        <v>0</v>
      </c>
      <c r="PL64">
        <v>5692</v>
      </c>
      <c r="PM64">
        <v>0</v>
      </c>
      <c r="PN64">
        <v>0</v>
      </c>
      <c r="PO64">
        <v>0</v>
      </c>
    </row>
    <row r="65" spans="1:431" customFormat="1" x14ac:dyDescent="0.3">
      <c r="A65">
        <v>46778</v>
      </c>
      <c r="B65" s="4">
        <v>61802</v>
      </c>
      <c r="C65">
        <v>9</v>
      </c>
      <c r="D65">
        <v>2026</v>
      </c>
      <c r="E65">
        <v>6215</v>
      </c>
      <c r="F65">
        <v>0</v>
      </c>
      <c r="G65">
        <v>723.59199999999998</v>
      </c>
      <c r="H65">
        <v>700.44</v>
      </c>
      <c r="I65">
        <v>700.44</v>
      </c>
      <c r="J65">
        <v>723.59199999999998</v>
      </c>
      <c r="K65">
        <v>0</v>
      </c>
      <c r="L65">
        <v>6215</v>
      </c>
      <c r="M65">
        <v>0</v>
      </c>
      <c r="N65">
        <v>0</v>
      </c>
      <c r="P65">
        <v>715.35700000000008</v>
      </c>
      <c r="Q65">
        <v>0</v>
      </c>
      <c r="R65">
        <v>337069</v>
      </c>
      <c r="S65">
        <v>471.19</v>
      </c>
      <c r="U65">
        <v>245222</v>
      </c>
      <c r="V65">
        <v>275.82100000000003</v>
      </c>
      <c r="W65">
        <v>171423</v>
      </c>
      <c r="X65">
        <v>171423</v>
      </c>
      <c r="Z65">
        <v>0</v>
      </c>
      <c r="AC65">
        <v>0</v>
      </c>
      <c r="AD65" t="s">
        <v>427</v>
      </c>
      <c r="AE65">
        <v>0</v>
      </c>
      <c r="AH65">
        <v>0</v>
      </c>
      <c r="AI65">
        <v>0</v>
      </c>
      <c r="AJ65">
        <v>6215</v>
      </c>
      <c r="AK65" t="s">
        <v>949</v>
      </c>
      <c r="AL65" t="s">
        <v>490</v>
      </c>
      <c r="AM65">
        <v>0</v>
      </c>
      <c r="AN65">
        <v>0</v>
      </c>
      <c r="AO65">
        <v>0</v>
      </c>
      <c r="AP65">
        <v>0</v>
      </c>
      <c r="AQ65">
        <v>0</v>
      </c>
      <c r="AS65">
        <v>0</v>
      </c>
      <c r="AT65">
        <v>0</v>
      </c>
      <c r="AU65">
        <v>0</v>
      </c>
      <c r="AV65">
        <v>-66</v>
      </c>
      <c r="AW65">
        <v>9079417</v>
      </c>
      <c r="AX65">
        <v>8810729</v>
      </c>
      <c r="AY65">
        <v>6193098</v>
      </c>
      <c r="AZ65">
        <v>337069</v>
      </c>
      <c r="BA65">
        <v>11.333</v>
      </c>
      <c r="BB65">
        <v>0</v>
      </c>
      <c r="BC65">
        <v>0</v>
      </c>
      <c r="BD65">
        <v>0</v>
      </c>
      <c r="BE65">
        <v>0</v>
      </c>
      <c r="BF65">
        <v>7369440</v>
      </c>
      <c r="BG65">
        <v>0</v>
      </c>
      <c r="BJ65">
        <v>12</v>
      </c>
      <c r="BK65">
        <v>0</v>
      </c>
      <c r="BL65">
        <v>0</v>
      </c>
      <c r="BM65">
        <v>0</v>
      </c>
      <c r="BN65">
        <v>0</v>
      </c>
      <c r="BO65">
        <v>0</v>
      </c>
      <c r="BP65">
        <v>0</v>
      </c>
      <c r="BQ65">
        <v>802</v>
      </c>
      <c r="BS65">
        <v>0</v>
      </c>
      <c r="BT65">
        <v>0</v>
      </c>
      <c r="BU65">
        <v>0</v>
      </c>
      <c r="BV65">
        <v>0</v>
      </c>
      <c r="BW65">
        <v>0</v>
      </c>
      <c r="BY65">
        <v>0</v>
      </c>
      <c r="CA65">
        <v>0</v>
      </c>
      <c r="CB65">
        <v>0</v>
      </c>
      <c r="CC65">
        <v>0</v>
      </c>
      <c r="CD65">
        <v>0</v>
      </c>
      <c r="CE65">
        <v>0</v>
      </c>
      <c r="CF65">
        <v>0</v>
      </c>
      <c r="CG65">
        <v>0</v>
      </c>
      <c r="CH65">
        <v>317647</v>
      </c>
      <c r="CI65">
        <v>0</v>
      </c>
      <c r="CJ65">
        <v>4</v>
      </c>
      <c r="CK65">
        <v>0</v>
      </c>
      <c r="CL65">
        <v>0</v>
      </c>
      <c r="CN65">
        <v>0</v>
      </c>
      <c r="CO65">
        <v>1</v>
      </c>
      <c r="CP65">
        <v>0</v>
      </c>
      <c r="CQ65">
        <v>1.5</v>
      </c>
      <c r="CR65">
        <v>716.77200000000005</v>
      </c>
      <c r="CS65">
        <v>0</v>
      </c>
      <c r="CT65">
        <v>0</v>
      </c>
      <c r="CU65">
        <v>0</v>
      </c>
      <c r="CV65">
        <v>0</v>
      </c>
      <c r="CW65">
        <v>0</v>
      </c>
      <c r="CX65">
        <v>0</v>
      </c>
      <c r="CY65">
        <v>0</v>
      </c>
      <c r="CZ65">
        <v>0</v>
      </c>
      <c r="DB65">
        <v>4353235</v>
      </c>
      <c r="DC65">
        <v>0</v>
      </c>
      <c r="DD65">
        <v>0</v>
      </c>
      <c r="DE65">
        <v>930774</v>
      </c>
      <c r="DF65">
        <v>930774</v>
      </c>
      <c r="DG65">
        <v>149.76300000000001</v>
      </c>
      <c r="DH65">
        <v>0</v>
      </c>
      <c r="DI65">
        <v>0</v>
      </c>
      <c r="DK65">
        <v>2572</v>
      </c>
      <c r="DL65">
        <v>0</v>
      </c>
      <c r="DM65">
        <v>468105</v>
      </c>
      <c r="DN65">
        <v>1140</v>
      </c>
      <c r="DO65">
        <v>0</v>
      </c>
      <c r="DP65">
        <v>0</v>
      </c>
      <c r="DQ65">
        <v>0</v>
      </c>
      <c r="DR65">
        <v>0</v>
      </c>
      <c r="DS65">
        <v>0</v>
      </c>
      <c r="DT65">
        <v>0</v>
      </c>
      <c r="DU65">
        <v>0</v>
      </c>
      <c r="DV65">
        <v>0</v>
      </c>
      <c r="DW65">
        <v>0</v>
      </c>
      <c r="DX65">
        <v>0</v>
      </c>
      <c r="DY65">
        <v>0</v>
      </c>
      <c r="DZ65">
        <v>0</v>
      </c>
      <c r="EA65">
        <v>0</v>
      </c>
      <c r="EB65">
        <v>0</v>
      </c>
      <c r="EC65">
        <v>3.181</v>
      </c>
      <c r="ED65">
        <v>22735</v>
      </c>
      <c r="EE65">
        <v>0</v>
      </c>
      <c r="EF65">
        <v>0</v>
      </c>
      <c r="EG65">
        <v>0</v>
      </c>
      <c r="EH65">
        <v>446510</v>
      </c>
      <c r="EI65">
        <v>0</v>
      </c>
      <c r="EJ65">
        <v>0</v>
      </c>
      <c r="EK65">
        <v>21.958000000000002</v>
      </c>
      <c r="EL65">
        <v>0</v>
      </c>
      <c r="EM65">
        <v>0</v>
      </c>
      <c r="EN65">
        <v>1.194</v>
      </c>
      <c r="EO65">
        <v>0</v>
      </c>
      <c r="EP65">
        <v>0</v>
      </c>
      <c r="EQ65">
        <v>23.152000000000001</v>
      </c>
      <c r="ER65">
        <v>0</v>
      </c>
      <c r="ES65">
        <v>71.844000000000008</v>
      </c>
      <c r="ET65">
        <v>0</v>
      </c>
      <c r="EV65">
        <v>0</v>
      </c>
      <c r="EW65">
        <v>0</v>
      </c>
      <c r="EX65">
        <v>0</v>
      </c>
      <c r="EZ65">
        <v>7587377</v>
      </c>
      <c r="FA65">
        <v>0</v>
      </c>
      <c r="FB65">
        <v>7923306</v>
      </c>
      <c r="FC65">
        <v>0</v>
      </c>
      <c r="FD65">
        <v>0</v>
      </c>
      <c r="FE65">
        <v>1038344</v>
      </c>
      <c r="FF65">
        <v>185008</v>
      </c>
      <c r="FG65">
        <v>6.7610000000000003E-2</v>
      </c>
      <c r="FH65">
        <v>3.1380999999999999E-2</v>
      </c>
      <c r="FI65">
        <v>0</v>
      </c>
      <c r="FJ65">
        <v>0</v>
      </c>
      <c r="FK65">
        <v>1185.751</v>
      </c>
      <c r="FL65">
        <v>9464306</v>
      </c>
      <c r="FM65">
        <v>0</v>
      </c>
      <c r="FN65">
        <v>0</v>
      </c>
      <c r="FO65">
        <v>57376</v>
      </c>
      <c r="FP65">
        <v>0</v>
      </c>
      <c r="FQ65">
        <v>57376</v>
      </c>
      <c r="FR65">
        <v>57376</v>
      </c>
      <c r="FS65">
        <v>0</v>
      </c>
      <c r="FT65">
        <v>0</v>
      </c>
      <c r="FU65">
        <v>0</v>
      </c>
      <c r="FV65">
        <v>0</v>
      </c>
      <c r="FW65">
        <v>0</v>
      </c>
      <c r="FX65">
        <v>0</v>
      </c>
      <c r="FY65">
        <v>0</v>
      </c>
      <c r="GB65">
        <v>0</v>
      </c>
      <c r="GC65">
        <v>0</v>
      </c>
      <c r="GD65">
        <v>0</v>
      </c>
      <c r="GF65">
        <v>0</v>
      </c>
      <c r="GG65">
        <v>0</v>
      </c>
      <c r="GH65">
        <v>0</v>
      </c>
      <c r="GI65">
        <v>0</v>
      </c>
      <c r="GK65">
        <v>0</v>
      </c>
      <c r="GL65">
        <v>0</v>
      </c>
      <c r="GM65">
        <v>0</v>
      </c>
      <c r="GN65">
        <v>0</v>
      </c>
      <c r="GO65">
        <v>0</v>
      </c>
      <c r="GQ65">
        <v>0</v>
      </c>
      <c r="GR65">
        <v>0</v>
      </c>
      <c r="GS65">
        <v>0</v>
      </c>
      <c r="GT65">
        <v>0</v>
      </c>
      <c r="HB65">
        <v>0</v>
      </c>
      <c r="HC65">
        <v>0</v>
      </c>
      <c r="HD65">
        <v>269827</v>
      </c>
      <c r="HE65">
        <v>0</v>
      </c>
      <c r="HF65">
        <v>812510</v>
      </c>
      <c r="HG65">
        <v>0</v>
      </c>
      <c r="HH65">
        <v>274954</v>
      </c>
      <c r="HI65">
        <v>0</v>
      </c>
      <c r="HJ65">
        <v>115745</v>
      </c>
      <c r="HK65">
        <v>0</v>
      </c>
      <c r="HL65">
        <v>0</v>
      </c>
      <c r="HM65">
        <v>0</v>
      </c>
      <c r="HN65">
        <v>357299</v>
      </c>
      <c r="HO65">
        <v>0</v>
      </c>
      <c r="HP65">
        <v>0</v>
      </c>
      <c r="HQ65">
        <v>0</v>
      </c>
      <c r="HR65">
        <v>0</v>
      </c>
      <c r="HS65">
        <v>7586237</v>
      </c>
      <c r="HT65">
        <v>185008</v>
      </c>
      <c r="HW65">
        <v>0</v>
      </c>
      <c r="HX65">
        <v>102</v>
      </c>
      <c r="HY65">
        <v>125</v>
      </c>
      <c r="HZ65">
        <v>83</v>
      </c>
      <c r="IA65">
        <v>94</v>
      </c>
      <c r="IB65">
        <v>188</v>
      </c>
      <c r="IC65">
        <v>592</v>
      </c>
      <c r="ID65">
        <v>0</v>
      </c>
      <c r="IE65">
        <v>0</v>
      </c>
      <c r="IF65">
        <v>0</v>
      </c>
      <c r="IG65">
        <v>0</v>
      </c>
      <c r="IH65">
        <v>399.80500000000001</v>
      </c>
      <c r="II65">
        <v>0</v>
      </c>
      <c r="IJ65">
        <v>275.82100000000003</v>
      </c>
      <c r="IK65">
        <v>0</v>
      </c>
      <c r="IL65">
        <v>0</v>
      </c>
      <c r="IM65">
        <v>0</v>
      </c>
      <c r="IN65">
        <v>0</v>
      </c>
      <c r="IO65">
        <v>0</v>
      </c>
      <c r="IP65">
        <v>0</v>
      </c>
      <c r="IQ65">
        <v>275.82100000000003</v>
      </c>
      <c r="IR65">
        <v>171423</v>
      </c>
      <c r="IS65">
        <v>0</v>
      </c>
      <c r="IT65">
        <v>0</v>
      </c>
      <c r="IU65">
        <v>0</v>
      </c>
      <c r="IV65">
        <v>0</v>
      </c>
      <c r="IW65">
        <v>6215</v>
      </c>
      <c r="IX65">
        <v>0</v>
      </c>
      <c r="IY65">
        <v>0</v>
      </c>
      <c r="IZ65">
        <v>0</v>
      </c>
      <c r="JA65">
        <v>0</v>
      </c>
      <c r="JB65">
        <v>12</v>
      </c>
      <c r="JC65">
        <v>288090</v>
      </c>
      <c r="JD65">
        <v>4</v>
      </c>
      <c r="JE65">
        <v>47361</v>
      </c>
      <c r="JF65">
        <v>2</v>
      </c>
      <c r="JG65">
        <v>9292</v>
      </c>
      <c r="JH65">
        <v>12556</v>
      </c>
      <c r="JJ65">
        <v>0</v>
      </c>
      <c r="JK65">
        <v>0</v>
      </c>
      <c r="JL65">
        <v>0</v>
      </c>
      <c r="JM65">
        <v>0</v>
      </c>
      <c r="JO65">
        <v>0</v>
      </c>
      <c r="JP65">
        <v>0</v>
      </c>
      <c r="JQ65">
        <v>0</v>
      </c>
      <c r="JR65">
        <v>0</v>
      </c>
      <c r="JS65">
        <v>0</v>
      </c>
      <c r="JT65">
        <v>0</v>
      </c>
      <c r="JU65">
        <v>0</v>
      </c>
      <c r="JW65">
        <v>0</v>
      </c>
      <c r="JX65">
        <v>0</v>
      </c>
      <c r="JY65">
        <v>0</v>
      </c>
      <c r="JZ65">
        <v>0</v>
      </c>
      <c r="KD65">
        <v>0</v>
      </c>
      <c r="KE65">
        <v>7375</v>
      </c>
      <c r="KG65">
        <v>0</v>
      </c>
      <c r="KH65">
        <v>0</v>
      </c>
      <c r="KI65">
        <v>0</v>
      </c>
      <c r="KJ65">
        <v>0</v>
      </c>
      <c r="KK65">
        <v>0</v>
      </c>
      <c r="KL65">
        <v>0</v>
      </c>
      <c r="KM65">
        <v>0</v>
      </c>
      <c r="KN65">
        <v>0</v>
      </c>
      <c r="KO65">
        <v>0</v>
      </c>
      <c r="KP65">
        <v>0</v>
      </c>
      <c r="KQ65">
        <v>0</v>
      </c>
      <c r="KS65">
        <v>0</v>
      </c>
      <c r="KT65">
        <v>0</v>
      </c>
      <c r="KU65">
        <v>0</v>
      </c>
      <c r="KW65">
        <v>0</v>
      </c>
      <c r="KX65">
        <v>0</v>
      </c>
      <c r="KY65">
        <v>0</v>
      </c>
      <c r="KZ65">
        <v>8857409</v>
      </c>
      <c r="LA65">
        <v>0</v>
      </c>
      <c r="LB65">
        <v>0</v>
      </c>
      <c r="LD65">
        <v>0</v>
      </c>
      <c r="LE65">
        <v>0</v>
      </c>
      <c r="LF65">
        <v>0</v>
      </c>
      <c r="LG65">
        <v>47820</v>
      </c>
      <c r="LH65">
        <v>0</v>
      </c>
      <c r="LI65">
        <v>8857409</v>
      </c>
      <c r="LJ65">
        <v>716.83500000000004</v>
      </c>
      <c r="LK65">
        <v>3</v>
      </c>
      <c r="LL65">
        <v>100620</v>
      </c>
      <c r="LM65">
        <v>15125</v>
      </c>
      <c r="LN65">
        <v>0</v>
      </c>
      <c r="LO65">
        <v>0</v>
      </c>
      <c r="LP65">
        <v>0</v>
      </c>
      <c r="LQ65">
        <v>0</v>
      </c>
      <c r="LR65">
        <v>0</v>
      </c>
      <c r="LS65">
        <v>0</v>
      </c>
      <c r="LT65">
        <v>0</v>
      </c>
      <c r="LU65">
        <v>0</v>
      </c>
      <c r="LV65">
        <v>0</v>
      </c>
      <c r="LW65">
        <v>0</v>
      </c>
      <c r="LX65">
        <v>0</v>
      </c>
      <c r="LY65">
        <v>0</v>
      </c>
      <c r="LZ65">
        <v>797</v>
      </c>
      <c r="MA65">
        <v>47820</v>
      </c>
      <c r="MB65">
        <v>0</v>
      </c>
      <c r="MC65">
        <v>31880</v>
      </c>
      <c r="MD65">
        <v>15940</v>
      </c>
      <c r="ME65">
        <v>0</v>
      </c>
      <c r="MF65">
        <v>0</v>
      </c>
      <c r="MG65">
        <v>9127237</v>
      </c>
      <c r="MH65">
        <v>0</v>
      </c>
      <c r="MI65">
        <v>0</v>
      </c>
      <c r="MJ65">
        <v>0</v>
      </c>
      <c r="MK65">
        <v>0</v>
      </c>
      <c r="ML65">
        <v>0</v>
      </c>
      <c r="MM65">
        <v>1228196.149</v>
      </c>
      <c r="MN65">
        <v>27.039000000000001</v>
      </c>
      <c r="MO65">
        <v>81365.085000000006</v>
      </c>
      <c r="MP65">
        <v>370.69300000000004</v>
      </c>
      <c r="MQ65">
        <v>770.49800000000005</v>
      </c>
      <c r="MS65">
        <v>763323922</v>
      </c>
      <c r="MT65">
        <v>257639917</v>
      </c>
      <c r="MU65">
        <v>83868</v>
      </c>
      <c r="MV65">
        <v>248479</v>
      </c>
      <c r="MW65">
        <v>23039</v>
      </c>
      <c r="MX65">
        <v>505684005</v>
      </c>
      <c r="MY65">
        <v>168047</v>
      </c>
      <c r="MZ65">
        <v>240000</v>
      </c>
      <c r="NA65">
        <v>27</v>
      </c>
      <c r="NB65">
        <v>6</v>
      </c>
      <c r="ND65">
        <v>831.17400000000009</v>
      </c>
      <c r="NE65">
        <v>37403</v>
      </c>
      <c r="NF65">
        <v>20</v>
      </c>
      <c r="NG65">
        <v>20000</v>
      </c>
      <c r="NH65">
        <v>84482</v>
      </c>
      <c r="NI65">
        <v>0</v>
      </c>
      <c r="NJ65">
        <v>0</v>
      </c>
      <c r="NK65">
        <v>90502</v>
      </c>
      <c r="NL65">
        <v>0</v>
      </c>
      <c r="NN65">
        <v>0</v>
      </c>
      <c r="NO65">
        <v>0</v>
      </c>
      <c r="NP65">
        <v>797</v>
      </c>
      <c r="NT65">
        <v>0</v>
      </c>
      <c r="NU65">
        <v>0</v>
      </c>
      <c r="NV65">
        <v>0</v>
      </c>
      <c r="NW65">
        <v>0</v>
      </c>
      <c r="NX65">
        <v>0</v>
      </c>
      <c r="NY65">
        <v>0</v>
      </c>
      <c r="NZ65">
        <v>0</v>
      </c>
      <c r="OA65">
        <v>0</v>
      </c>
      <c r="OB65">
        <v>0</v>
      </c>
      <c r="OC65">
        <v>0</v>
      </c>
      <c r="OD65">
        <v>0</v>
      </c>
      <c r="OE65">
        <v>32000</v>
      </c>
      <c r="OF65">
        <v>72000</v>
      </c>
      <c r="OG65">
        <v>4000</v>
      </c>
      <c r="OH65">
        <v>8000</v>
      </c>
      <c r="OO65">
        <v>0</v>
      </c>
      <c r="OP65">
        <v>0</v>
      </c>
      <c r="OQ65">
        <v>0</v>
      </c>
      <c r="OR65">
        <v>0</v>
      </c>
      <c r="OS65">
        <v>0</v>
      </c>
      <c r="OT65">
        <v>0</v>
      </c>
      <c r="OU65">
        <v>0</v>
      </c>
      <c r="OV65">
        <v>2249233</v>
      </c>
      <c r="OX65">
        <v>0.25270000000000004</v>
      </c>
      <c r="OY65">
        <v>406500.10000000003</v>
      </c>
      <c r="OZ65">
        <v>440815</v>
      </c>
      <c r="PA65">
        <v>162646</v>
      </c>
      <c r="PB65">
        <v>6925</v>
      </c>
      <c r="PC65">
        <v>0</v>
      </c>
      <c r="PD65">
        <v>35000000</v>
      </c>
      <c r="PE65">
        <v>33517000</v>
      </c>
      <c r="PF65">
        <v>1483000</v>
      </c>
      <c r="PG65">
        <v>306</v>
      </c>
      <c r="PH65">
        <v>0</v>
      </c>
      <c r="PI65">
        <v>0</v>
      </c>
      <c r="PJ65">
        <v>0</v>
      </c>
      <c r="PK65">
        <v>0</v>
      </c>
      <c r="PL65">
        <v>0</v>
      </c>
      <c r="PM65">
        <v>0</v>
      </c>
      <c r="PN65">
        <v>0</v>
      </c>
      <c r="PO65">
        <v>0</v>
      </c>
    </row>
    <row r="66" spans="1:431" customFormat="1" x14ac:dyDescent="0.3">
      <c r="A66">
        <v>46778</v>
      </c>
      <c r="B66" s="4">
        <v>61804</v>
      </c>
      <c r="C66">
        <v>9</v>
      </c>
      <c r="D66">
        <v>2026</v>
      </c>
      <c r="E66">
        <v>6215</v>
      </c>
      <c r="F66">
        <v>0</v>
      </c>
      <c r="G66">
        <v>1818.4080000000001</v>
      </c>
      <c r="H66">
        <v>1565.5510000000002</v>
      </c>
      <c r="I66">
        <v>1565.5510000000002</v>
      </c>
      <c r="J66">
        <v>1818.4080000000001</v>
      </c>
      <c r="K66">
        <v>0</v>
      </c>
      <c r="L66">
        <v>6215</v>
      </c>
      <c r="M66">
        <v>0</v>
      </c>
      <c r="N66">
        <v>0</v>
      </c>
      <c r="P66">
        <v>1329.0330000000001</v>
      </c>
      <c r="Q66">
        <v>0</v>
      </c>
      <c r="R66">
        <v>626227</v>
      </c>
      <c r="S66">
        <v>471.19</v>
      </c>
      <c r="U66">
        <v>455587</v>
      </c>
      <c r="V66">
        <v>274.387</v>
      </c>
      <c r="W66">
        <v>170532</v>
      </c>
      <c r="X66">
        <v>170532</v>
      </c>
      <c r="Z66">
        <v>0</v>
      </c>
      <c r="AC66">
        <v>0</v>
      </c>
      <c r="AD66" t="s">
        <v>427</v>
      </c>
      <c r="AE66">
        <v>0</v>
      </c>
      <c r="AH66">
        <v>0</v>
      </c>
      <c r="AI66">
        <v>0</v>
      </c>
      <c r="AJ66">
        <v>6215</v>
      </c>
      <c r="AK66" t="s">
        <v>949</v>
      </c>
      <c r="AL66" t="s">
        <v>491</v>
      </c>
      <c r="AM66">
        <v>0</v>
      </c>
      <c r="AN66">
        <v>0</v>
      </c>
      <c r="AO66">
        <v>0</v>
      </c>
      <c r="AP66">
        <v>0</v>
      </c>
      <c r="AQ66">
        <v>0</v>
      </c>
      <c r="AS66">
        <v>0</v>
      </c>
      <c r="AT66">
        <v>0</v>
      </c>
      <c r="AU66">
        <v>0</v>
      </c>
      <c r="AV66">
        <v>-106</v>
      </c>
      <c r="AW66">
        <v>20025380</v>
      </c>
      <c r="AX66">
        <v>19351965</v>
      </c>
      <c r="AY66">
        <v>14198004</v>
      </c>
      <c r="AZ66">
        <v>626227</v>
      </c>
      <c r="BA66">
        <v>0</v>
      </c>
      <c r="BB66">
        <v>39356</v>
      </c>
      <c r="BC66">
        <v>39105</v>
      </c>
      <c r="BD66">
        <v>90.92</v>
      </c>
      <c r="BE66">
        <v>251</v>
      </c>
      <c r="BF66">
        <v>15806969</v>
      </c>
      <c r="BG66">
        <v>0</v>
      </c>
      <c r="BJ66">
        <v>12</v>
      </c>
      <c r="BK66">
        <v>0</v>
      </c>
      <c r="BL66">
        <v>0</v>
      </c>
      <c r="BM66">
        <v>0</v>
      </c>
      <c r="BN66">
        <v>0</v>
      </c>
      <c r="BO66">
        <v>0</v>
      </c>
      <c r="BP66">
        <v>0</v>
      </c>
      <c r="BQ66">
        <v>640</v>
      </c>
      <c r="BS66">
        <v>0</v>
      </c>
      <c r="BT66">
        <v>0</v>
      </c>
      <c r="BU66">
        <v>0</v>
      </c>
      <c r="BV66">
        <v>0</v>
      </c>
      <c r="BW66">
        <v>0</v>
      </c>
      <c r="BY66">
        <v>0</v>
      </c>
      <c r="CA66">
        <v>596.68799999999999</v>
      </c>
      <c r="CB66">
        <v>596688</v>
      </c>
      <c r="CC66">
        <v>0</v>
      </c>
      <c r="CD66">
        <v>0</v>
      </c>
      <c r="CE66">
        <v>0</v>
      </c>
      <c r="CF66">
        <v>0</v>
      </c>
      <c r="CG66">
        <v>0</v>
      </c>
      <c r="CH66">
        <v>791724</v>
      </c>
      <c r="CI66">
        <v>0</v>
      </c>
      <c r="CJ66">
        <v>5</v>
      </c>
      <c r="CK66">
        <v>0</v>
      </c>
      <c r="CL66">
        <v>0</v>
      </c>
      <c r="CN66">
        <v>0</v>
      </c>
      <c r="CO66">
        <v>1</v>
      </c>
      <c r="CP66">
        <v>0</v>
      </c>
      <c r="CQ66">
        <v>0</v>
      </c>
      <c r="CR66">
        <v>1325.9260000000002</v>
      </c>
      <c r="CS66">
        <v>0</v>
      </c>
      <c r="CT66">
        <v>0</v>
      </c>
      <c r="CU66">
        <v>0</v>
      </c>
      <c r="CV66">
        <v>0</v>
      </c>
      <c r="CW66">
        <v>0</v>
      </c>
      <c r="CX66">
        <v>0</v>
      </c>
      <c r="CY66">
        <v>0</v>
      </c>
      <c r="CZ66">
        <v>0</v>
      </c>
      <c r="DB66">
        <v>9729899</v>
      </c>
      <c r="DC66">
        <v>0</v>
      </c>
      <c r="DD66">
        <v>0</v>
      </c>
      <c r="DE66">
        <v>80018</v>
      </c>
      <c r="DF66">
        <v>80018</v>
      </c>
      <c r="DG66">
        <v>12.875</v>
      </c>
      <c r="DH66">
        <v>0</v>
      </c>
      <c r="DI66">
        <v>0</v>
      </c>
      <c r="DK66">
        <v>98</v>
      </c>
      <c r="DL66">
        <v>0</v>
      </c>
      <c r="DM66">
        <v>1814826</v>
      </c>
      <c r="DN66">
        <v>4419</v>
      </c>
      <c r="DO66">
        <v>0</v>
      </c>
      <c r="DP66">
        <v>0</v>
      </c>
      <c r="DQ66">
        <v>0</v>
      </c>
      <c r="DR66">
        <v>0</v>
      </c>
      <c r="DS66">
        <v>0</v>
      </c>
      <c r="DT66">
        <v>0</v>
      </c>
      <c r="DU66">
        <v>0</v>
      </c>
      <c r="DV66">
        <v>0</v>
      </c>
      <c r="DW66">
        <v>0</v>
      </c>
      <c r="DX66">
        <v>0</v>
      </c>
      <c r="DY66">
        <v>0</v>
      </c>
      <c r="DZ66">
        <v>0</v>
      </c>
      <c r="EA66">
        <v>0</v>
      </c>
      <c r="EB66">
        <v>0</v>
      </c>
      <c r="EC66">
        <v>91.73</v>
      </c>
      <c r="ED66">
        <v>655617</v>
      </c>
      <c r="EE66">
        <v>0</v>
      </c>
      <c r="EF66">
        <v>0</v>
      </c>
      <c r="EG66">
        <v>0</v>
      </c>
      <c r="EH66">
        <v>1163628</v>
      </c>
      <c r="EI66">
        <v>0</v>
      </c>
      <c r="EJ66">
        <v>0</v>
      </c>
      <c r="EK66">
        <v>46.914000000000001</v>
      </c>
      <c r="EL66">
        <v>0</v>
      </c>
      <c r="EM66">
        <v>8.8190000000000008</v>
      </c>
      <c r="EN66">
        <v>4.0060000000000002</v>
      </c>
      <c r="EO66">
        <v>0</v>
      </c>
      <c r="EP66">
        <v>0</v>
      </c>
      <c r="EQ66">
        <v>59.739000000000004</v>
      </c>
      <c r="ER66">
        <v>0</v>
      </c>
      <c r="ES66">
        <v>187.22900000000001</v>
      </c>
      <c r="ET66">
        <v>0</v>
      </c>
      <c r="EV66">
        <v>0</v>
      </c>
      <c r="EW66">
        <v>0</v>
      </c>
      <c r="EX66">
        <v>0</v>
      </c>
      <c r="EZ66">
        <v>16727954</v>
      </c>
      <c r="FA66">
        <v>0</v>
      </c>
      <c r="FB66">
        <v>17349512</v>
      </c>
      <c r="FC66">
        <v>0</v>
      </c>
      <c r="FD66">
        <v>0</v>
      </c>
      <c r="FE66">
        <v>2227180</v>
      </c>
      <c r="FF66">
        <v>396831</v>
      </c>
      <c r="FG66">
        <v>6.7610000000000003E-2</v>
      </c>
      <c r="FH66">
        <v>3.1380999999999999E-2</v>
      </c>
      <c r="FI66">
        <v>0</v>
      </c>
      <c r="FJ66">
        <v>0</v>
      </c>
      <c r="FK66">
        <v>2543.3580000000002</v>
      </c>
      <c r="FL66">
        <v>20765247</v>
      </c>
      <c r="FM66">
        <v>0</v>
      </c>
      <c r="FN66">
        <v>0</v>
      </c>
      <c r="FO66">
        <v>0</v>
      </c>
      <c r="FP66">
        <v>0</v>
      </c>
      <c r="FQ66">
        <v>0</v>
      </c>
      <c r="FR66">
        <v>0</v>
      </c>
      <c r="FS66">
        <v>0</v>
      </c>
      <c r="FT66">
        <v>0</v>
      </c>
      <c r="FU66">
        <v>0</v>
      </c>
      <c r="FV66">
        <v>0</v>
      </c>
      <c r="FW66">
        <v>0</v>
      </c>
      <c r="FX66">
        <v>0</v>
      </c>
      <c r="FY66">
        <v>0</v>
      </c>
      <c r="GB66">
        <v>1922047</v>
      </c>
      <c r="GC66">
        <v>1922047</v>
      </c>
      <c r="GD66">
        <v>193.11800000000002</v>
      </c>
      <c r="GF66">
        <v>0</v>
      </c>
      <c r="GG66">
        <v>0</v>
      </c>
      <c r="GH66">
        <v>0</v>
      </c>
      <c r="GI66">
        <v>0</v>
      </c>
      <c r="GK66">
        <v>0</v>
      </c>
      <c r="GL66">
        <v>0</v>
      </c>
      <c r="GM66">
        <v>0</v>
      </c>
      <c r="GN66">
        <v>0</v>
      </c>
      <c r="GO66">
        <v>0</v>
      </c>
      <c r="GQ66">
        <v>0</v>
      </c>
      <c r="GR66">
        <v>0</v>
      </c>
      <c r="GS66">
        <v>0</v>
      </c>
      <c r="GT66">
        <v>0</v>
      </c>
      <c r="HB66">
        <v>0</v>
      </c>
      <c r="HC66">
        <v>0</v>
      </c>
      <c r="HD66">
        <v>678084</v>
      </c>
      <c r="HE66">
        <v>0</v>
      </c>
      <c r="HF66">
        <v>1816039</v>
      </c>
      <c r="HG66">
        <v>3729</v>
      </c>
      <c r="HH66">
        <v>67936</v>
      </c>
      <c r="HI66">
        <v>0</v>
      </c>
      <c r="HJ66">
        <v>95057</v>
      </c>
      <c r="HK66">
        <v>3774</v>
      </c>
      <c r="HL66">
        <v>3330</v>
      </c>
      <c r="HM66">
        <v>48000</v>
      </c>
      <c r="HN66">
        <v>110168</v>
      </c>
      <c r="HO66">
        <v>0</v>
      </c>
      <c r="HP66">
        <v>0</v>
      </c>
      <c r="HQ66">
        <v>0</v>
      </c>
      <c r="HR66">
        <v>0</v>
      </c>
      <c r="HS66">
        <v>16723285</v>
      </c>
      <c r="HT66">
        <v>396831</v>
      </c>
      <c r="HW66">
        <v>0</v>
      </c>
      <c r="HX66">
        <v>43</v>
      </c>
      <c r="HY66">
        <v>7</v>
      </c>
      <c r="HZ66">
        <v>3</v>
      </c>
      <c r="IA66">
        <v>3</v>
      </c>
      <c r="IB66">
        <v>0</v>
      </c>
      <c r="IC66">
        <v>56</v>
      </c>
      <c r="ID66">
        <v>0</v>
      </c>
      <c r="IE66">
        <v>0</v>
      </c>
      <c r="IF66">
        <v>0</v>
      </c>
      <c r="IG66">
        <v>6</v>
      </c>
      <c r="IH66">
        <v>210.90100000000001</v>
      </c>
      <c r="II66">
        <v>0</v>
      </c>
      <c r="IJ66">
        <v>274.387</v>
      </c>
      <c r="IK66">
        <v>0</v>
      </c>
      <c r="IL66">
        <v>2</v>
      </c>
      <c r="IM66">
        <v>10</v>
      </c>
      <c r="IN66">
        <v>2</v>
      </c>
      <c r="IO66">
        <v>14</v>
      </c>
      <c r="IP66">
        <v>0</v>
      </c>
      <c r="IQ66">
        <v>274.387</v>
      </c>
      <c r="IR66">
        <v>170532</v>
      </c>
      <c r="IS66">
        <v>0</v>
      </c>
      <c r="IT66">
        <v>10000</v>
      </c>
      <c r="IU66">
        <v>30000</v>
      </c>
      <c r="IV66">
        <v>8000</v>
      </c>
      <c r="IW66">
        <v>6215</v>
      </c>
      <c r="IX66">
        <v>0</v>
      </c>
      <c r="IY66">
        <v>0</v>
      </c>
      <c r="IZ66">
        <v>0</v>
      </c>
      <c r="JA66">
        <v>0</v>
      </c>
      <c r="JB66">
        <v>4</v>
      </c>
      <c r="JC66">
        <v>48304</v>
      </c>
      <c r="JD66">
        <v>8</v>
      </c>
      <c r="JE66">
        <v>48364</v>
      </c>
      <c r="JF66">
        <v>0</v>
      </c>
      <c r="JG66">
        <v>0</v>
      </c>
      <c r="JH66">
        <v>13500</v>
      </c>
      <c r="JJ66">
        <v>0</v>
      </c>
      <c r="JK66">
        <v>0</v>
      </c>
      <c r="JL66">
        <v>0</v>
      </c>
      <c r="JM66">
        <v>0</v>
      </c>
      <c r="JO66">
        <v>7.6720000000000006</v>
      </c>
      <c r="JP66">
        <v>107.51700000000001</v>
      </c>
      <c r="JQ66">
        <v>77.929000000000002</v>
      </c>
      <c r="JR66">
        <v>62239</v>
      </c>
      <c r="JS66">
        <v>1014960</v>
      </c>
      <c r="JT66">
        <v>844848</v>
      </c>
      <c r="JU66">
        <v>39555</v>
      </c>
      <c r="JW66">
        <v>0</v>
      </c>
      <c r="JX66">
        <v>0</v>
      </c>
      <c r="JY66">
        <v>0</v>
      </c>
      <c r="JZ66">
        <v>0</v>
      </c>
      <c r="KD66">
        <v>78309</v>
      </c>
      <c r="KE66">
        <v>7375</v>
      </c>
      <c r="KG66">
        <v>0</v>
      </c>
      <c r="KH66">
        <v>0</v>
      </c>
      <c r="KI66">
        <v>0</v>
      </c>
      <c r="KJ66">
        <v>2</v>
      </c>
      <c r="KK66">
        <v>4</v>
      </c>
      <c r="KL66">
        <v>1243</v>
      </c>
      <c r="KM66">
        <v>2486</v>
      </c>
      <c r="KN66">
        <v>0</v>
      </c>
      <c r="KO66">
        <v>0</v>
      </c>
      <c r="KP66">
        <v>0</v>
      </c>
      <c r="KQ66">
        <v>0</v>
      </c>
      <c r="KS66">
        <v>0</v>
      </c>
      <c r="KT66">
        <v>0</v>
      </c>
      <c r="KU66">
        <v>0</v>
      </c>
      <c r="KW66">
        <v>0</v>
      </c>
      <c r="KX66">
        <v>0</v>
      </c>
      <c r="KY66">
        <v>0</v>
      </c>
      <c r="KZ66">
        <v>19460936</v>
      </c>
      <c r="LA66">
        <v>0</v>
      </c>
      <c r="LB66">
        <v>0</v>
      </c>
      <c r="LD66">
        <v>0</v>
      </c>
      <c r="LE66">
        <v>0</v>
      </c>
      <c r="LF66">
        <v>0</v>
      </c>
      <c r="LG66">
        <v>113640</v>
      </c>
      <c r="LH66">
        <v>0</v>
      </c>
      <c r="LI66">
        <v>19460936</v>
      </c>
      <c r="LJ66">
        <v>1325.9260000000002</v>
      </c>
      <c r="LK66">
        <v>2</v>
      </c>
      <c r="LL66">
        <v>67080</v>
      </c>
      <c r="LM66">
        <v>27977</v>
      </c>
      <c r="LN66">
        <v>0</v>
      </c>
      <c r="LO66">
        <v>0</v>
      </c>
      <c r="LP66">
        <v>0</v>
      </c>
      <c r="LQ66">
        <v>0</v>
      </c>
      <c r="LR66">
        <v>0</v>
      </c>
      <c r="LS66">
        <v>0</v>
      </c>
      <c r="LT66">
        <v>0</v>
      </c>
      <c r="LU66">
        <v>0</v>
      </c>
      <c r="LV66">
        <v>0</v>
      </c>
      <c r="LW66">
        <v>0</v>
      </c>
      <c r="LX66">
        <v>0</v>
      </c>
      <c r="LY66">
        <v>0</v>
      </c>
      <c r="LZ66">
        <v>1894</v>
      </c>
      <c r="MA66">
        <v>113640</v>
      </c>
      <c r="MB66">
        <v>0</v>
      </c>
      <c r="MC66">
        <v>75760</v>
      </c>
      <c r="MD66">
        <v>37880</v>
      </c>
      <c r="ME66">
        <v>0</v>
      </c>
      <c r="MF66">
        <v>0</v>
      </c>
      <c r="MG66">
        <v>20139020</v>
      </c>
      <c r="MH66">
        <v>0</v>
      </c>
      <c r="MI66">
        <v>0</v>
      </c>
      <c r="MJ66">
        <v>0</v>
      </c>
      <c r="MK66">
        <v>0</v>
      </c>
      <c r="ML66">
        <v>0</v>
      </c>
      <c r="MM66">
        <v>1228196.149</v>
      </c>
      <c r="MN66">
        <v>0</v>
      </c>
      <c r="MO66">
        <v>81365.085000000006</v>
      </c>
      <c r="MP66">
        <v>381.24799999999999</v>
      </c>
      <c r="MQ66">
        <v>592.149</v>
      </c>
      <c r="MS66">
        <v>763323922</v>
      </c>
      <c r="MT66">
        <v>257639917</v>
      </c>
      <c r="MU66">
        <v>44241</v>
      </c>
      <c r="MV66">
        <v>131075</v>
      </c>
      <c r="MW66">
        <v>23695</v>
      </c>
      <c r="MX66">
        <v>505684005</v>
      </c>
      <c r="MY66">
        <v>0</v>
      </c>
      <c r="MZ66">
        <v>528000</v>
      </c>
      <c r="NA66">
        <v>56</v>
      </c>
      <c r="NB66">
        <v>20</v>
      </c>
      <c r="ND66">
        <v>1857.7530000000002</v>
      </c>
      <c r="NE66">
        <v>83599</v>
      </c>
      <c r="NF66">
        <v>36</v>
      </c>
      <c r="NG66">
        <v>36000</v>
      </c>
      <c r="NH66">
        <v>200764</v>
      </c>
      <c r="NI66">
        <v>0</v>
      </c>
      <c r="NJ66">
        <v>0</v>
      </c>
      <c r="NK66">
        <v>125537</v>
      </c>
      <c r="NL66">
        <v>0</v>
      </c>
      <c r="NN66">
        <v>0</v>
      </c>
      <c r="NO66">
        <v>0</v>
      </c>
      <c r="NP66">
        <v>1894</v>
      </c>
      <c r="NT66">
        <v>0</v>
      </c>
      <c r="NU66">
        <v>0</v>
      </c>
      <c r="NV66">
        <v>0</v>
      </c>
      <c r="NW66">
        <v>0</v>
      </c>
      <c r="NX66">
        <v>0</v>
      </c>
      <c r="NY66">
        <v>0</v>
      </c>
      <c r="NZ66">
        <v>0</v>
      </c>
      <c r="OA66">
        <v>0</v>
      </c>
      <c r="OB66">
        <v>0</v>
      </c>
      <c r="OC66">
        <v>0</v>
      </c>
      <c r="OD66">
        <v>0</v>
      </c>
      <c r="OE66">
        <v>48000</v>
      </c>
      <c r="OF66">
        <v>440000</v>
      </c>
      <c r="OG66">
        <v>4000</v>
      </c>
      <c r="OH66">
        <v>8000</v>
      </c>
      <c r="OO66">
        <v>14.08</v>
      </c>
      <c r="OP66">
        <v>0</v>
      </c>
      <c r="OQ66">
        <v>14.08</v>
      </c>
      <c r="OR66">
        <v>13126</v>
      </c>
      <c r="OS66">
        <v>0</v>
      </c>
      <c r="OT66">
        <v>13126</v>
      </c>
      <c r="OU66">
        <v>1318</v>
      </c>
      <c r="OV66">
        <v>6227778</v>
      </c>
      <c r="OX66">
        <v>0.25270000000000004</v>
      </c>
      <c r="OY66">
        <v>406500.10000000003</v>
      </c>
      <c r="OZ66">
        <v>1182832</v>
      </c>
      <c r="PA66">
        <v>436424</v>
      </c>
      <c r="PB66">
        <v>6925</v>
      </c>
      <c r="PC66">
        <v>0</v>
      </c>
      <c r="PD66">
        <v>35000000</v>
      </c>
      <c r="PE66">
        <v>33517000</v>
      </c>
      <c r="PF66">
        <v>1483000</v>
      </c>
      <c r="PG66">
        <v>306</v>
      </c>
      <c r="PH66">
        <v>0</v>
      </c>
      <c r="PI66">
        <v>0</v>
      </c>
      <c r="PJ66">
        <v>0</v>
      </c>
      <c r="PK66">
        <v>0</v>
      </c>
      <c r="PL66">
        <v>378043</v>
      </c>
      <c r="PM66">
        <v>0</v>
      </c>
      <c r="PN66">
        <v>0</v>
      </c>
      <c r="PO66">
        <v>0</v>
      </c>
    </row>
    <row r="67" spans="1:431" customFormat="1" x14ac:dyDescent="0.3">
      <c r="A67">
        <v>46778</v>
      </c>
      <c r="B67" s="4">
        <v>61805</v>
      </c>
      <c r="C67">
        <v>9</v>
      </c>
      <c r="D67">
        <v>2026</v>
      </c>
      <c r="E67">
        <v>6215</v>
      </c>
      <c r="F67">
        <v>0</v>
      </c>
      <c r="G67">
        <v>479.99299999999999</v>
      </c>
      <c r="H67">
        <v>466.57500000000005</v>
      </c>
      <c r="I67">
        <v>466.57500000000005</v>
      </c>
      <c r="J67">
        <v>479.99299999999999</v>
      </c>
      <c r="K67">
        <v>0</v>
      </c>
      <c r="L67">
        <v>6215</v>
      </c>
      <c r="M67">
        <v>0</v>
      </c>
      <c r="N67">
        <v>0</v>
      </c>
      <c r="P67">
        <v>598.28500000000008</v>
      </c>
      <c r="Q67">
        <v>0</v>
      </c>
      <c r="R67">
        <v>281906</v>
      </c>
      <c r="S67">
        <v>471.19</v>
      </c>
      <c r="U67">
        <v>205088</v>
      </c>
      <c r="V67">
        <v>36.952000000000005</v>
      </c>
      <c r="W67">
        <v>22966</v>
      </c>
      <c r="X67">
        <v>22966</v>
      </c>
      <c r="Z67">
        <v>0</v>
      </c>
      <c r="AC67">
        <v>0</v>
      </c>
      <c r="AD67" t="s">
        <v>427</v>
      </c>
      <c r="AE67">
        <v>0</v>
      </c>
      <c r="AH67">
        <v>0</v>
      </c>
      <c r="AI67">
        <v>0</v>
      </c>
      <c r="AJ67">
        <v>6215</v>
      </c>
      <c r="AK67" t="s">
        <v>949</v>
      </c>
      <c r="AL67" t="s">
        <v>492</v>
      </c>
      <c r="AM67">
        <v>0</v>
      </c>
      <c r="AN67">
        <v>0</v>
      </c>
      <c r="AO67">
        <v>0</v>
      </c>
      <c r="AP67">
        <v>0</v>
      </c>
      <c r="AQ67">
        <v>0</v>
      </c>
      <c r="AS67">
        <v>0</v>
      </c>
      <c r="AT67">
        <v>0</v>
      </c>
      <c r="AU67">
        <v>0</v>
      </c>
      <c r="AV67">
        <v>-46</v>
      </c>
      <c r="AW67">
        <v>5332443</v>
      </c>
      <c r="AX67">
        <v>5154278</v>
      </c>
      <c r="AY67">
        <v>3471568</v>
      </c>
      <c r="AZ67">
        <v>281906</v>
      </c>
      <c r="BA67">
        <v>0</v>
      </c>
      <c r="BB67">
        <v>10389</v>
      </c>
      <c r="BC67">
        <v>10322</v>
      </c>
      <c r="BD67">
        <v>24</v>
      </c>
      <c r="BE67">
        <v>66</v>
      </c>
      <c r="BF67">
        <v>4002159</v>
      </c>
      <c r="BG67">
        <v>0</v>
      </c>
      <c r="BJ67">
        <v>12</v>
      </c>
      <c r="BK67">
        <v>0</v>
      </c>
      <c r="BL67">
        <v>0</v>
      </c>
      <c r="BM67">
        <v>0</v>
      </c>
      <c r="BN67">
        <v>0</v>
      </c>
      <c r="BO67">
        <v>0</v>
      </c>
      <c r="BP67">
        <v>0</v>
      </c>
      <c r="BQ67">
        <v>845</v>
      </c>
      <c r="BS67">
        <v>0</v>
      </c>
      <c r="BT67">
        <v>0</v>
      </c>
      <c r="BU67">
        <v>0</v>
      </c>
      <c r="BV67">
        <v>0</v>
      </c>
      <c r="BW67">
        <v>0</v>
      </c>
      <c r="BY67">
        <v>0</v>
      </c>
      <c r="CA67">
        <v>410.22</v>
      </c>
      <c r="CB67">
        <v>410220</v>
      </c>
      <c r="CC67">
        <v>0</v>
      </c>
      <c r="CD67">
        <v>0</v>
      </c>
      <c r="CE67">
        <v>0</v>
      </c>
      <c r="CF67">
        <v>0</v>
      </c>
      <c r="CG67">
        <v>0</v>
      </c>
      <c r="CH67">
        <v>209169</v>
      </c>
      <c r="CI67">
        <v>0</v>
      </c>
      <c r="CJ67">
        <v>4</v>
      </c>
      <c r="CK67">
        <v>0</v>
      </c>
      <c r="CL67">
        <v>0</v>
      </c>
      <c r="CN67">
        <v>0</v>
      </c>
      <c r="CO67">
        <v>1</v>
      </c>
      <c r="CP67">
        <v>0</v>
      </c>
      <c r="CQ67">
        <v>0</v>
      </c>
      <c r="CR67">
        <v>599.81600000000003</v>
      </c>
      <c r="CS67">
        <v>0</v>
      </c>
      <c r="CT67">
        <v>0</v>
      </c>
      <c r="CU67">
        <v>0</v>
      </c>
      <c r="CV67">
        <v>0</v>
      </c>
      <c r="CW67">
        <v>0</v>
      </c>
      <c r="CX67">
        <v>0</v>
      </c>
      <c r="CY67">
        <v>0</v>
      </c>
      <c r="CZ67">
        <v>0</v>
      </c>
      <c r="DB67">
        <v>2899764</v>
      </c>
      <c r="DC67">
        <v>0</v>
      </c>
      <c r="DD67">
        <v>0</v>
      </c>
      <c r="DE67">
        <v>52361</v>
      </c>
      <c r="DF67">
        <v>52361</v>
      </c>
      <c r="DG67">
        <v>8.4250000000000007</v>
      </c>
      <c r="DH67">
        <v>0</v>
      </c>
      <c r="DI67">
        <v>0</v>
      </c>
      <c r="DK67">
        <v>3240</v>
      </c>
      <c r="DL67">
        <v>0</v>
      </c>
      <c r="DM67">
        <v>311574</v>
      </c>
      <c r="DN67">
        <v>759</v>
      </c>
      <c r="DO67">
        <v>0</v>
      </c>
      <c r="DP67">
        <v>0</v>
      </c>
      <c r="DQ67">
        <v>0</v>
      </c>
      <c r="DR67">
        <v>0</v>
      </c>
      <c r="DS67">
        <v>0</v>
      </c>
      <c r="DT67">
        <v>0</v>
      </c>
      <c r="DU67">
        <v>0</v>
      </c>
      <c r="DV67">
        <v>0</v>
      </c>
      <c r="DW67">
        <v>0</v>
      </c>
      <c r="DX67">
        <v>0</v>
      </c>
      <c r="DY67">
        <v>0</v>
      </c>
      <c r="DZ67">
        <v>0</v>
      </c>
      <c r="EA67">
        <v>0</v>
      </c>
      <c r="EB67">
        <v>0</v>
      </c>
      <c r="EC67">
        <v>15.452</v>
      </c>
      <c r="ED67">
        <v>110439</v>
      </c>
      <c r="EE67">
        <v>0</v>
      </c>
      <c r="EF67">
        <v>0</v>
      </c>
      <c r="EG67">
        <v>0</v>
      </c>
      <c r="EH67">
        <v>201894</v>
      </c>
      <c r="EI67">
        <v>0</v>
      </c>
      <c r="EJ67">
        <v>0</v>
      </c>
      <c r="EK67">
        <v>8.7350000000000012</v>
      </c>
      <c r="EL67">
        <v>0</v>
      </c>
      <c r="EM67">
        <v>0.95000000000000007</v>
      </c>
      <c r="EN67">
        <v>0.68600000000000005</v>
      </c>
      <c r="EO67">
        <v>0</v>
      </c>
      <c r="EP67">
        <v>0</v>
      </c>
      <c r="EQ67">
        <v>10.371</v>
      </c>
      <c r="ER67">
        <v>0</v>
      </c>
      <c r="ES67">
        <v>32.484999999999999</v>
      </c>
      <c r="ET67">
        <v>0</v>
      </c>
      <c r="EV67">
        <v>0</v>
      </c>
      <c r="EW67">
        <v>0</v>
      </c>
      <c r="EX67">
        <v>0</v>
      </c>
      <c r="EZ67">
        <v>4489907</v>
      </c>
      <c r="FA67">
        <v>0</v>
      </c>
      <c r="FB67">
        <v>4770988</v>
      </c>
      <c r="FC67">
        <v>0</v>
      </c>
      <c r="FD67">
        <v>0</v>
      </c>
      <c r="FE67">
        <v>563898</v>
      </c>
      <c r="FF67">
        <v>100473</v>
      </c>
      <c r="FG67">
        <v>6.7610000000000003E-2</v>
      </c>
      <c r="FH67">
        <v>3.1380999999999999E-2</v>
      </c>
      <c r="FI67">
        <v>0</v>
      </c>
      <c r="FJ67">
        <v>0</v>
      </c>
      <c r="FK67">
        <v>643.95100000000002</v>
      </c>
      <c r="FL67">
        <v>5644529</v>
      </c>
      <c r="FM67">
        <v>0</v>
      </c>
      <c r="FN67">
        <v>0</v>
      </c>
      <c r="FO67">
        <v>0</v>
      </c>
      <c r="FP67">
        <v>0</v>
      </c>
      <c r="FQ67">
        <v>0</v>
      </c>
      <c r="FR67">
        <v>0</v>
      </c>
      <c r="FS67">
        <v>0</v>
      </c>
      <c r="FT67">
        <v>0</v>
      </c>
      <c r="FU67">
        <v>0</v>
      </c>
      <c r="FV67">
        <v>0</v>
      </c>
      <c r="FW67">
        <v>0</v>
      </c>
      <c r="FX67">
        <v>0</v>
      </c>
      <c r="FY67">
        <v>0</v>
      </c>
      <c r="GB67">
        <v>28764</v>
      </c>
      <c r="GC67">
        <v>28764</v>
      </c>
      <c r="GD67">
        <v>3.0470000000000002</v>
      </c>
      <c r="GF67">
        <v>0</v>
      </c>
      <c r="GG67">
        <v>0</v>
      </c>
      <c r="GH67">
        <v>0</v>
      </c>
      <c r="GI67">
        <v>0</v>
      </c>
      <c r="GK67">
        <v>0</v>
      </c>
      <c r="GL67">
        <v>0</v>
      </c>
      <c r="GM67">
        <v>0</v>
      </c>
      <c r="GN67">
        <v>0</v>
      </c>
      <c r="GO67">
        <v>0</v>
      </c>
      <c r="GQ67">
        <v>0</v>
      </c>
      <c r="GR67">
        <v>0</v>
      </c>
      <c r="GS67">
        <v>0</v>
      </c>
      <c r="GT67">
        <v>0</v>
      </c>
      <c r="HB67">
        <v>0</v>
      </c>
      <c r="HC67">
        <v>0</v>
      </c>
      <c r="HD67">
        <v>178989</v>
      </c>
      <c r="HE67">
        <v>0</v>
      </c>
      <c r="HF67">
        <v>541227</v>
      </c>
      <c r="HG67">
        <v>24239</v>
      </c>
      <c r="HH67">
        <v>19785</v>
      </c>
      <c r="HI67">
        <v>0</v>
      </c>
      <c r="HJ67">
        <v>46196</v>
      </c>
      <c r="HK67">
        <v>712</v>
      </c>
      <c r="HL67">
        <v>294</v>
      </c>
      <c r="HM67">
        <v>14000</v>
      </c>
      <c r="HN67">
        <v>76331</v>
      </c>
      <c r="HO67">
        <v>0</v>
      </c>
      <c r="HP67">
        <v>0</v>
      </c>
      <c r="HQ67">
        <v>0</v>
      </c>
      <c r="HR67">
        <v>0</v>
      </c>
      <c r="HS67">
        <v>4489082</v>
      </c>
      <c r="HT67">
        <v>100473</v>
      </c>
      <c r="HW67">
        <v>0</v>
      </c>
      <c r="HX67">
        <v>14</v>
      </c>
      <c r="HY67">
        <v>10</v>
      </c>
      <c r="HZ67">
        <v>3</v>
      </c>
      <c r="IA67">
        <v>4</v>
      </c>
      <c r="IB67">
        <v>4</v>
      </c>
      <c r="IC67">
        <v>35</v>
      </c>
      <c r="ID67">
        <v>0</v>
      </c>
      <c r="IE67">
        <v>0</v>
      </c>
      <c r="IF67">
        <v>0</v>
      </c>
      <c r="IG67">
        <v>39</v>
      </c>
      <c r="IH67">
        <v>27.007000000000001</v>
      </c>
      <c r="II67">
        <v>0</v>
      </c>
      <c r="IJ67">
        <v>36.952000000000005</v>
      </c>
      <c r="IK67">
        <v>0</v>
      </c>
      <c r="IL67">
        <v>1</v>
      </c>
      <c r="IM67">
        <v>3</v>
      </c>
      <c r="IN67">
        <v>0</v>
      </c>
      <c r="IO67">
        <v>4</v>
      </c>
      <c r="IP67">
        <v>0</v>
      </c>
      <c r="IQ67">
        <v>36.952000000000005</v>
      </c>
      <c r="IR67">
        <v>22966</v>
      </c>
      <c r="IS67">
        <v>0</v>
      </c>
      <c r="IT67">
        <v>5000</v>
      </c>
      <c r="IU67">
        <v>9000</v>
      </c>
      <c r="IV67">
        <v>0</v>
      </c>
      <c r="IW67">
        <v>6215</v>
      </c>
      <c r="IX67">
        <v>0</v>
      </c>
      <c r="IY67">
        <v>0</v>
      </c>
      <c r="IZ67">
        <v>0</v>
      </c>
      <c r="JA67">
        <v>0</v>
      </c>
      <c r="JB67">
        <v>1</v>
      </c>
      <c r="JC67">
        <v>12191</v>
      </c>
      <c r="JD67">
        <v>8</v>
      </c>
      <c r="JE67">
        <v>48912</v>
      </c>
      <c r="JF67">
        <v>4</v>
      </c>
      <c r="JG67">
        <v>12228</v>
      </c>
      <c r="JH67">
        <v>3000</v>
      </c>
      <c r="JJ67">
        <v>0</v>
      </c>
      <c r="JK67">
        <v>0</v>
      </c>
      <c r="JL67">
        <v>0</v>
      </c>
      <c r="JM67">
        <v>0</v>
      </c>
      <c r="JO67">
        <v>0</v>
      </c>
      <c r="JP67">
        <v>3.0470000000000002</v>
      </c>
      <c r="JQ67">
        <v>0</v>
      </c>
      <c r="JR67">
        <v>0</v>
      </c>
      <c r="JS67">
        <v>28764</v>
      </c>
      <c r="JT67">
        <v>0</v>
      </c>
      <c r="JU67">
        <v>10441</v>
      </c>
      <c r="JW67">
        <v>0</v>
      </c>
      <c r="JX67">
        <v>0</v>
      </c>
      <c r="JY67">
        <v>0</v>
      </c>
      <c r="JZ67">
        <v>0</v>
      </c>
      <c r="KD67">
        <v>36544</v>
      </c>
      <c r="KE67">
        <v>7375</v>
      </c>
      <c r="KG67">
        <v>0</v>
      </c>
      <c r="KH67">
        <v>0</v>
      </c>
      <c r="KI67">
        <v>0</v>
      </c>
      <c r="KJ67">
        <v>22</v>
      </c>
      <c r="KK67">
        <v>17</v>
      </c>
      <c r="KL67">
        <v>13673</v>
      </c>
      <c r="KM67">
        <v>10566</v>
      </c>
      <c r="KN67">
        <v>0</v>
      </c>
      <c r="KO67">
        <v>0</v>
      </c>
      <c r="KP67">
        <v>0</v>
      </c>
      <c r="KQ67">
        <v>0</v>
      </c>
      <c r="KS67">
        <v>0</v>
      </c>
      <c r="KT67">
        <v>0</v>
      </c>
      <c r="KU67">
        <v>0</v>
      </c>
      <c r="KW67">
        <v>0</v>
      </c>
      <c r="KX67">
        <v>0</v>
      </c>
      <c r="KY67">
        <v>0</v>
      </c>
      <c r="KZ67">
        <v>5183633</v>
      </c>
      <c r="LA67">
        <v>0</v>
      </c>
      <c r="LB67">
        <v>0</v>
      </c>
      <c r="LD67">
        <v>0</v>
      </c>
      <c r="LE67">
        <v>0</v>
      </c>
      <c r="LF67">
        <v>0</v>
      </c>
      <c r="LG67">
        <v>30180</v>
      </c>
      <c r="LH67">
        <v>0</v>
      </c>
      <c r="LI67">
        <v>5183633</v>
      </c>
      <c r="LJ67">
        <v>599.81600000000003</v>
      </c>
      <c r="LK67">
        <v>1</v>
      </c>
      <c r="LL67">
        <v>33540</v>
      </c>
      <c r="LM67">
        <v>12656</v>
      </c>
      <c r="LN67">
        <v>0</v>
      </c>
      <c r="LO67">
        <v>0</v>
      </c>
      <c r="LP67">
        <v>0</v>
      </c>
      <c r="LQ67">
        <v>0</v>
      </c>
      <c r="LR67">
        <v>0</v>
      </c>
      <c r="LS67">
        <v>0</v>
      </c>
      <c r="LT67">
        <v>0</v>
      </c>
      <c r="LU67">
        <v>0</v>
      </c>
      <c r="LV67">
        <v>0</v>
      </c>
      <c r="LW67">
        <v>0</v>
      </c>
      <c r="LX67">
        <v>0</v>
      </c>
      <c r="LY67">
        <v>0</v>
      </c>
      <c r="LZ67">
        <v>503</v>
      </c>
      <c r="MA67">
        <v>30180</v>
      </c>
      <c r="MB67">
        <v>0</v>
      </c>
      <c r="MC67">
        <v>20120</v>
      </c>
      <c r="MD67">
        <v>10060</v>
      </c>
      <c r="ME67">
        <v>0</v>
      </c>
      <c r="MF67">
        <v>0</v>
      </c>
      <c r="MG67">
        <v>5362623</v>
      </c>
      <c r="MH67">
        <v>0</v>
      </c>
      <c r="MI67">
        <v>0</v>
      </c>
      <c r="MJ67">
        <v>0</v>
      </c>
      <c r="MK67">
        <v>0</v>
      </c>
      <c r="ML67">
        <v>0</v>
      </c>
      <c r="MM67">
        <v>1228196.149</v>
      </c>
      <c r="MN67">
        <v>0</v>
      </c>
      <c r="MO67">
        <v>81365.085000000006</v>
      </c>
      <c r="MP67">
        <v>227.197</v>
      </c>
      <c r="MQ67">
        <v>254.20400000000001</v>
      </c>
      <c r="MS67">
        <v>763323922</v>
      </c>
      <c r="MT67">
        <v>257639917</v>
      </c>
      <c r="MU67">
        <v>5665</v>
      </c>
      <c r="MV67">
        <v>16785</v>
      </c>
      <c r="MW67">
        <v>14120</v>
      </c>
      <c r="MX67">
        <v>505684005</v>
      </c>
      <c r="MY67">
        <v>0</v>
      </c>
      <c r="MZ67">
        <v>228000</v>
      </c>
      <c r="NA67">
        <v>27</v>
      </c>
      <c r="NB67">
        <v>3</v>
      </c>
      <c r="ND67">
        <v>553.65899999999999</v>
      </c>
      <c r="NE67">
        <v>24915</v>
      </c>
      <c r="NF67">
        <v>6</v>
      </c>
      <c r="NG67">
        <v>6000</v>
      </c>
      <c r="NH67">
        <v>53318</v>
      </c>
      <c r="NI67">
        <v>0</v>
      </c>
      <c r="NJ67">
        <v>0</v>
      </c>
      <c r="NK67">
        <v>30690</v>
      </c>
      <c r="NL67">
        <v>0</v>
      </c>
      <c r="NN67">
        <v>0</v>
      </c>
      <c r="NO67">
        <v>0</v>
      </c>
      <c r="NP67">
        <v>503</v>
      </c>
      <c r="NT67">
        <v>0</v>
      </c>
      <c r="NU67">
        <v>0</v>
      </c>
      <c r="NV67">
        <v>0</v>
      </c>
      <c r="NW67">
        <v>0</v>
      </c>
      <c r="NX67">
        <v>0</v>
      </c>
      <c r="NY67">
        <v>0</v>
      </c>
      <c r="NZ67">
        <v>0</v>
      </c>
      <c r="OA67">
        <v>0</v>
      </c>
      <c r="OB67">
        <v>0</v>
      </c>
      <c r="OC67">
        <v>0</v>
      </c>
      <c r="OD67">
        <v>0</v>
      </c>
      <c r="OE67">
        <v>80000</v>
      </c>
      <c r="OF67">
        <v>544000</v>
      </c>
      <c r="OG67">
        <v>4000</v>
      </c>
      <c r="OH67">
        <v>8000</v>
      </c>
      <c r="OO67">
        <v>0</v>
      </c>
      <c r="OP67">
        <v>0</v>
      </c>
      <c r="OQ67">
        <v>0</v>
      </c>
      <c r="OR67">
        <v>0</v>
      </c>
      <c r="OS67">
        <v>0</v>
      </c>
      <c r="OT67">
        <v>0</v>
      </c>
      <c r="OU67">
        <v>0</v>
      </c>
      <c r="OV67">
        <v>9537483</v>
      </c>
      <c r="OX67">
        <v>0.25270000000000004</v>
      </c>
      <c r="OY67">
        <v>406500.10000000003</v>
      </c>
      <c r="OZ67">
        <v>1718374</v>
      </c>
      <c r="PA67">
        <v>634020</v>
      </c>
      <c r="PB67">
        <v>6925</v>
      </c>
      <c r="PC67">
        <v>0</v>
      </c>
      <c r="PD67">
        <v>35000000</v>
      </c>
      <c r="PE67">
        <v>33517000</v>
      </c>
      <c r="PF67">
        <v>1483000</v>
      </c>
      <c r="PG67">
        <v>306</v>
      </c>
      <c r="PH67">
        <v>0</v>
      </c>
      <c r="PI67">
        <v>0</v>
      </c>
      <c r="PJ67">
        <v>0</v>
      </c>
      <c r="PK67">
        <v>0</v>
      </c>
      <c r="PL67">
        <v>0</v>
      </c>
      <c r="PM67">
        <v>0</v>
      </c>
      <c r="PN67">
        <v>0</v>
      </c>
      <c r="PO67">
        <v>0</v>
      </c>
    </row>
    <row r="68" spans="1:431" customFormat="1" x14ac:dyDescent="0.3">
      <c r="A68">
        <v>46778</v>
      </c>
      <c r="B68" s="4">
        <v>61806</v>
      </c>
      <c r="C68">
        <v>9</v>
      </c>
      <c r="D68">
        <v>2026</v>
      </c>
      <c r="E68">
        <v>6215</v>
      </c>
      <c r="F68">
        <v>0</v>
      </c>
      <c r="G68">
        <v>1088.4460000000001</v>
      </c>
      <c r="H68">
        <v>1066.383</v>
      </c>
      <c r="I68">
        <v>1066.383</v>
      </c>
      <c r="J68">
        <v>1088.4460000000001</v>
      </c>
      <c r="K68">
        <v>0</v>
      </c>
      <c r="L68">
        <v>6215</v>
      </c>
      <c r="M68">
        <v>0</v>
      </c>
      <c r="N68">
        <v>0</v>
      </c>
      <c r="P68">
        <v>528.28600000000006</v>
      </c>
      <c r="Q68">
        <v>0</v>
      </c>
      <c r="R68">
        <v>248923</v>
      </c>
      <c r="S68">
        <v>471.19</v>
      </c>
      <c r="U68">
        <v>181096</v>
      </c>
      <c r="V68">
        <v>61.987000000000002</v>
      </c>
      <c r="W68">
        <v>38525</v>
      </c>
      <c r="X68">
        <v>38525</v>
      </c>
      <c r="Z68">
        <v>0</v>
      </c>
      <c r="AC68">
        <v>0</v>
      </c>
      <c r="AD68" t="s">
        <v>427</v>
      </c>
      <c r="AE68">
        <v>0</v>
      </c>
      <c r="AH68">
        <v>0</v>
      </c>
      <c r="AI68">
        <v>0</v>
      </c>
      <c r="AJ68">
        <v>6215</v>
      </c>
      <c r="AK68" t="s">
        <v>949</v>
      </c>
      <c r="AL68" t="s">
        <v>619</v>
      </c>
      <c r="AM68">
        <v>0</v>
      </c>
      <c r="AN68">
        <v>0</v>
      </c>
      <c r="AO68">
        <v>0</v>
      </c>
      <c r="AP68">
        <v>0</v>
      </c>
      <c r="AQ68">
        <v>0</v>
      </c>
      <c r="AS68">
        <v>0</v>
      </c>
      <c r="AT68">
        <v>0</v>
      </c>
      <c r="AU68">
        <v>0</v>
      </c>
      <c r="AV68">
        <v>0</v>
      </c>
      <c r="AW68">
        <v>12653534</v>
      </c>
      <c r="AX68">
        <v>12362414</v>
      </c>
      <c r="AY68">
        <v>7479202</v>
      </c>
      <c r="AZ68">
        <v>248923</v>
      </c>
      <c r="BA68">
        <v>0</v>
      </c>
      <c r="BB68">
        <v>0</v>
      </c>
      <c r="BC68">
        <v>0</v>
      </c>
      <c r="BD68">
        <v>0</v>
      </c>
      <c r="BE68">
        <v>0</v>
      </c>
      <c r="BF68">
        <v>9784558</v>
      </c>
      <c r="BG68">
        <v>0</v>
      </c>
      <c r="BJ68">
        <v>12</v>
      </c>
      <c r="BK68">
        <v>0</v>
      </c>
      <c r="BL68">
        <v>0</v>
      </c>
      <c r="BM68">
        <v>0</v>
      </c>
      <c r="BN68">
        <v>0</v>
      </c>
      <c r="BO68">
        <v>0</v>
      </c>
      <c r="BP68">
        <v>0</v>
      </c>
      <c r="BQ68">
        <v>733</v>
      </c>
      <c r="BS68">
        <v>0</v>
      </c>
      <c r="BT68">
        <v>0</v>
      </c>
      <c r="BU68">
        <v>0</v>
      </c>
      <c r="BV68">
        <v>0</v>
      </c>
      <c r="BW68">
        <v>0</v>
      </c>
      <c r="BY68">
        <v>0</v>
      </c>
      <c r="CA68">
        <v>0</v>
      </c>
      <c r="CB68">
        <v>0</v>
      </c>
      <c r="CC68">
        <v>0</v>
      </c>
      <c r="CD68">
        <v>0</v>
      </c>
      <c r="CE68">
        <v>0</v>
      </c>
      <c r="CF68">
        <v>0</v>
      </c>
      <c r="CG68">
        <v>0</v>
      </c>
      <c r="CH68">
        <v>291981</v>
      </c>
      <c r="CI68">
        <v>0</v>
      </c>
      <c r="CJ68">
        <v>4</v>
      </c>
      <c r="CK68">
        <v>0</v>
      </c>
      <c r="CL68">
        <v>0</v>
      </c>
      <c r="CN68">
        <v>0</v>
      </c>
      <c r="CO68">
        <v>1</v>
      </c>
      <c r="CP68">
        <v>0</v>
      </c>
      <c r="CQ68">
        <v>0</v>
      </c>
      <c r="CR68">
        <v>532.21699999999998</v>
      </c>
      <c r="CS68">
        <v>0</v>
      </c>
      <c r="CT68">
        <v>0</v>
      </c>
      <c r="CU68">
        <v>0</v>
      </c>
      <c r="CV68">
        <v>0</v>
      </c>
      <c r="CW68">
        <v>0</v>
      </c>
      <c r="CX68">
        <v>0</v>
      </c>
      <c r="CY68">
        <v>0</v>
      </c>
      <c r="CZ68">
        <v>0</v>
      </c>
      <c r="DB68">
        <v>6627570</v>
      </c>
      <c r="DC68">
        <v>0</v>
      </c>
      <c r="DD68">
        <v>0</v>
      </c>
      <c r="DE68">
        <v>1277493</v>
      </c>
      <c r="DF68">
        <v>1277493</v>
      </c>
      <c r="DG68">
        <v>205.55</v>
      </c>
      <c r="DH68">
        <v>0</v>
      </c>
      <c r="DI68">
        <v>0</v>
      </c>
      <c r="DK68">
        <v>1526</v>
      </c>
      <c r="DL68">
        <v>0</v>
      </c>
      <c r="DM68">
        <v>353403</v>
      </c>
      <c r="DN68">
        <v>860</v>
      </c>
      <c r="DO68">
        <v>0</v>
      </c>
      <c r="DP68">
        <v>0</v>
      </c>
      <c r="DQ68">
        <v>0</v>
      </c>
      <c r="DR68">
        <v>0</v>
      </c>
      <c r="DS68">
        <v>0</v>
      </c>
      <c r="DT68">
        <v>0</v>
      </c>
      <c r="DU68">
        <v>0</v>
      </c>
      <c r="DV68">
        <v>0</v>
      </c>
      <c r="DW68">
        <v>0</v>
      </c>
      <c r="DX68">
        <v>0</v>
      </c>
      <c r="DY68">
        <v>0</v>
      </c>
      <c r="DZ68">
        <v>0</v>
      </c>
      <c r="EA68">
        <v>0</v>
      </c>
      <c r="EB68">
        <v>0</v>
      </c>
      <c r="EC68">
        <v>38.341999999999999</v>
      </c>
      <c r="ED68">
        <v>274040</v>
      </c>
      <c r="EE68">
        <v>0</v>
      </c>
      <c r="EF68">
        <v>0</v>
      </c>
      <c r="EG68">
        <v>0</v>
      </c>
      <c r="EH68">
        <v>80223</v>
      </c>
      <c r="EI68">
        <v>0</v>
      </c>
      <c r="EJ68">
        <v>0</v>
      </c>
      <c r="EK68">
        <v>4.2350000000000003</v>
      </c>
      <c r="EL68">
        <v>0</v>
      </c>
      <c r="EM68">
        <v>4.1000000000000002E-2</v>
      </c>
      <c r="EN68">
        <v>1.6E-2</v>
      </c>
      <c r="EO68">
        <v>0</v>
      </c>
      <c r="EP68">
        <v>0</v>
      </c>
      <c r="EQ68">
        <v>4.2919999999999998</v>
      </c>
      <c r="ER68">
        <v>0</v>
      </c>
      <c r="ES68">
        <v>12.908000000000001</v>
      </c>
      <c r="ET68">
        <v>0</v>
      </c>
      <c r="EV68">
        <v>0</v>
      </c>
      <c r="EW68">
        <v>0</v>
      </c>
      <c r="EX68">
        <v>0</v>
      </c>
      <c r="EZ68">
        <v>10738144</v>
      </c>
      <c r="FA68">
        <v>0</v>
      </c>
      <c r="FB68">
        <v>10986206</v>
      </c>
      <c r="FC68">
        <v>0</v>
      </c>
      <c r="FD68">
        <v>0</v>
      </c>
      <c r="FE68">
        <v>1378631</v>
      </c>
      <c r="FF68">
        <v>245639</v>
      </c>
      <c r="FG68">
        <v>6.7610000000000003E-2</v>
      </c>
      <c r="FH68">
        <v>3.1380999999999999E-2</v>
      </c>
      <c r="FI68">
        <v>0</v>
      </c>
      <c r="FJ68">
        <v>0</v>
      </c>
      <c r="FK68">
        <v>1574.346</v>
      </c>
      <c r="FL68">
        <v>12902457</v>
      </c>
      <c r="FM68">
        <v>0</v>
      </c>
      <c r="FN68">
        <v>0</v>
      </c>
      <c r="FO68">
        <v>0</v>
      </c>
      <c r="FP68">
        <v>0</v>
      </c>
      <c r="FQ68">
        <v>0</v>
      </c>
      <c r="FR68">
        <v>0</v>
      </c>
      <c r="FS68">
        <v>0</v>
      </c>
      <c r="FT68">
        <v>0</v>
      </c>
      <c r="FU68">
        <v>0</v>
      </c>
      <c r="FV68">
        <v>0</v>
      </c>
      <c r="FW68">
        <v>0</v>
      </c>
      <c r="FX68">
        <v>0</v>
      </c>
      <c r="FY68">
        <v>0</v>
      </c>
      <c r="GB68">
        <v>192660</v>
      </c>
      <c r="GC68">
        <v>192660</v>
      </c>
      <c r="GD68">
        <v>17.771000000000001</v>
      </c>
      <c r="GF68">
        <v>0</v>
      </c>
      <c r="GG68">
        <v>0</v>
      </c>
      <c r="GH68">
        <v>0</v>
      </c>
      <c r="GI68">
        <v>0</v>
      </c>
      <c r="GK68">
        <v>0</v>
      </c>
      <c r="GL68">
        <v>0</v>
      </c>
      <c r="GM68">
        <v>0</v>
      </c>
      <c r="GN68">
        <v>0</v>
      </c>
      <c r="GO68">
        <v>0</v>
      </c>
      <c r="GQ68">
        <v>0</v>
      </c>
      <c r="GR68">
        <v>0</v>
      </c>
      <c r="GS68">
        <v>0</v>
      </c>
      <c r="GT68">
        <v>0</v>
      </c>
      <c r="HB68">
        <v>0</v>
      </c>
      <c r="HC68">
        <v>0</v>
      </c>
      <c r="HD68">
        <v>0</v>
      </c>
      <c r="HE68">
        <v>0</v>
      </c>
      <c r="HF68">
        <v>1237004</v>
      </c>
      <c r="HG68">
        <v>30454</v>
      </c>
      <c r="HH68">
        <v>0</v>
      </c>
      <c r="HI68">
        <v>0</v>
      </c>
      <c r="HJ68">
        <v>782817</v>
      </c>
      <c r="HK68">
        <v>0</v>
      </c>
      <c r="HL68">
        <v>0</v>
      </c>
      <c r="HM68">
        <v>0</v>
      </c>
      <c r="HN68">
        <v>26589</v>
      </c>
      <c r="HO68">
        <v>0</v>
      </c>
      <c r="HP68">
        <v>0</v>
      </c>
      <c r="HQ68">
        <v>0</v>
      </c>
      <c r="HR68">
        <v>0</v>
      </c>
      <c r="HS68">
        <v>10737283</v>
      </c>
      <c r="HT68">
        <v>245639</v>
      </c>
      <c r="HW68">
        <v>0</v>
      </c>
      <c r="HX68">
        <v>94</v>
      </c>
      <c r="HY68">
        <v>120</v>
      </c>
      <c r="HZ68">
        <v>174</v>
      </c>
      <c r="IA68">
        <v>204</v>
      </c>
      <c r="IB68">
        <v>214</v>
      </c>
      <c r="IC68">
        <v>806</v>
      </c>
      <c r="ID68">
        <v>0</v>
      </c>
      <c r="IE68">
        <v>0</v>
      </c>
      <c r="IF68">
        <v>0</v>
      </c>
      <c r="IG68">
        <v>49</v>
      </c>
      <c r="IH68">
        <v>0</v>
      </c>
      <c r="II68">
        <v>0</v>
      </c>
      <c r="IJ68">
        <v>61.987000000000002</v>
      </c>
      <c r="IK68">
        <v>0</v>
      </c>
      <c r="IL68">
        <v>0</v>
      </c>
      <c r="IM68">
        <v>0</v>
      </c>
      <c r="IN68">
        <v>0</v>
      </c>
      <c r="IO68">
        <v>0</v>
      </c>
      <c r="IP68">
        <v>0</v>
      </c>
      <c r="IQ68">
        <v>61.987000000000002</v>
      </c>
      <c r="IR68">
        <v>38525</v>
      </c>
      <c r="IS68">
        <v>0</v>
      </c>
      <c r="IT68">
        <v>0</v>
      </c>
      <c r="IU68">
        <v>0</v>
      </c>
      <c r="IV68">
        <v>0</v>
      </c>
      <c r="IW68">
        <v>6215</v>
      </c>
      <c r="IX68">
        <v>0</v>
      </c>
      <c r="IY68">
        <v>0</v>
      </c>
      <c r="IZ68">
        <v>0</v>
      </c>
      <c r="JA68">
        <v>0</v>
      </c>
      <c r="JB68">
        <v>0</v>
      </c>
      <c r="JC68">
        <v>0</v>
      </c>
      <c r="JD68">
        <v>2</v>
      </c>
      <c r="JE68">
        <v>8790</v>
      </c>
      <c r="JF68">
        <v>7</v>
      </c>
      <c r="JG68">
        <v>17799</v>
      </c>
      <c r="JH68">
        <v>0</v>
      </c>
      <c r="JJ68">
        <v>0</v>
      </c>
      <c r="JK68">
        <v>0</v>
      </c>
      <c r="JL68">
        <v>0</v>
      </c>
      <c r="JM68">
        <v>0</v>
      </c>
      <c r="JO68">
        <v>0</v>
      </c>
      <c r="JP68">
        <v>0</v>
      </c>
      <c r="JQ68">
        <v>17.771000000000001</v>
      </c>
      <c r="JR68">
        <v>0</v>
      </c>
      <c r="JS68">
        <v>0</v>
      </c>
      <c r="JT68">
        <v>192660</v>
      </c>
      <c r="JU68">
        <v>0</v>
      </c>
      <c r="JW68">
        <v>0</v>
      </c>
      <c r="JX68">
        <v>0</v>
      </c>
      <c r="JY68">
        <v>0</v>
      </c>
      <c r="JZ68">
        <v>0</v>
      </c>
      <c r="KD68">
        <v>0</v>
      </c>
      <c r="KE68">
        <v>7375</v>
      </c>
      <c r="KG68">
        <v>0</v>
      </c>
      <c r="KH68">
        <v>0</v>
      </c>
      <c r="KI68">
        <v>0</v>
      </c>
      <c r="KJ68">
        <v>14</v>
      </c>
      <c r="KK68">
        <v>35</v>
      </c>
      <c r="KL68">
        <v>8701</v>
      </c>
      <c r="KM68">
        <v>21753</v>
      </c>
      <c r="KN68">
        <v>0</v>
      </c>
      <c r="KO68">
        <v>0</v>
      </c>
      <c r="KP68">
        <v>0</v>
      </c>
      <c r="KQ68">
        <v>0</v>
      </c>
      <c r="KS68">
        <v>0</v>
      </c>
      <c r="KT68">
        <v>0</v>
      </c>
      <c r="KU68">
        <v>0</v>
      </c>
      <c r="KW68">
        <v>0</v>
      </c>
      <c r="KX68">
        <v>0</v>
      </c>
      <c r="KY68">
        <v>0</v>
      </c>
      <c r="KZ68">
        <v>12361553</v>
      </c>
      <c r="LA68">
        <v>0</v>
      </c>
      <c r="LB68">
        <v>0</v>
      </c>
      <c r="LD68">
        <v>0</v>
      </c>
      <c r="LE68">
        <v>0</v>
      </c>
      <c r="LF68">
        <v>0</v>
      </c>
      <c r="LG68">
        <v>0</v>
      </c>
      <c r="LH68">
        <v>0</v>
      </c>
      <c r="LI68">
        <v>12361553</v>
      </c>
      <c r="LJ68">
        <v>540.13300000000004</v>
      </c>
      <c r="LK68">
        <v>23</v>
      </c>
      <c r="LL68">
        <v>771420</v>
      </c>
      <c r="LM68">
        <v>11397</v>
      </c>
      <c r="LN68">
        <v>0</v>
      </c>
      <c r="LO68">
        <v>0</v>
      </c>
      <c r="LP68">
        <v>0</v>
      </c>
      <c r="LQ68">
        <v>0</v>
      </c>
      <c r="LR68">
        <v>0</v>
      </c>
      <c r="LS68">
        <v>0</v>
      </c>
      <c r="LT68">
        <v>0</v>
      </c>
      <c r="LU68">
        <v>0</v>
      </c>
      <c r="LV68">
        <v>0</v>
      </c>
      <c r="LW68">
        <v>0</v>
      </c>
      <c r="LX68">
        <v>0</v>
      </c>
      <c r="LY68">
        <v>0</v>
      </c>
      <c r="LZ68">
        <v>1158</v>
      </c>
      <c r="MA68">
        <v>0</v>
      </c>
      <c r="MB68">
        <v>0</v>
      </c>
      <c r="MC68">
        <v>0</v>
      </c>
      <c r="MD68">
        <v>0</v>
      </c>
      <c r="ME68">
        <v>0</v>
      </c>
      <c r="MF68">
        <v>0</v>
      </c>
      <c r="MG68">
        <v>12653534</v>
      </c>
      <c r="MH68">
        <v>0</v>
      </c>
      <c r="MI68">
        <v>0</v>
      </c>
      <c r="MJ68">
        <v>0</v>
      </c>
      <c r="MK68">
        <v>0</v>
      </c>
      <c r="ML68">
        <v>291981</v>
      </c>
      <c r="MM68">
        <v>1228196.149</v>
      </c>
      <c r="MN68">
        <v>0</v>
      </c>
      <c r="MO68">
        <v>81365.085000000006</v>
      </c>
      <c r="MP68">
        <v>0</v>
      </c>
      <c r="MQ68">
        <v>0</v>
      </c>
      <c r="MS68">
        <v>763323922</v>
      </c>
      <c r="MT68">
        <v>257639917</v>
      </c>
      <c r="MU68">
        <v>0</v>
      </c>
      <c r="MV68">
        <v>0</v>
      </c>
      <c r="MW68">
        <v>0</v>
      </c>
      <c r="MX68">
        <v>505684005</v>
      </c>
      <c r="MY68">
        <v>0</v>
      </c>
      <c r="MZ68">
        <v>240000</v>
      </c>
      <c r="NA68">
        <v>25</v>
      </c>
      <c r="NB68">
        <v>10</v>
      </c>
      <c r="ND68">
        <v>1265.4180000000001</v>
      </c>
      <c r="NE68">
        <v>56944</v>
      </c>
      <c r="NF68">
        <v>0</v>
      </c>
      <c r="NG68">
        <v>0</v>
      </c>
      <c r="NH68">
        <v>122748</v>
      </c>
      <c r="NI68">
        <v>0</v>
      </c>
      <c r="NJ68">
        <v>0</v>
      </c>
      <c r="NK68">
        <v>0</v>
      </c>
      <c r="NL68">
        <v>0</v>
      </c>
      <c r="NN68">
        <v>0</v>
      </c>
      <c r="NO68">
        <v>0</v>
      </c>
      <c r="NP68">
        <v>0</v>
      </c>
      <c r="NT68">
        <v>0</v>
      </c>
      <c r="NU68">
        <v>0</v>
      </c>
      <c r="NV68">
        <v>0</v>
      </c>
      <c r="NW68">
        <v>0</v>
      </c>
      <c r="NX68">
        <v>0</v>
      </c>
      <c r="NY68">
        <v>0</v>
      </c>
      <c r="NZ68">
        <v>0</v>
      </c>
      <c r="OA68">
        <v>0</v>
      </c>
      <c r="OB68">
        <v>0</v>
      </c>
      <c r="OC68">
        <v>0</v>
      </c>
      <c r="OD68">
        <v>0</v>
      </c>
      <c r="OE68">
        <v>0</v>
      </c>
      <c r="OF68">
        <v>0</v>
      </c>
      <c r="OG68">
        <v>4000</v>
      </c>
      <c r="OH68">
        <v>8000</v>
      </c>
      <c r="OO68">
        <v>0</v>
      </c>
      <c r="OP68">
        <v>0</v>
      </c>
      <c r="OQ68">
        <v>0</v>
      </c>
      <c r="OR68">
        <v>0</v>
      </c>
      <c r="OS68">
        <v>0</v>
      </c>
      <c r="OT68">
        <v>0</v>
      </c>
      <c r="OU68">
        <v>0</v>
      </c>
      <c r="OV68">
        <v>1849671</v>
      </c>
      <c r="OX68">
        <v>0.25270000000000004</v>
      </c>
      <c r="OY68">
        <v>406500.10000000003</v>
      </c>
      <c r="OZ68">
        <v>307823</v>
      </c>
      <c r="PA68">
        <v>113576</v>
      </c>
      <c r="PB68">
        <v>6925</v>
      </c>
      <c r="PC68">
        <v>0</v>
      </c>
      <c r="PD68">
        <v>35000000</v>
      </c>
      <c r="PE68">
        <v>33517000</v>
      </c>
      <c r="PF68">
        <v>1483000</v>
      </c>
      <c r="PG68">
        <v>306</v>
      </c>
      <c r="PH68">
        <v>0</v>
      </c>
      <c r="PI68">
        <v>0</v>
      </c>
      <c r="PJ68">
        <v>0</v>
      </c>
      <c r="PK68">
        <v>0</v>
      </c>
      <c r="PL68">
        <v>0</v>
      </c>
      <c r="PM68">
        <v>0</v>
      </c>
      <c r="PN68">
        <v>0</v>
      </c>
      <c r="PO68">
        <v>0</v>
      </c>
    </row>
    <row r="69" spans="1:431" customFormat="1" x14ac:dyDescent="0.3">
      <c r="A69">
        <v>46778</v>
      </c>
      <c r="B69" s="4">
        <v>68802</v>
      </c>
      <c r="C69">
        <v>9</v>
      </c>
      <c r="D69">
        <v>2026</v>
      </c>
      <c r="E69">
        <v>6215</v>
      </c>
      <c r="F69">
        <v>0</v>
      </c>
      <c r="G69">
        <v>1687.5230000000001</v>
      </c>
      <c r="H69">
        <v>1624.7910000000002</v>
      </c>
      <c r="I69">
        <v>1624.7910000000002</v>
      </c>
      <c r="J69">
        <v>1687.5230000000001</v>
      </c>
      <c r="K69">
        <v>0</v>
      </c>
      <c r="L69">
        <v>6215</v>
      </c>
      <c r="M69">
        <v>0</v>
      </c>
      <c r="N69">
        <v>0</v>
      </c>
      <c r="P69">
        <v>1601.883</v>
      </c>
      <c r="Q69">
        <v>0</v>
      </c>
      <c r="R69">
        <v>754791</v>
      </c>
      <c r="S69">
        <v>471.19</v>
      </c>
      <c r="U69">
        <v>549120</v>
      </c>
      <c r="V69">
        <v>11.036000000000001</v>
      </c>
      <c r="W69">
        <v>6859</v>
      </c>
      <c r="X69">
        <v>6859</v>
      </c>
      <c r="Z69">
        <v>0</v>
      </c>
      <c r="AC69">
        <v>0</v>
      </c>
      <c r="AD69" t="s">
        <v>427</v>
      </c>
      <c r="AE69">
        <v>0</v>
      </c>
      <c r="AH69">
        <v>0</v>
      </c>
      <c r="AI69">
        <v>0</v>
      </c>
      <c r="AJ69">
        <v>6215</v>
      </c>
      <c r="AK69" t="s">
        <v>949</v>
      </c>
      <c r="AL69" t="s">
        <v>493</v>
      </c>
      <c r="AM69">
        <v>0</v>
      </c>
      <c r="AN69">
        <v>0</v>
      </c>
      <c r="AO69">
        <v>0</v>
      </c>
      <c r="AP69">
        <v>0</v>
      </c>
      <c r="AQ69">
        <v>0</v>
      </c>
      <c r="AS69">
        <v>0</v>
      </c>
      <c r="AT69">
        <v>0</v>
      </c>
      <c r="AU69">
        <v>0</v>
      </c>
      <c r="AV69">
        <v>-117</v>
      </c>
      <c r="AW69">
        <v>16851406</v>
      </c>
      <c r="AX69">
        <v>16225254</v>
      </c>
      <c r="AY69">
        <v>11206912</v>
      </c>
      <c r="AZ69">
        <v>754791</v>
      </c>
      <c r="BA69">
        <v>0</v>
      </c>
      <c r="BB69">
        <v>866</v>
      </c>
      <c r="BC69">
        <v>860</v>
      </c>
      <c r="BD69">
        <v>2</v>
      </c>
      <c r="BE69">
        <v>6</v>
      </c>
      <c r="BF69">
        <v>13689436</v>
      </c>
      <c r="BG69">
        <v>0</v>
      </c>
      <c r="BJ69">
        <v>12</v>
      </c>
      <c r="BK69">
        <v>0</v>
      </c>
      <c r="BL69">
        <v>0</v>
      </c>
      <c r="BM69">
        <v>0</v>
      </c>
      <c r="BN69">
        <v>0</v>
      </c>
      <c r="BO69">
        <v>0</v>
      </c>
      <c r="BP69">
        <v>0</v>
      </c>
      <c r="BQ69">
        <v>629</v>
      </c>
      <c r="BS69">
        <v>0</v>
      </c>
      <c r="BT69">
        <v>0</v>
      </c>
      <c r="BU69">
        <v>0</v>
      </c>
      <c r="BV69">
        <v>0</v>
      </c>
      <c r="BW69">
        <v>0</v>
      </c>
      <c r="BY69">
        <v>0</v>
      </c>
      <c r="CA69">
        <v>0</v>
      </c>
      <c r="CB69">
        <v>0</v>
      </c>
      <c r="CC69">
        <v>0</v>
      </c>
      <c r="CD69">
        <v>0</v>
      </c>
      <c r="CE69">
        <v>0</v>
      </c>
      <c r="CF69">
        <v>0</v>
      </c>
      <c r="CG69">
        <v>0</v>
      </c>
      <c r="CH69">
        <v>734817</v>
      </c>
      <c r="CI69">
        <v>0</v>
      </c>
      <c r="CJ69">
        <v>4</v>
      </c>
      <c r="CK69">
        <v>0</v>
      </c>
      <c r="CL69">
        <v>0</v>
      </c>
      <c r="CN69">
        <v>0</v>
      </c>
      <c r="CO69">
        <v>1</v>
      </c>
      <c r="CP69">
        <v>0</v>
      </c>
      <c r="CQ69">
        <v>0</v>
      </c>
      <c r="CR69">
        <v>1602.9470000000001</v>
      </c>
      <c r="CS69">
        <v>0</v>
      </c>
      <c r="CT69">
        <v>0</v>
      </c>
      <c r="CU69">
        <v>0</v>
      </c>
      <c r="CV69">
        <v>0</v>
      </c>
      <c r="CW69">
        <v>0</v>
      </c>
      <c r="CX69">
        <v>0</v>
      </c>
      <c r="CY69">
        <v>0</v>
      </c>
      <c r="CZ69">
        <v>0</v>
      </c>
      <c r="DB69">
        <v>10098076</v>
      </c>
      <c r="DC69">
        <v>0</v>
      </c>
      <c r="DD69">
        <v>0</v>
      </c>
      <c r="DE69">
        <v>53760</v>
      </c>
      <c r="DF69">
        <v>53760</v>
      </c>
      <c r="DG69">
        <v>8.65</v>
      </c>
      <c r="DH69">
        <v>0</v>
      </c>
      <c r="DI69">
        <v>0</v>
      </c>
      <c r="DK69">
        <v>0</v>
      </c>
      <c r="DL69">
        <v>0</v>
      </c>
      <c r="DM69">
        <v>1281203</v>
      </c>
      <c r="DN69">
        <v>3119</v>
      </c>
      <c r="DO69">
        <v>0</v>
      </c>
      <c r="DP69">
        <v>0</v>
      </c>
      <c r="DQ69">
        <v>0</v>
      </c>
      <c r="DR69">
        <v>0</v>
      </c>
      <c r="DS69">
        <v>0</v>
      </c>
      <c r="DT69">
        <v>0</v>
      </c>
      <c r="DU69">
        <v>0</v>
      </c>
      <c r="DV69">
        <v>0</v>
      </c>
      <c r="DW69">
        <v>0</v>
      </c>
      <c r="DX69">
        <v>0</v>
      </c>
      <c r="DY69">
        <v>0</v>
      </c>
      <c r="DZ69">
        <v>0</v>
      </c>
      <c r="EA69">
        <v>0</v>
      </c>
      <c r="EB69">
        <v>0</v>
      </c>
      <c r="EC69">
        <v>87.552000000000007</v>
      </c>
      <c r="ED69">
        <v>625756</v>
      </c>
      <c r="EE69">
        <v>0</v>
      </c>
      <c r="EF69">
        <v>0</v>
      </c>
      <c r="EG69">
        <v>0</v>
      </c>
      <c r="EH69">
        <v>658566</v>
      </c>
      <c r="EI69">
        <v>0</v>
      </c>
      <c r="EJ69">
        <v>0</v>
      </c>
      <c r="EK69">
        <v>30.753</v>
      </c>
      <c r="EL69">
        <v>0</v>
      </c>
      <c r="EM69">
        <v>0</v>
      </c>
      <c r="EN69">
        <v>2.7410000000000001</v>
      </c>
      <c r="EO69">
        <v>0</v>
      </c>
      <c r="EP69">
        <v>0</v>
      </c>
      <c r="EQ69">
        <v>33.494</v>
      </c>
      <c r="ER69">
        <v>0</v>
      </c>
      <c r="ES69">
        <v>105.964</v>
      </c>
      <c r="ET69">
        <v>0</v>
      </c>
      <c r="EV69">
        <v>0</v>
      </c>
      <c r="EW69">
        <v>0</v>
      </c>
      <c r="EX69">
        <v>0</v>
      </c>
      <c r="EZ69">
        <v>13952760</v>
      </c>
      <c r="FA69">
        <v>0</v>
      </c>
      <c r="FB69">
        <v>14704426</v>
      </c>
      <c r="FC69">
        <v>0</v>
      </c>
      <c r="FD69">
        <v>0</v>
      </c>
      <c r="FE69">
        <v>1928823</v>
      </c>
      <c r="FF69">
        <v>343671</v>
      </c>
      <c r="FG69">
        <v>6.7610000000000003E-2</v>
      </c>
      <c r="FH69">
        <v>3.1380999999999999E-2</v>
      </c>
      <c r="FI69">
        <v>0</v>
      </c>
      <c r="FJ69">
        <v>0</v>
      </c>
      <c r="FK69">
        <v>2202.645</v>
      </c>
      <c r="FL69">
        <v>17711737</v>
      </c>
      <c r="FM69">
        <v>0</v>
      </c>
      <c r="FN69">
        <v>0</v>
      </c>
      <c r="FO69">
        <v>0</v>
      </c>
      <c r="FP69">
        <v>0</v>
      </c>
      <c r="FQ69">
        <v>0</v>
      </c>
      <c r="FR69">
        <v>0</v>
      </c>
      <c r="FS69">
        <v>0</v>
      </c>
      <c r="FT69">
        <v>0</v>
      </c>
      <c r="FU69">
        <v>0</v>
      </c>
      <c r="FV69">
        <v>0</v>
      </c>
      <c r="FW69">
        <v>0</v>
      </c>
      <c r="FX69">
        <v>0</v>
      </c>
      <c r="FY69">
        <v>0</v>
      </c>
      <c r="GB69">
        <v>260515</v>
      </c>
      <c r="GC69">
        <v>260515</v>
      </c>
      <c r="GD69">
        <v>29.238000000000003</v>
      </c>
      <c r="GF69">
        <v>0</v>
      </c>
      <c r="GG69">
        <v>0</v>
      </c>
      <c r="GH69">
        <v>0</v>
      </c>
      <c r="GI69">
        <v>0</v>
      </c>
      <c r="GK69">
        <v>0</v>
      </c>
      <c r="GL69">
        <v>0</v>
      </c>
      <c r="GM69">
        <v>0</v>
      </c>
      <c r="GN69">
        <v>0</v>
      </c>
      <c r="GO69">
        <v>0</v>
      </c>
      <c r="GQ69">
        <v>0</v>
      </c>
      <c r="GR69">
        <v>0</v>
      </c>
      <c r="GS69">
        <v>0</v>
      </c>
      <c r="GT69">
        <v>0</v>
      </c>
      <c r="HB69">
        <v>0</v>
      </c>
      <c r="HC69">
        <v>0</v>
      </c>
      <c r="HD69">
        <v>629277</v>
      </c>
      <c r="HE69">
        <v>0</v>
      </c>
      <c r="HF69">
        <v>1884758</v>
      </c>
      <c r="HG69">
        <v>15538</v>
      </c>
      <c r="HH69">
        <v>36325</v>
      </c>
      <c r="HI69">
        <v>0</v>
      </c>
      <c r="HJ69">
        <v>67362</v>
      </c>
      <c r="HK69">
        <v>3663</v>
      </c>
      <c r="HL69">
        <v>874</v>
      </c>
      <c r="HM69">
        <v>21000</v>
      </c>
      <c r="HN69">
        <v>27417</v>
      </c>
      <c r="HO69">
        <v>0</v>
      </c>
      <c r="HP69">
        <v>0</v>
      </c>
      <c r="HQ69">
        <v>0</v>
      </c>
      <c r="HR69">
        <v>0</v>
      </c>
      <c r="HS69">
        <v>13949635</v>
      </c>
      <c r="HT69">
        <v>343671</v>
      </c>
      <c r="HW69">
        <v>0</v>
      </c>
      <c r="HX69">
        <v>11</v>
      </c>
      <c r="HY69">
        <v>14</v>
      </c>
      <c r="HZ69">
        <v>5</v>
      </c>
      <c r="IA69">
        <v>4</v>
      </c>
      <c r="IB69">
        <v>2</v>
      </c>
      <c r="IC69">
        <v>36</v>
      </c>
      <c r="ID69">
        <v>0</v>
      </c>
      <c r="IE69">
        <v>0</v>
      </c>
      <c r="IF69">
        <v>0</v>
      </c>
      <c r="IG69">
        <v>25</v>
      </c>
      <c r="IH69">
        <v>11.532</v>
      </c>
      <c r="II69">
        <v>0</v>
      </c>
      <c r="IJ69">
        <v>11.036000000000001</v>
      </c>
      <c r="IK69">
        <v>0</v>
      </c>
      <c r="IL69">
        <v>3</v>
      </c>
      <c r="IM69">
        <v>2</v>
      </c>
      <c r="IN69">
        <v>0</v>
      </c>
      <c r="IO69">
        <v>5</v>
      </c>
      <c r="IP69">
        <v>0</v>
      </c>
      <c r="IQ69">
        <v>11.036000000000001</v>
      </c>
      <c r="IR69">
        <v>6859</v>
      </c>
      <c r="IS69">
        <v>0</v>
      </c>
      <c r="IT69">
        <v>15000</v>
      </c>
      <c r="IU69">
        <v>6000</v>
      </c>
      <c r="IV69">
        <v>0</v>
      </c>
      <c r="IW69">
        <v>6215</v>
      </c>
      <c r="IX69">
        <v>0</v>
      </c>
      <c r="IY69">
        <v>0</v>
      </c>
      <c r="IZ69">
        <v>0</v>
      </c>
      <c r="JA69">
        <v>0</v>
      </c>
      <c r="JB69">
        <v>1</v>
      </c>
      <c r="JC69">
        <v>12167</v>
      </c>
      <c r="JD69">
        <v>1</v>
      </c>
      <c r="JE69">
        <v>6100</v>
      </c>
      <c r="JF69">
        <v>3</v>
      </c>
      <c r="JG69">
        <v>9150</v>
      </c>
      <c r="JH69">
        <v>0</v>
      </c>
      <c r="JJ69">
        <v>0</v>
      </c>
      <c r="JK69">
        <v>0</v>
      </c>
      <c r="JL69">
        <v>0</v>
      </c>
      <c r="JM69">
        <v>0</v>
      </c>
      <c r="JO69">
        <v>12.342000000000001</v>
      </c>
      <c r="JP69">
        <v>16.259</v>
      </c>
      <c r="JQ69">
        <v>0.63700000000000001</v>
      </c>
      <c r="JR69">
        <v>100124</v>
      </c>
      <c r="JS69">
        <v>153485</v>
      </c>
      <c r="JT69">
        <v>6906</v>
      </c>
      <c r="JU69">
        <v>870</v>
      </c>
      <c r="JW69">
        <v>0</v>
      </c>
      <c r="JX69">
        <v>0</v>
      </c>
      <c r="JY69">
        <v>0</v>
      </c>
      <c r="JZ69">
        <v>0</v>
      </c>
      <c r="KD69">
        <v>870</v>
      </c>
      <c r="KE69">
        <v>7375</v>
      </c>
      <c r="KG69">
        <v>0</v>
      </c>
      <c r="KH69">
        <v>0</v>
      </c>
      <c r="KI69">
        <v>0</v>
      </c>
      <c r="KJ69">
        <v>6</v>
      </c>
      <c r="KK69">
        <v>19</v>
      </c>
      <c r="KL69">
        <v>3729</v>
      </c>
      <c r="KM69">
        <v>11809</v>
      </c>
      <c r="KN69">
        <v>0</v>
      </c>
      <c r="KO69">
        <v>0</v>
      </c>
      <c r="KP69">
        <v>0</v>
      </c>
      <c r="KQ69">
        <v>0</v>
      </c>
      <c r="KS69">
        <v>0</v>
      </c>
      <c r="KT69">
        <v>0</v>
      </c>
      <c r="KU69">
        <v>0</v>
      </c>
      <c r="KW69">
        <v>0</v>
      </c>
      <c r="KX69">
        <v>0</v>
      </c>
      <c r="KY69">
        <v>0</v>
      </c>
      <c r="KZ69">
        <v>16327669</v>
      </c>
      <c r="LA69">
        <v>0</v>
      </c>
      <c r="LB69">
        <v>0</v>
      </c>
      <c r="LD69">
        <v>0</v>
      </c>
      <c r="LE69">
        <v>0</v>
      </c>
      <c r="LF69">
        <v>0</v>
      </c>
      <c r="LG69">
        <v>105540</v>
      </c>
      <c r="LH69">
        <v>0</v>
      </c>
      <c r="LI69">
        <v>16327669</v>
      </c>
      <c r="LJ69">
        <v>1602.9470000000001</v>
      </c>
      <c r="LK69">
        <v>1</v>
      </c>
      <c r="LL69">
        <v>33540</v>
      </c>
      <c r="LM69">
        <v>33822</v>
      </c>
      <c r="LN69">
        <v>0</v>
      </c>
      <c r="LO69">
        <v>0</v>
      </c>
      <c r="LP69">
        <v>0</v>
      </c>
      <c r="LQ69">
        <v>0</v>
      </c>
      <c r="LR69">
        <v>0</v>
      </c>
      <c r="LS69">
        <v>0</v>
      </c>
      <c r="LT69">
        <v>0</v>
      </c>
      <c r="LU69">
        <v>0</v>
      </c>
      <c r="LV69">
        <v>0</v>
      </c>
      <c r="LW69">
        <v>0</v>
      </c>
      <c r="LX69">
        <v>0</v>
      </c>
      <c r="LY69">
        <v>0</v>
      </c>
      <c r="LZ69">
        <v>1759</v>
      </c>
      <c r="MA69">
        <v>105540</v>
      </c>
      <c r="MB69">
        <v>0</v>
      </c>
      <c r="MC69">
        <v>70360</v>
      </c>
      <c r="MD69">
        <v>35180</v>
      </c>
      <c r="ME69">
        <v>0</v>
      </c>
      <c r="MF69">
        <v>0</v>
      </c>
      <c r="MG69">
        <v>16956946</v>
      </c>
      <c r="MH69">
        <v>0</v>
      </c>
      <c r="MI69">
        <v>0</v>
      </c>
      <c r="MJ69">
        <v>0</v>
      </c>
      <c r="MK69">
        <v>0</v>
      </c>
      <c r="ML69">
        <v>0</v>
      </c>
      <c r="MM69">
        <v>1228196.149</v>
      </c>
      <c r="MN69">
        <v>0</v>
      </c>
      <c r="MO69">
        <v>81365.085000000006</v>
      </c>
      <c r="MP69">
        <v>545.54500000000007</v>
      </c>
      <c r="MQ69">
        <v>557.077</v>
      </c>
      <c r="MS69">
        <v>763323922</v>
      </c>
      <c r="MT69">
        <v>257639917</v>
      </c>
      <c r="MU69">
        <v>2419</v>
      </c>
      <c r="MV69">
        <v>7167</v>
      </c>
      <c r="MW69">
        <v>33906</v>
      </c>
      <c r="MX69">
        <v>505684005</v>
      </c>
      <c r="MY69">
        <v>0</v>
      </c>
      <c r="MZ69">
        <v>628000</v>
      </c>
      <c r="NA69">
        <v>77</v>
      </c>
      <c r="NB69">
        <v>3</v>
      </c>
      <c r="ND69">
        <v>1928.0510000000002</v>
      </c>
      <c r="NE69">
        <v>86762</v>
      </c>
      <c r="NF69">
        <v>45</v>
      </c>
      <c r="NG69">
        <v>45000</v>
      </c>
      <c r="NH69">
        <v>186454</v>
      </c>
      <c r="NI69">
        <v>0</v>
      </c>
      <c r="NJ69">
        <v>0</v>
      </c>
      <c r="NK69">
        <v>212628</v>
      </c>
      <c r="NL69">
        <v>0</v>
      </c>
      <c r="NN69">
        <v>0</v>
      </c>
      <c r="NO69">
        <v>0</v>
      </c>
      <c r="NP69">
        <v>1759</v>
      </c>
      <c r="NT69">
        <v>0</v>
      </c>
      <c r="NU69">
        <v>0</v>
      </c>
      <c r="NV69">
        <v>0</v>
      </c>
      <c r="NW69">
        <v>0</v>
      </c>
      <c r="NX69">
        <v>0</v>
      </c>
      <c r="NY69">
        <v>0</v>
      </c>
      <c r="NZ69">
        <v>0</v>
      </c>
      <c r="OA69">
        <v>0</v>
      </c>
      <c r="OB69">
        <v>0</v>
      </c>
      <c r="OC69">
        <v>0</v>
      </c>
      <c r="OD69">
        <v>0</v>
      </c>
      <c r="OE69">
        <v>32000</v>
      </c>
      <c r="OF69">
        <v>168000</v>
      </c>
      <c r="OG69">
        <v>4000</v>
      </c>
      <c r="OH69">
        <v>8000</v>
      </c>
      <c r="OO69">
        <v>0</v>
      </c>
      <c r="OP69">
        <v>0</v>
      </c>
      <c r="OQ69">
        <v>0</v>
      </c>
      <c r="OR69">
        <v>0</v>
      </c>
      <c r="OS69">
        <v>0</v>
      </c>
      <c r="OT69">
        <v>0</v>
      </c>
      <c r="OU69">
        <v>0</v>
      </c>
      <c r="OV69">
        <v>2296753</v>
      </c>
      <c r="OX69">
        <v>0.25270000000000004</v>
      </c>
      <c r="OY69">
        <v>406500.10000000003</v>
      </c>
      <c r="OZ69">
        <v>393198</v>
      </c>
      <c r="PA69">
        <v>145076</v>
      </c>
      <c r="PB69">
        <v>6925</v>
      </c>
      <c r="PC69">
        <v>0</v>
      </c>
      <c r="PD69">
        <v>35000000</v>
      </c>
      <c r="PE69">
        <v>33517000</v>
      </c>
      <c r="PF69">
        <v>1483000</v>
      </c>
      <c r="PG69">
        <v>306</v>
      </c>
      <c r="PH69">
        <v>0</v>
      </c>
      <c r="PI69">
        <v>0</v>
      </c>
      <c r="PJ69">
        <v>0</v>
      </c>
      <c r="PK69">
        <v>0</v>
      </c>
      <c r="PL69">
        <v>61453</v>
      </c>
      <c r="PM69">
        <v>0</v>
      </c>
      <c r="PN69">
        <v>0</v>
      </c>
      <c r="PO69">
        <v>0</v>
      </c>
    </row>
    <row r="70" spans="1:431" customFormat="1" x14ac:dyDescent="0.3">
      <c r="A70">
        <v>46778</v>
      </c>
      <c r="B70" s="4">
        <v>70801</v>
      </c>
      <c r="C70">
        <v>9</v>
      </c>
      <c r="D70">
        <v>2026</v>
      </c>
      <c r="E70">
        <v>6215</v>
      </c>
      <c r="F70">
        <v>0</v>
      </c>
      <c r="G70">
        <v>2563.808</v>
      </c>
      <c r="H70">
        <v>1700.625</v>
      </c>
      <c r="I70">
        <v>1700.625</v>
      </c>
      <c r="J70">
        <v>2563.808</v>
      </c>
      <c r="K70">
        <v>0</v>
      </c>
      <c r="L70">
        <v>6215</v>
      </c>
      <c r="M70">
        <v>0</v>
      </c>
      <c r="N70">
        <v>0</v>
      </c>
      <c r="P70">
        <v>2695.5740000000001</v>
      </c>
      <c r="Q70">
        <v>0</v>
      </c>
      <c r="R70">
        <v>1270128</v>
      </c>
      <c r="S70">
        <v>471.19</v>
      </c>
      <c r="U70">
        <v>924032</v>
      </c>
      <c r="V70">
        <v>876.25100000000009</v>
      </c>
      <c r="W70">
        <v>1031791</v>
      </c>
      <c r="X70">
        <v>1031791</v>
      </c>
      <c r="Z70">
        <v>0</v>
      </c>
      <c r="AC70">
        <v>0</v>
      </c>
      <c r="AD70" t="s">
        <v>427</v>
      </c>
      <c r="AE70">
        <v>0</v>
      </c>
      <c r="AH70">
        <v>0</v>
      </c>
      <c r="AI70">
        <v>0</v>
      </c>
      <c r="AJ70">
        <v>6215</v>
      </c>
      <c r="AK70" t="s">
        <v>949</v>
      </c>
      <c r="AL70" t="s">
        <v>494</v>
      </c>
      <c r="AM70">
        <v>0</v>
      </c>
      <c r="AN70">
        <v>0</v>
      </c>
      <c r="AO70">
        <v>0</v>
      </c>
      <c r="AP70">
        <v>0</v>
      </c>
      <c r="AQ70">
        <v>0</v>
      </c>
      <c r="AS70">
        <v>0</v>
      </c>
      <c r="AT70">
        <v>0</v>
      </c>
      <c r="AU70">
        <v>0</v>
      </c>
      <c r="AV70">
        <v>-36395</v>
      </c>
      <c r="AW70">
        <v>34543648</v>
      </c>
      <c r="AX70">
        <v>34550191</v>
      </c>
      <c r="AY70">
        <v>25033369</v>
      </c>
      <c r="AZ70">
        <v>1270128</v>
      </c>
      <c r="BA70">
        <v>150.083</v>
      </c>
      <c r="BB70">
        <v>55489</v>
      </c>
      <c r="BC70">
        <v>55135</v>
      </c>
      <c r="BD70">
        <v>128.19</v>
      </c>
      <c r="BE70">
        <v>354</v>
      </c>
      <c r="BF70">
        <v>29485594</v>
      </c>
      <c r="BG70">
        <v>0</v>
      </c>
      <c r="BJ70">
        <v>12</v>
      </c>
      <c r="BK70">
        <v>0</v>
      </c>
      <c r="BL70">
        <v>0</v>
      </c>
      <c r="BM70">
        <v>0</v>
      </c>
      <c r="BN70">
        <v>0</v>
      </c>
      <c r="BO70">
        <v>0</v>
      </c>
      <c r="BP70">
        <v>0</v>
      </c>
      <c r="BQ70">
        <v>615</v>
      </c>
      <c r="BS70">
        <v>0</v>
      </c>
      <c r="BT70">
        <v>0</v>
      </c>
      <c r="BU70">
        <v>0</v>
      </c>
      <c r="BV70">
        <v>0</v>
      </c>
      <c r="BW70">
        <v>0</v>
      </c>
      <c r="BY70">
        <v>0</v>
      </c>
      <c r="CA70">
        <v>0</v>
      </c>
      <c r="CB70">
        <v>0</v>
      </c>
      <c r="CC70">
        <v>0</v>
      </c>
      <c r="CD70">
        <v>0</v>
      </c>
      <c r="CE70">
        <v>0</v>
      </c>
      <c r="CF70">
        <v>0</v>
      </c>
      <c r="CG70">
        <v>0</v>
      </c>
      <c r="CH70">
        <v>172980</v>
      </c>
      <c r="CI70">
        <v>0</v>
      </c>
      <c r="CJ70">
        <v>5</v>
      </c>
      <c r="CK70">
        <v>0</v>
      </c>
      <c r="CL70">
        <v>0</v>
      </c>
      <c r="CN70">
        <v>0</v>
      </c>
      <c r="CO70">
        <v>1</v>
      </c>
      <c r="CP70">
        <v>0</v>
      </c>
      <c r="CQ70">
        <v>5.4170000000000007</v>
      </c>
      <c r="CR70">
        <v>2767.8</v>
      </c>
      <c r="CS70">
        <v>0</v>
      </c>
      <c r="CT70">
        <v>0</v>
      </c>
      <c r="CU70">
        <v>0</v>
      </c>
      <c r="CV70">
        <v>0</v>
      </c>
      <c r="CW70">
        <v>0</v>
      </c>
      <c r="CX70">
        <v>0</v>
      </c>
      <c r="CY70">
        <v>0</v>
      </c>
      <c r="CZ70">
        <v>0</v>
      </c>
      <c r="DB70">
        <v>10569384</v>
      </c>
      <c r="DC70">
        <v>0</v>
      </c>
      <c r="DD70">
        <v>0</v>
      </c>
      <c r="DE70">
        <v>4624271</v>
      </c>
      <c r="DF70">
        <v>4624271</v>
      </c>
      <c r="DG70">
        <v>744.05000000000007</v>
      </c>
      <c r="DH70">
        <v>0</v>
      </c>
      <c r="DI70">
        <v>0</v>
      </c>
      <c r="DK70">
        <v>0</v>
      </c>
      <c r="DL70">
        <v>0</v>
      </c>
      <c r="DM70">
        <v>2541845</v>
      </c>
      <c r="DN70">
        <v>6189</v>
      </c>
      <c r="DO70">
        <v>0</v>
      </c>
      <c r="DP70">
        <v>0</v>
      </c>
      <c r="DQ70">
        <v>0</v>
      </c>
      <c r="DR70">
        <v>0</v>
      </c>
      <c r="DS70">
        <v>0</v>
      </c>
      <c r="DT70">
        <v>0</v>
      </c>
      <c r="DU70">
        <v>0</v>
      </c>
      <c r="DV70">
        <v>0</v>
      </c>
      <c r="DW70">
        <v>0</v>
      </c>
      <c r="DX70">
        <v>0</v>
      </c>
      <c r="DY70">
        <v>0</v>
      </c>
      <c r="DZ70">
        <v>0</v>
      </c>
      <c r="EA70">
        <v>0</v>
      </c>
      <c r="EB70">
        <v>0</v>
      </c>
      <c r="EC70">
        <v>177.94900000000001</v>
      </c>
      <c r="ED70">
        <v>1271846</v>
      </c>
      <c r="EE70">
        <v>0</v>
      </c>
      <c r="EF70">
        <v>0</v>
      </c>
      <c r="EG70">
        <v>0</v>
      </c>
      <c r="EH70">
        <v>1276188</v>
      </c>
      <c r="EI70">
        <v>0</v>
      </c>
      <c r="EJ70">
        <v>0</v>
      </c>
      <c r="EK70">
        <v>60.36</v>
      </c>
      <c r="EL70">
        <v>0</v>
      </c>
      <c r="EM70">
        <v>0</v>
      </c>
      <c r="EN70">
        <v>4.8520000000000003</v>
      </c>
      <c r="EO70">
        <v>0</v>
      </c>
      <c r="EP70">
        <v>0</v>
      </c>
      <c r="EQ70">
        <v>65.212000000000003</v>
      </c>
      <c r="ER70">
        <v>0</v>
      </c>
      <c r="ES70">
        <v>205.34</v>
      </c>
      <c r="ET70">
        <v>0</v>
      </c>
      <c r="EV70">
        <v>0</v>
      </c>
      <c r="EW70">
        <v>0</v>
      </c>
      <c r="EX70">
        <v>0</v>
      </c>
      <c r="EZ70">
        <v>29655482</v>
      </c>
      <c r="FA70">
        <v>0</v>
      </c>
      <c r="FB70">
        <v>30919067</v>
      </c>
      <c r="FC70">
        <v>0</v>
      </c>
      <c r="FD70">
        <v>0</v>
      </c>
      <c r="FE70">
        <v>4154479</v>
      </c>
      <c r="FF70">
        <v>740230</v>
      </c>
      <c r="FG70">
        <v>6.7610000000000003E-2</v>
      </c>
      <c r="FH70">
        <v>3.1380999999999999E-2</v>
      </c>
      <c r="FI70">
        <v>0</v>
      </c>
      <c r="FJ70">
        <v>0</v>
      </c>
      <c r="FK70">
        <v>4744.2629999999999</v>
      </c>
      <c r="FL70">
        <v>35986756</v>
      </c>
      <c r="FM70">
        <v>0</v>
      </c>
      <c r="FN70">
        <v>0</v>
      </c>
      <c r="FO70">
        <v>41720</v>
      </c>
      <c r="FP70">
        <v>0</v>
      </c>
      <c r="FQ70">
        <v>41720</v>
      </c>
      <c r="FR70">
        <v>41720</v>
      </c>
      <c r="FS70">
        <v>0</v>
      </c>
      <c r="FT70">
        <v>0</v>
      </c>
      <c r="FU70">
        <v>0</v>
      </c>
      <c r="FV70">
        <v>0</v>
      </c>
      <c r="FW70">
        <v>0</v>
      </c>
      <c r="FX70">
        <v>0</v>
      </c>
      <c r="FY70">
        <v>0</v>
      </c>
      <c r="GB70">
        <v>7809233</v>
      </c>
      <c r="GC70">
        <v>7809233</v>
      </c>
      <c r="GD70">
        <v>797.971</v>
      </c>
      <c r="GF70">
        <v>0</v>
      </c>
      <c r="GG70">
        <v>0</v>
      </c>
      <c r="GH70">
        <v>0</v>
      </c>
      <c r="GI70">
        <v>0</v>
      </c>
      <c r="GK70">
        <v>0</v>
      </c>
      <c r="GL70">
        <v>0</v>
      </c>
      <c r="GM70">
        <v>0</v>
      </c>
      <c r="GN70">
        <v>0</v>
      </c>
      <c r="GO70">
        <v>0</v>
      </c>
      <c r="GQ70">
        <v>0</v>
      </c>
      <c r="GR70">
        <v>0</v>
      </c>
      <c r="GS70">
        <v>0</v>
      </c>
      <c r="GT70">
        <v>0</v>
      </c>
      <c r="HB70">
        <v>0</v>
      </c>
      <c r="HC70">
        <v>0</v>
      </c>
      <c r="HD70">
        <v>0</v>
      </c>
      <c r="HE70">
        <v>0</v>
      </c>
      <c r="HF70">
        <v>1972725</v>
      </c>
      <c r="HG70">
        <v>73337</v>
      </c>
      <c r="HH70">
        <v>793934</v>
      </c>
      <c r="HI70">
        <v>0</v>
      </c>
      <c r="HJ70">
        <v>124820</v>
      </c>
      <c r="HK70">
        <v>7668</v>
      </c>
      <c r="HL70">
        <v>4398</v>
      </c>
      <c r="HM70">
        <v>0</v>
      </c>
      <c r="HN70">
        <v>7396</v>
      </c>
      <c r="HO70">
        <v>0</v>
      </c>
      <c r="HP70">
        <v>0</v>
      </c>
      <c r="HQ70">
        <v>0</v>
      </c>
      <c r="HR70">
        <v>0</v>
      </c>
      <c r="HS70">
        <v>29648939</v>
      </c>
      <c r="HT70">
        <v>740230</v>
      </c>
      <c r="HW70">
        <v>0</v>
      </c>
      <c r="HX70">
        <v>234</v>
      </c>
      <c r="HY70">
        <v>357</v>
      </c>
      <c r="HZ70">
        <v>375</v>
      </c>
      <c r="IA70">
        <v>837</v>
      </c>
      <c r="IB70">
        <v>1066</v>
      </c>
      <c r="IC70">
        <v>2869</v>
      </c>
      <c r="ID70">
        <v>0</v>
      </c>
      <c r="IE70">
        <v>498.05400000000003</v>
      </c>
      <c r="IF70">
        <v>53.724000000000004</v>
      </c>
      <c r="IG70">
        <v>118</v>
      </c>
      <c r="IH70">
        <v>1037.1300000000001</v>
      </c>
      <c r="II70">
        <v>0</v>
      </c>
      <c r="IJ70">
        <v>1428.029</v>
      </c>
      <c r="IK70">
        <v>0</v>
      </c>
      <c r="IL70">
        <v>0</v>
      </c>
      <c r="IM70">
        <v>0</v>
      </c>
      <c r="IN70">
        <v>0</v>
      </c>
      <c r="IO70">
        <v>0</v>
      </c>
      <c r="IP70">
        <v>0</v>
      </c>
      <c r="IQ70">
        <v>876.25100000000009</v>
      </c>
      <c r="IR70">
        <v>544590</v>
      </c>
      <c r="IS70">
        <v>0</v>
      </c>
      <c r="IT70">
        <v>0</v>
      </c>
      <c r="IU70">
        <v>0</v>
      </c>
      <c r="IV70">
        <v>0</v>
      </c>
      <c r="IW70">
        <v>6215</v>
      </c>
      <c r="IX70">
        <v>464311</v>
      </c>
      <c r="IY70">
        <v>16695</v>
      </c>
      <c r="IZ70">
        <v>0</v>
      </c>
      <c r="JA70">
        <v>0</v>
      </c>
      <c r="JB70">
        <v>0</v>
      </c>
      <c r="JC70">
        <v>0</v>
      </c>
      <c r="JD70">
        <v>0</v>
      </c>
      <c r="JE70">
        <v>0</v>
      </c>
      <c r="JF70">
        <v>1</v>
      </c>
      <c r="JG70">
        <v>7396</v>
      </c>
      <c r="JH70">
        <v>0</v>
      </c>
      <c r="JJ70">
        <v>0</v>
      </c>
      <c r="JK70">
        <v>0</v>
      </c>
      <c r="JL70">
        <v>0</v>
      </c>
      <c r="JM70">
        <v>0</v>
      </c>
      <c r="JO70">
        <v>16.64</v>
      </c>
      <c r="JP70">
        <v>568.32400000000007</v>
      </c>
      <c r="JQ70">
        <v>213.00700000000001</v>
      </c>
      <c r="JR70">
        <v>134992</v>
      </c>
      <c r="JS70">
        <v>5364979</v>
      </c>
      <c r="JT70">
        <v>2309262</v>
      </c>
      <c r="JU70">
        <v>55769</v>
      </c>
      <c r="JW70">
        <v>0</v>
      </c>
      <c r="JX70">
        <v>0</v>
      </c>
      <c r="JY70">
        <v>0</v>
      </c>
      <c r="JZ70">
        <v>0</v>
      </c>
      <c r="KD70">
        <v>141391</v>
      </c>
      <c r="KE70">
        <v>7375</v>
      </c>
      <c r="KG70">
        <v>0</v>
      </c>
      <c r="KH70">
        <v>0</v>
      </c>
      <c r="KI70">
        <v>0</v>
      </c>
      <c r="KJ70">
        <v>105</v>
      </c>
      <c r="KK70">
        <v>13</v>
      </c>
      <c r="KL70">
        <v>65258</v>
      </c>
      <c r="KM70">
        <v>8080</v>
      </c>
      <c r="KN70">
        <v>0</v>
      </c>
      <c r="KO70">
        <v>0</v>
      </c>
      <c r="KP70">
        <v>0</v>
      </c>
      <c r="KQ70">
        <v>0</v>
      </c>
      <c r="KS70">
        <v>0</v>
      </c>
      <c r="KT70">
        <v>0</v>
      </c>
      <c r="KU70">
        <v>0</v>
      </c>
      <c r="KW70">
        <v>0</v>
      </c>
      <c r="KX70">
        <v>0</v>
      </c>
      <c r="KY70">
        <v>0</v>
      </c>
      <c r="KZ70">
        <v>34716628</v>
      </c>
      <c r="LA70">
        <v>0</v>
      </c>
      <c r="LB70">
        <v>0</v>
      </c>
      <c r="LD70">
        <v>0</v>
      </c>
      <c r="LE70">
        <v>0</v>
      </c>
      <c r="LF70">
        <v>0</v>
      </c>
      <c r="LG70">
        <v>172980</v>
      </c>
      <c r="LH70">
        <v>0</v>
      </c>
      <c r="LI70">
        <v>34716628</v>
      </c>
      <c r="LJ70">
        <v>2736.4860000000003</v>
      </c>
      <c r="LK70">
        <v>2</v>
      </c>
      <c r="LL70">
        <v>67080</v>
      </c>
      <c r="LM70">
        <v>57740</v>
      </c>
      <c r="LN70">
        <v>0</v>
      </c>
      <c r="LO70">
        <v>0</v>
      </c>
      <c r="LP70">
        <v>0</v>
      </c>
      <c r="LQ70">
        <v>0</v>
      </c>
      <c r="LR70">
        <v>0</v>
      </c>
      <c r="LS70">
        <v>0</v>
      </c>
      <c r="LT70">
        <v>0</v>
      </c>
      <c r="LU70">
        <v>0</v>
      </c>
      <c r="LV70">
        <v>0</v>
      </c>
      <c r="LW70">
        <v>0</v>
      </c>
      <c r="LX70">
        <v>0</v>
      </c>
      <c r="LY70">
        <v>0</v>
      </c>
      <c r="LZ70">
        <v>2883</v>
      </c>
      <c r="MA70">
        <v>172980</v>
      </c>
      <c r="MB70">
        <v>0</v>
      </c>
      <c r="MC70">
        <v>115320</v>
      </c>
      <c r="MD70">
        <v>57660</v>
      </c>
      <c r="ME70">
        <v>0</v>
      </c>
      <c r="MF70">
        <v>0</v>
      </c>
      <c r="MG70">
        <v>34716628</v>
      </c>
      <c r="MH70">
        <v>0</v>
      </c>
      <c r="MI70">
        <v>0</v>
      </c>
      <c r="MJ70">
        <v>0</v>
      </c>
      <c r="MK70">
        <v>0</v>
      </c>
      <c r="ML70">
        <v>0</v>
      </c>
      <c r="MM70">
        <v>1228196.149</v>
      </c>
      <c r="MN70">
        <v>85.516000000000005</v>
      </c>
      <c r="MO70">
        <v>81365.085000000006</v>
      </c>
      <c r="MP70">
        <v>722.32500000000005</v>
      </c>
      <c r="MQ70">
        <v>1759.4550000000002</v>
      </c>
      <c r="MS70">
        <v>763323922</v>
      </c>
      <c r="MT70">
        <v>257639917</v>
      </c>
      <c r="MU70">
        <v>217560</v>
      </c>
      <c r="MV70">
        <v>644576</v>
      </c>
      <c r="MW70">
        <v>44892</v>
      </c>
      <c r="MX70">
        <v>505684005</v>
      </c>
      <c r="MY70">
        <v>531482</v>
      </c>
      <c r="MZ70">
        <v>736000</v>
      </c>
      <c r="NA70">
        <v>79</v>
      </c>
      <c r="NB70">
        <v>26</v>
      </c>
      <c r="ND70">
        <v>2018.038</v>
      </c>
      <c r="NE70">
        <v>90812</v>
      </c>
      <c r="NF70">
        <v>129</v>
      </c>
      <c r="NG70">
        <v>129000</v>
      </c>
      <c r="NH70">
        <v>305598</v>
      </c>
      <c r="NI70">
        <v>0</v>
      </c>
      <c r="NJ70">
        <v>0</v>
      </c>
      <c r="NK70">
        <v>0</v>
      </c>
      <c r="NL70">
        <v>0</v>
      </c>
      <c r="NN70">
        <v>0</v>
      </c>
      <c r="NO70">
        <v>0</v>
      </c>
      <c r="NP70">
        <v>2883</v>
      </c>
      <c r="NT70">
        <v>0</v>
      </c>
      <c r="NU70">
        <v>0</v>
      </c>
      <c r="NV70">
        <v>0</v>
      </c>
      <c r="NW70">
        <v>0</v>
      </c>
      <c r="NX70">
        <v>0</v>
      </c>
      <c r="NY70">
        <v>0</v>
      </c>
      <c r="NZ70">
        <v>0</v>
      </c>
      <c r="OA70">
        <v>0</v>
      </c>
      <c r="OB70">
        <v>0</v>
      </c>
      <c r="OC70">
        <v>0</v>
      </c>
      <c r="OD70">
        <v>0</v>
      </c>
      <c r="OE70">
        <v>12000</v>
      </c>
      <c r="OF70">
        <v>216000</v>
      </c>
      <c r="OG70">
        <v>4000</v>
      </c>
      <c r="OH70">
        <v>8000</v>
      </c>
      <c r="OO70">
        <v>0</v>
      </c>
      <c r="OP70">
        <v>0</v>
      </c>
      <c r="OQ70">
        <v>0</v>
      </c>
      <c r="OR70">
        <v>0</v>
      </c>
      <c r="OS70">
        <v>0</v>
      </c>
      <c r="OT70">
        <v>0</v>
      </c>
      <c r="OU70">
        <v>0</v>
      </c>
      <c r="OV70">
        <v>2899764</v>
      </c>
      <c r="OX70">
        <v>0.25270000000000004</v>
      </c>
      <c r="OY70">
        <v>406500.10000000003</v>
      </c>
      <c r="OZ70">
        <v>485112</v>
      </c>
      <c r="PA70">
        <v>178989</v>
      </c>
      <c r="PB70">
        <v>6925</v>
      </c>
      <c r="PC70">
        <v>0</v>
      </c>
      <c r="PD70">
        <v>35000000</v>
      </c>
      <c r="PE70">
        <v>33517000</v>
      </c>
      <c r="PF70">
        <v>1483000</v>
      </c>
      <c r="PG70">
        <v>306</v>
      </c>
      <c r="PH70">
        <v>0</v>
      </c>
      <c r="PI70">
        <v>0</v>
      </c>
      <c r="PJ70">
        <v>0</v>
      </c>
      <c r="PK70">
        <v>0</v>
      </c>
      <c r="PL70">
        <v>76331</v>
      </c>
      <c r="PM70">
        <v>0</v>
      </c>
      <c r="PN70">
        <v>0</v>
      </c>
      <c r="PO70">
        <v>0</v>
      </c>
    </row>
    <row r="71" spans="1:431" customFormat="1" x14ac:dyDescent="0.3">
      <c r="A71">
        <v>46778</v>
      </c>
      <c r="B71" s="4">
        <v>71801</v>
      </c>
      <c r="C71">
        <v>9</v>
      </c>
      <c r="D71">
        <v>2026</v>
      </c>
      <c r="E71">
        <v>6215</v>
      </c>
      <c r="F71">
        <v>0</v>
      </c>
      <c r="G71">
        <v>1700.7060000000001</v>
      </c>
      <c r="H71">
        <v>1519.8510000000001</v>
      </c>
      <c r="I71">
        <v>1519.8510000000001</v>
      </c>
      <c r="J71">
        <v>1700.7060000000001</v>
      </c>
      <c r="K71">
        <v>0</v>
      </c>
      <c r="L71">
        <v>6215</v>
      </c>
      <c r="M71">
        <v>0</v>
      </c>
      <c r="N71">
        <v>0</v>
      </c>
      <c r="P71">
        <v>1576.2230000000002</v>
      </c>
      <c r="Q71">
        <v>0</v>
      </c>
      <c r="R71">
        <v>742701</v>
      </c>
      <c r="S71">
        <v>471.19</v>
      </c>
      <c r="U71">
        <v>540324</v>
      </c>
      <c r="V71">
        <v>823.89700000000005</v>
      </c>
      <c r="W71">
        <v>569011</v>
      </c>
      <c r="X71">
        <v>569011</v>
      </c>
      <c r="Z71">
        <v>0</v>
      </c>
      <c r="AC71">
        <v>0</v>
      </c>
      <c r="AD71" t="s">
        <v>427</v>
      </c>
      <c r="AE71">
        <v>0</v>
      </c>
      <c r="AH71">
        <v>0</v>
      </c>
      <c r="AI71">
        <v>0</v>
      </c>
      <c r="AJ71">
        <v>6215</v>
      </c>
      <c r="AK71" t="s">
        <v>949</v>
      </c>
      <c r="AL71" t="s">
        <v>495</v>
      </c>
      <c r="AM71">
        <v>0</v>
      </c>
      <c r="AN71">
        <v>0</v>
      </c>
      <c r="AO71">
        <v>0</v>
      </c>
      <c r="AP71">
        <v>0</v>
      </c>
      <c r="AQ71">
        <v>0</v>
      </c>
      <c r="AS71">
        <v>0</v>
      </c>
      <c r="AT71">
        <v>0</v>
      </c>
      <c r="AU71">
        <v>0</v>
      </c>
      <c r="AV71">
        <v>0</v>
      </c>
      <c r="AW71">
        <v>19422795</v>
      </c>
      <c r="AX71">
        <v>18789655</v>
      </c>
      <c r="AY71">
        <v>13149264</v>
      </c>
      <c r="AZ71">
        <v>742701</v>
      </c>
      <c r="BA71">
        <v>21.5</v>
      </c>
      <c r="BB71">
        <v>0</v>
      </c>
      <c r="BC71">
        <v>0</v>
      </c>
      <c r="BD71">
        <v>0</v>
      </c>
      <c r="BE71">
        <v>0</v>
      </c>
      <c r="BF71">
        <v>16022360</v>
      </c>
      <c r="BG71">
        <v>0</v>
      </c>
      <c r="BJ71">
        <v>12</v>
      </c>
      <c r="BK71">
        <v>0</v>
      </c>
      <c r="BL71">
        <v>0</v>
      </c>
      <c r="BM71">
        <v>0</v>
      </c>
      <c r="BN71">
        <v>0</v>
      </c>
      <c r="BO71">
        <v>0</v>
      </c>
      <c r="BP71">
        <v>0</v>
      </c>
      <c r="BQ71">
        <v>649</v>
      </c>
      <c r="BS71">
        <v>0</v>
      </c>
      <c r="BT71">
        <v>0</v>
      </c>
      <c r="BU71">
        <v>0</v>
      </c>
      <c r="BV71">
        <v>0</v>
      </c>
      <c r="BW71">
        <v>0</v>
      </c>
      <c r="BY71">
        <v>0</v>
      </c>
      <c r="CA71">
        <v>355.017</v>
      </c>
      <c r="CB71">
        <v>335901</v>
      </c>
      <c r="CC71">
        <v>0</v>
      </c>
      <c r="CD71">
        <v>0</v>
      </c>
      <c r="CE71">
        <v>0</v>
      </c>
      <c r="CF71">
        <v>0</v>
      </c>
      <c r="CG71">
        <v>0</v>
      </c>
      <c r="CH71">
        <v>747893</v>
      </c>
      <c r="CI71">
        <v>0</v>
      </c>
      <c r="CJ71">
        <v>4</v>
      </c>
      <c r="CK71">
        <v>0</v>
      </c>
      <c r="CL71">
        <v>0</v>
      </c>
      <c r="CN71">
        <v>0</v>
      </c>
      <c r="CO71">
        <v>1</v>
      </c>
      <c r="CP71">
        <v>0</v>
      </c>
      <c r="CQ71">
        <v>0</v>
      </c>
      <c r="CR71">
        <v>1588.7550000000001</v>
      </c>
      <c r="CS71">
        <v>0</v>
      </c>
      <c r="CT71">
        <v>0</v>
      </c>
      <c r="CU71">
        <v>0</v>
      </c>
      <c r="CV71">
        <v>0</v>
      </c>
      <c r="CW71">
        <v>0</v>
      </c>
      <c r="CX71">
        <v>0</v>
      </c>
      <c r="CY71">
        <v>0</v>
      </c>
      <c r="CZ71">
        <v>0</v>
      </c>
      <c r="DB71">
        <v>9445874</v>
      </c>
      <c r="DC71">
        <v>0</v>
      </c>
      <c r="DD71">
        <v>0</v>
      </c>
      <c r="DE71">
        <v>1958191</v>
      </c>
      <c r="DF71">
        <v>1958191</v>
      </c>
      <c r="DG71">
        <v>315.07499999999999</v>
      </c>
      <c r="DH71">
        <v>0</v>
      </c>
      <c r="DI71">
        <v>0</v>
      </c>
      <c r="DK71">
        <v>229</v>
      </c>
      <c r="DL71">
        <v>0</v>
      </c>
      <c r="DM71">
        <v>432550</v>
      </c>
      <c r="DN71">
        <v>1053</v>
      </c>
      <c r="DO71">
        <v>0</v>
      </c>
      <c r="DP71">
        <v>0</v>
      </c>
      <c r="DQ71">
        <v>0</v>
      </c>
      <c r="DR71">
        <v>0</v>
      </c>
      <c r="DS71">
        <v>0</v>
      </c>
      <c r="DT71">
        <v>0</v>
      </c>
      <c r="DU71">
        <v>0</v>
      </c>
      <c r="DV71">
        <v>0</v>
      </c>
      <c r="DW71">
        <v>0</v>
      </c>
      <c r="DX71">
        <v>0</v>
      </c>
      <c r="DY71">
        <v>0</v>
      </c>
      <c r="DZ71">
        <v>0</v>
      </c>
      <c r="EA71">
        <v>0</v>
      </c>
      <c r="EB71">
        <v>0</v>
      </c>
      <c r="EC71">
        <v>24.322000000000003</v>
      </c>
      <c r="ED71">
        <v>173835</v>
      </c>
      <c r="EE71">
        <v>0</v>
      </c>
      <c r="EF71">
        <v>0</v>
      </c>
      <c r="EG71">
        <v>0</v>
      </c>
      <c r="EH71">
        <v>259768</v>
      </c>
      <c r="EI71">
        <v>0</v>
      </c>
      <c r="EJ71">
        <v>0</v>
      </c>
      <c r="EK71">
        <v>11.164</v>
      </c>
      <c r="EL71">
        <v>0</v>
      </c>
      <c r="EM71">
        <v>0</v>
      </c>
      <c r="EN71">
        <v>1.661</v>
      </c>
      <c r="EO71">
        <v>0</v>
      </c>
      <c r="EP71">
        <v>0</v>
      </c>
      <c r="EQ71">
        <v>12.825000000000001</v>
      </c>
      <c r="ER71">
        <v>0</v>
      </c>
      <c r="ES71">
        <v>41.797000000000004</v>
      </c>
      <c r="ET71">
        <v>0</v>
      </c>
      <c r="EV71">
        <v>0</v>
      </c>
      <c r="EW71">
        <v>0</v>
      </c>
      <c r="EX71">
        <v>0</v>
      </c>
      <c r="EZ71">
        <v>16129889</v>
      </c>
      <c r="FA71">
        <v>0</v>
      </c>
      <c r="FB71">
        <v>16871537</v>
      </c>
      <c r="FC71">
        <v>0</v>
      </c>
      <c r="FD71">
        <v>0</v>
      </c>
      <c r="FE71">
        <v>2257528</v>
      </c>
      <c r="FF71">
        <v>402238</v>
      </c>
      <c r="FG71">
        <v>6.7610000000000003E-2</v>
      </c>
      <c r="FH71">
        <v>3.1380999999999999E-2</v>
      </c>
      <c r="FI71">
        <v>0</v>
      </c>
      <c r="FJ71">
        <v>0</v>
      </c>
      <c r="FK71">
        <v>2578.0150000000003</v>
      </c>
      <c r="FL71">
        <v>20279196</v>
      </c>
      <c r="FM71">
        <v>0</v>
      </c>
      <c r="FN71">
        <v>0</v>
      </c>
      <c r="FO71">
        <v>75960</v>
      </c>
      <c r="FP71">
        <v>0</v>
      </c>
      <c r="FQ71">
        <v>81360</v>
      </c>
      <c r="FR71">
        <v>75960</v>
      </c>
      <c r="FS71">
        <v>5400</v>
      </c>
      <c r="FT71">
        <v>0</v>
      </c>
      <c r="FU71">
        <v>0</v>
      </c>
      <c r="FV71">
        <v>0</v>
      </c>
      <c r="FW71">
        <v>0</v>
      </c>
      <c r="FX71">
        <v>0</v>
      </c>
      <c r="FY71">
        <v>0</v>
      </c>
      <c r="GB71">
        <v>1663621</v>
      </c>
      <c r="GC71">
        <v>1663621</v>
      </c>
      <c r="GD71">
        <v>168.03</v>
      </c>
      <c r="GF71">
        <v>0</v>
      </c>
      <c r="GG71">
        <v>0</v>
      </c>
      <c r="GH71">
        <v>0</v>
      </c>
      <c r="GI71">
        <v>0</v>
      </c>
      <c r="GK71">
        <v>0</v>
      </c>
      <c r="GL71">
        <v>0</v>
      </c>
      <c r="GM71">
        <v>0</v>
      </c>
      <c r="GN71">
        <v>0</v>
      </c>
      <c r="GO71">
        <v>0</v>
      </c>
      <c r="GQ71">
        <v>0</v>
      </c>
      <c r="GR71">
        <v>0</v>
      </c>
      <c r="GS71">
        <v>0</v>
      </c>
      <c r="GT71">
        <v>0</v>
      </c>
      <c r="HB71">
        <v>0</v>
      </c>
      <c r="HC71">
        <v>0</v>
      </c>
      <c r="HD71">
        <v>634193</v>
      </c>
      <c r="HE71">
        <v>0</v>
      </c>
      <c r="HF71">
        <v>1763027</v>
      </c>
      <c r="HG71">
        <v>14295</v>
      </c>
      <c r="HH71">
        <v>148738</v>
      </c>
      <c r="HI71">
        <v>0</v>
      </c>
      <c r="HJ71">
        <v>134114</v>
      </c>
      <c r="HK71">
        <v>5707</v>
      </c>
      <c r="HL71">
        <v>3027</v>
      </c>
      <c r="HM71">
        <v>26000</v>
      </c>
      <c r="HN71">
        <v>0</v>
      </c>
      <c r="HO71">
        <v>0</v>
      </c>
      <c r="HP71">
        <v>0</v>
      </c>
      <c r="HQ71">
        <v>0</v>
      </c>
      <c r="HR71">
        <v>0</v>
      </c>
      <c r="HS71">
        <v>16128836</v>
      </c>
      <c r="HT71">
        <v>402238</v>
      </c>
      <c r="HW71">
        <v>0</v>
      </c>
      <c r="HX71">
        <v>326</v>
      </c>
      <c r="HY71">
        <v>259</v>
      </c>
      <c r="HZ71">
        <v>278</v>
      </c>
      <c r="IA71">
        <v>251</v>
      </c>
      <c r="IB71">
        <v>163</v>
      </c>
      <c r="IC71">
        <v>1277</v>
      </c>
      <c r="ID71">
        <v>0</v>
      </c>
      <c r="IE71">
        <v>47.914000000000001</v>
      </c>
      <c r="IF71">
        <v>1.9160000000000001</v>
      </c>
      <c r="IG71">
        <v>23</v>
      </c>
      <c r="IH71">
        <v>329.90700000000004</v>
      </c>
      <c r="II71">
        <v>0</v>
      </c>
      <c r="IJ71">
        <v>873.72700000000009</v>
      </c>
      <c r="IK71">
        <v>0</v>
      </c>
      <c r="IL71">
        <v>4</v>
      </c>
      <c r="IM71">
        <v>2</v>
      </c>
      <c r="IN71">
        <v>0</v>
      </c>
      <c r="IO71">
        <v>6</v>
      </c>
      <c r="IP71">
        <v>0</v>
      </c>
      <c r="IQ71">
        <v>823.89700000000005</v>
      </c>
      <c r="IR71">
        <v>512052</v>
      </c>
      <c r="IS71">
        <v>0</v>
      </c>
      <c r="IT71">
        <v>20000</v>
      </c>
      <c r="IU71">
        <v>6000</v>
      </c>
      <c r="IV71">
        <v>0</v>
      </c>
      <c r="IW71">
        <v>6215</v>
      </c>
      <c r="IX71">
        <v>44668</v>
      </c>
      <c r="IY71">
        <v>595</v>
      </c>
      <c r="IZ71">
        <v>0</v>
      </c>
      <c r="JA71">
        <v>0</v>
      </c>
      <c r="JB71">
        <v>0</v>
      </c>
      <c r="JC71">
        <v>0</v>
      </c>
      <c r="JD71">
        <v>0</v>
      </c>
      <c r="JE71">
        <v>0</v>
      </c>
      <c r="JF71">
        <v>0</v>
      </c>
      <c r="JG71">
        <v>0</v>
      </c>
      <c r="JH71">
        <v>0</v>
      </c>
      <c r="JJ71">
        <v>0</v>
      </c>
      <c r="JK71">
        <v>0</v>
      </c>
      <c r="JL71">
        <v>0</v>
      </c>
      <c r="JM71">
        <v>0</v>
      </c>
      <c r="JO71">
        <v>0</v>
      </c>
      <c r="JP71">
        <v>112.78100000000001</v>
      </c>
      <c r="JQ71">
        <v>55.249000000000002</v>
      </c>
      <c r="JR71">
        <v>0</v>
      </c>
      <c r="JS71">
        <v>1064653</v>
      </c>
      <c r="JT71">
        <v>598968</v>
      </c>
      <c r="JU71">
        <v>0</v>
      </c>
      <c r="JW71">
        <v>0</v>
      </c>
      <c r="JX71">
        <v>0</v>
      </c>
      <c r="JY71">
        <v>0</v>
      </c>
      <c r="JZ71">
        <v>0</v>
      </c>
      <c r="KD71">
        <v>0</v>
      </c>
      <c r="KE71">
        <v>7375</v>
      </c>
      <c r="KG71">
        <v>0</v>
      </c>
      <c r="KH71">
        <v>0</v>
      </c>
      <c r="KI71">
        <v>0</v>
      </c>
      <c r="KJ71">
        <v>10</v>
      </c>
      <c r="KK71">
        <v>13</v>
      </c>
      <c r="KL71">
        <v>6215</v>
      </c>
      <c r="KM71">
        <v>8080</v>
      </c>
      <c r="KN71">
        <v>0</v>
      </c>
      <c r="KO71">
        <v>0</v>
      </c>
      <c r="KP71">
        <v>0</v>
      </c>
      <c r="KQ71">
        <v>0</v>
      </c>
      <c r="KS71">
        <v>0</v>
      </c>
      <c r="KT71">
        <v>0</v>
      </c>
      <c r="KU71">
        <v>0</v>
      </c>
      <c r="KW71">
        <v>0</v>
      </c>
      <c r="KX71">
        <v>0</v>
      </c>
      <c r="KY71">
        <v>0</v>
      </c>
      <c r="KZ71">
        <v>18902302</v>
      </c>
      <c r="LA71">
        <v>0</v>
      </c>
      <c r="LB71">
        <v>0</v>
      </c>
      <c r="LD71">
        <v>0</v>
      </c>
      <c r="LE71">
        <v>0</v>
      </c>
      <c r="LF71">
        <v>0</v>
      </c>
      <c r="LG71">
        <v>113700</v>
      </c>
      <c r="LH71">
        <v>0</v>
      </c>
      <c r="LI71">
        <v>18902302</v>
      </c>
      <c r="LJ71">
        <v>1587.413</v>
      </c>
      <c r="LK71">
        <v>3</v>
      </c>
      <c r="LL71">
        <v>100620</v>
      </c>
      <c r="LM71">
        <v>33494</v>
      </c>
      <c r="LN71">
        <v>0</v>
      </c>
      <c r="LO71">
        <v>0</v>
      </c>
      <c r="LP71">
        <v>0</v>
      </c>
      <c r="LQ71">
        <v>0</v>
      </c>
      <c r="LR71">
        <v>0</v>
      </c>
      <c r="LS71">
        <v>0</v>
      </c>
      <c r="LT71">
        <v>0</v>
      </c>
      <c r="LU71">
        <v>0</v>
      </c>
      <c r="LV71">
        <v>0</v>
      </c>
      <c r="LW71">
        <v>0</v>
      </c>
      <c r="LX71">
        <v>0</v>
      </c>
      <c r="LY71">
        <v>0</v>
      </c>
      <c r="LZ71">
        <v>1877</v>
      </c>
      <c r="MA71">
        <v>113700</v>
      </c>
      <c r="MB71">
        <v>0</v>
      </c>
      <c r="MC71">
        <v>75800</v>
      </c>
      <c r="MD71">
        <v>37900</v>
      </c>
      <c r="ME71">
        <v>0</v>
      </c>
      <c r="MF71">
        <v>0</v>
      </c>
      <c r="MG71">
        <v>19536495</v>
      </c>
      <c r="MH71">
        <v>0</v>
      </c>
      <c r="MI71">
        <v>0</v>
      </c>
      <c r="MJ71">
        <v>0</v>
      </c>
      <c r="MK71">
        <v>0</v>
      </c>
      <c r="ML71">
        <v>0</v>
      </c>
      <c r="MM71">
        <v>1228196.149</v>
      </c>
      <c r="MN71">
        <v>9.4109999999999996</v>
      </c>
      <c r="MO71">
        <v>81365.085000000006</v>
      </c>
      <c r="MP71">
        <v>338.608</v>
      </c>
      <c r="MQ71">
        <v>668.51499999999999</v>
      </c>
      <c r="MS71">
        <v>763323922</v>
      </c>
      <c r="MT71">
        <v>257639917</v>
      </c>
      <c r="MU71">
        <v>69205</v>
      </c>
      <c r="MV71">
        <v>205037</v>
      </c>
      <c r="MW71">
        <v>21044</v>
      </c>
      <c r="MX71">
        <v>505684005</v>
      </c>
      <c r="MY71">
        <v>58489</v>
      </c>
      <c r="MZ71">
        <v>0</v>
      </c>
      <c r="NA71">
        <v>0</v>
      </c>
      <c r="NB71">
        <v>0</v>
      </c>
      <c r="ND71">
        <v>1803.5240000000001</v>
      </c>
      <c r="NE71">
        <v>81159</v>
      </c>
      <c r="NF71">
        <v>10</v>
      </c>
      <c r="NG71">
        <v>10000</v>
      </c>
      <c r="NH71">
        <v>198962</v>
      </c>
      <c r="NI71">
        <v>0</v>
      </c>
      <c r="NJ71">
        <v>0</v>
      </c>
      <c r="NK71">
        <v>25999</v>
      </c>
      <c r="NL71">
        <v>0</v>
      </c>
      <c r="NN71">
        <v>0</v>
      </c>
      <c r="NO71">
        <v>0</v>
      </c>
      <c r="NP71">
        <v>1895</v>
      </c>
      <c r="NT71">
        <v>0</v>
      </c>
      <c r="NU71">
        <v>0</v>
      </c>
      <c r="NV71">
        <v>808240000</v>
      </c>
      <c r="NW71">
        <v>5014557</v>
      </c>
      <c r="NX71">
        <v>161</v>
      </c>
      <c r="NY71">
        <v>23464168</v>
      </c>
      <c r="NZ71">
        <v>36607.804000000004</v>
      </c>
      <c r="OA71">
        <v>641</v>
      </c>
      <c r="OB71">
        <v>384</v>
      </c>
      <c r="OC71">
        <v>1.1870000000000001</v>
      </c>
      <c r="OD71">
        <v>662.053</v>
      </c>
      <c r="OE71">
        <v>24000</v>
      </c>
      <c r="OF71">
        <v>240000</v>
      </c>
      <c r="OG71">
        <v>4000</v>
      </c>
      <c r="OH71">
        <v>8000</v>
      </c>
      <c r="OO71">
        <v>0</v>
      </c>
      <c r="OP71">
        <v>0</v>
      </c>
      <c r="OQ71">
        <v>0</v>
      </c>
      <c r="OR71">
        <v>0</v>
      </c>
      <c r="OS71">
        <v>0</v>
      </c>
      <c r="OT71">
        <v>0</v>
      </c>
      <c r="OU71">
        <v>0</v>
      </c>
      <c r="OV71">
        <v>3080925</v>
      </c>
      <c r="OX71">
        <v>0.25270000000000004</v>
      </c>
      <c r="OY71">
        <v>406500.10000000003</v>
      </c>
      <c r="OZ71">
        <v>563870</v>
      </c>
      <c r="PA71">
        <v>208048</v>
      </c>
      <c r="PB71">
        <v>6925</v>
      </c>
      <c r="PC71">
        <v>0</v>
      </c>
      <c r="PD71">
        <v>35000000</v>
      </c>
      <c r="PE71">
        <v>33517000</v>
      </c>
      <c r="PF71">
        <v>1483000</v>
      </c>
      <c r="PG71">
        <v>306</v>
      </c>
      <c r="PH71">
        <v>0</v>
      </c>
      <c r="PI71">
        <v>0</v>
      </c>
      <c r="PJ71">
        <v>0</v>
      </c>
      <c r="PK71">
        <v>0</v>
      </c>
      <c r="PL71">
        <v>6509</v>
      </c>
      <c r="PM71">
        <v>0</v>
      </c>
      <c r="PN71">
        <v>0</v>
      </c>
      <c r="PO71">
        <v>0</v>
      </c>
    </row>
    <row r="72" spans="1:431" customFormat="1" x14ac:dyDescent="0.3">
      <c r="A72">
        <v>46778</v>
      </c>
      <c r="B72" s="4">
        <v>71803</v>
      </c>
      <c r="C72">
        <v>9</v>
      </c>
      <c r="D72">
        <v>2026</v>
      </c>
      <c r="E72">
        <v>6215</v>
      </c>
      <c r="F72">
        <v>0</v>
      </c>
      <c r="G72">
        <v>289.81299999999999</v>
      </c>
      <c r="H72">
        <v>253.43700000000001</v>
      </c>
      <c r="I72">
        <v>253.43700000000001</v>
      </c>
      <c r="J72">
        <v>289.81299999999999</v>
      </c>
      <c r="K72">
        <v>0</v>
      </c>
      <c r="L72">
        <v>6215</v>
      </c>
      <c r="M72">
        <v>0</v>
      </c>
      <c r="N72">
        <v>0</v>
      </c>
      <c r="P72">
        <v>285.14300000000003</v>
      </c>
      <c r="Q72">
        <v>0</v>
      </c>
      <c r="R72">
        <v>134357</v>
      </c>
      <c r="S72">
        <v>471.19</v>
      </c>
      <c r="U72">
        <v>97747</v>
      </c>
      <c r="V72">
        <v>79.085000000000008</v>
      </c>
      <c r="W72">
        <v>49151</v>
      </c>
      <c r="X72">
        <v>49151</v>
      </c>
      <c r="Z72">
        <v>0</v>
      </c>
      <c r="AC72">
        <v>0</v>
      </c>
      <c r="AD72" t="s">
        <v>427</v>
      </c>
      <c r="AE72">
        <v>0</v>
      </c>
      <c r="AH72">
        <v>0</v>
      </c>
      <c r="AI72">
        <v>0</v>
      </c>
      <c r="AJ72">
        <v>6215</v>
      </c>
      <c r="AK72" t="s">
        <v>949</v>
      </c>
      <c r="AL72" t="s">
        <v>618</v>
      </c>
      <c r="AM72">
        <v>0</v>
      </c>
      <c r="AN72">
        <v>0</v>
      </c>
      <c r="AO72">
        <v>0</v>
      </c>
      <c r="AP72">
        <v>0</v>
      </c>
      <c r="AQ72">
        <v>0</v>
      </c>
      <c r="AS72">
        <v>0</v>
      </c>
      <c r="AT72">
        <v>0</v>
      </c>
      <c r="AU72">
        <v>0</v>
      </c>
      <c r="AV72">
        <v>-2095</v>
      </c>
      <c r="AW72">
        <v>3813409</v>
      </c>
      <c r="AX72">
        <v>3706197</v>
      </c>
      <c r="AY72">
        <v>2440741</v>
      </c>
      <c r="AZ72">
        <v>134357</v>
      </c>
      <c r="BA72">
        <v>7.75</v>
      </c>
      <c r="BB72">
        <v>0</v>
      </c>
      <c r="BC72">
        <v>0</v>
      </c>
      <c r="BD72">
        <v>0</v>
      </c>
      <c r="BE72">
        <v>0</v>
      </c>
      <c r="BF72">
        <v>3062883</v>
      </c>
      <c r="BG72">
        <v>0</v>
      </c>
      <c r="BJ72">
        <v>12</v>
      </c>
      <c r="BK72">
        <v>0</v>
      </c>
      <c r="BL72">
        <v>0</v>
      </c>
      <c r="BM72">
        <v>0</v>
      </c>
      <c r="BN72">
        <v>0</v>
      </c>
      <c r="BO72">
        <v>0</v>
      </c>
      <c r="BP72">
        <v>0</v>
      </c>
      <c r="BQ72">
        <v>885</v>
      </c>
      <c r="BS72">
        <v>0</v>
      </c>
      <c r="BT72">
        <v>0</v>
      </c>
      <c r="BU72">
        <v>0</v>
      </c>
      <c r="BV72">
        <v>0</v>
      </c>
      <c r="BW72">
        <v>0</v>
      </c>
      <c r="BY72">
        <v>0</v>
      </c>
      <c r="CA72">
        <v>0</v>
      </c>
      <c r="CB72">
        <v>0</v>
      </c>
      <c r="CC72">
        <v>0</v>
      </c>
      <c r="CD72">
        <v>0</v>
      </c>
      <c r="CE72">
        <v>0</v>
      </c>
      <c r="CF72">
        <v>0</v>
      </c>
      <c r="CG72">
        <v>0</v>
      </c>
      <c r="CH72">
        <v>129011</v>
      </c>
      <c r="CI72">
        <v>0</v>
      </c>
      <c r="CJ72">
        <v>4</v>
      </c>
      <c r="CK72">
        <v>0</v>
      </c>
      <c r="CL72">
        <v>0</v>
      </c>
      <c r="CN72">
        <v>0</v>
      </c>
      <c r="CO72">
        <v>1</v>
      </c>
      <c r="CP72">
        <v>1.331</v>
      </c>
      <c r="CQ72">
        <v>11.667</v>
      </c>
      <c r="CR72">
        <v>283.27800000000002</v>
      </c>
      <c r="CS72">
        <v>0</v>
      </c>
      <c r="CT72">
        <v>0</v>
      </c>
      <c r="CU72">
        <v>0</v>
      </c>
      <c r="CV72">
        <v>0</v>
      </c>
      <c r="CW72">
        <v>0</v>
      </c>
      <c r="CX72">
        <v>0</v>
      </c>
      <c r="CY72">
        <v>0</v>
      </c>
      <c r="CZ72">
        <v>0</v>
      </c>
      <c r="DB72">
        <v>1575111</v>
      </c>
      <c r="DC72">
        <v>0</v>
      </c>
      <c r="DD72">
        <v>0</v>
      </c>
      <c r="DE72">
        <v>494403</v>
      </c>
      <c r="DF72">
        <v>514339</v>
      </c>
      <c r="DG72">
        <v>79.55</v>
      </c>
      <c r="DH72">
        <v>0</v>
      </c>
      <c r="DI72">
        <v>19936</v>
      </c>
      <c r="DK72">
        <v>3850</v>
      </c>
      <c r="DL72">
        <v>0</v>
      </c>
      <c r="DM72">
        <v>352982</v>
      </c>
      <c r="DN72">
        <v>859</v>
      </c>
      <c r="DO72">
        <v>0</v>
      </c>
      <c r="DP72">
        <v>0</v>
      </c>
      <c r="DQ72">
        <v>0</v>
      </c>
      <c r="DR72">
        <v>0</v>
      </c>
      <c r="DS72">
        <v>0</v>
      </c>
      <c r="DT72">
        <v>0</v>
      </c>
      <c r="DU72">
        <v>0</v>
      </c>
      <c r="DV72">
        <v>0</v>
      </c>
      <c r="DW72">
        <v>0</v>
      </c>
      <c r="DX72">
        <v>0</v>
      </c>
      <c r="DY72">
        <v>0</v>
      </c>
      <c r="DZ72">
        <v>0</v>
      </c>
      <c r="EA72">
        <v>0.02</v>
      </c>
      <c r="EB72">
        <v>0</v>
      </c>
      <c r="EC72">
        <v>28.182000000000002</v>
      </c>
      <c r="ED72">
        <v>201424</v>
      </c>
      <c r="EE72">
        <v>0</v>
      </c>
      <c r="EF72">
        <v>0</v>
      </c>
      <c r="EG72">
        <v>0</v>
      </c>
      <c r="EH72">
        <v>152417</v>
      </c>
      <c r="EI72">
        <v>0</v>
      </c>
      <c r="EJ72">
        <v>0</v>
      </c>
      <c r="EK72">
        <v>6.4030000000000005</v>
      </c>
      <c r="EL72">
        <v>0</v>
      </c>
      <c r="EM72">
        <v>1.62</v>
      </c>
      <c r="EN72">
        <v>7.1000000000000008E-2</v>
      </c>
      <c r="EO72">
        <v>0</v>
      </c>
      <c r="EP72">
        <v>0</v>
      </c>
      <c r="EQ72">
        <v>8.1140000000000008</v>
      </c>
      <c r="ER72">
        <v>0</v>
      </c>
      <c r="ES72">
        <v>24.524000000000001</v>
      </c>
      <c r="ET72">
        <v>0</v>
      </c>
      <c r="EV72">
        <v>0</v>
      </c>
      <c r="EW72">
        <v>0</v>
      </c>
      <c r="EX72">
        <v>0</v>
      </c>
      <c r="EZ72">
        <v>3197748</v>
      </c>
      <c r="FA72">
        <v>0</v>
      </c>
      <c r="FB72">
        <v>3331245</v>
      </c>
      <c r="FC72">
        <v>0</v>
      </c>
      <c r="FD72">
        <v>0</v>
      </c>
      <c r="FE72">
        <v>431556</v>
      </c>
      <c r="FF72">
        <v>76893</v>
      </c>
      <c r="FG72">
        <v>6.7610000000000003E-2</v>
      </c>
      <c r="FH72">
        <v>3.1380999999999999E-2</v>
      </c>
      <c r="FI72">
        <v>0</v>
      </c>
      <c r="FJ72">
        <v>0</v>
      </c>
      <c r="FK72">
        <v>492.82100000000003</v>
      </c>
      <c r="FL72">
        <v>3968706</v>
      </c>
      <c r="FM72">
        <v>0</v>
      </c>
      <c r="FN72">
        <v>0</v>
      </c>
      <c r="FO72">
        <v>0</v>
      </c>
      <c r="FP72">
        <v>0</v>
      </c>
      <c r="FQ72">
        <v>0</v>
      </c>
      <c r="FR72">
        <v>0</v>
      </c>
      <c r="FS72">
        <v>0</v>
      </c>
      <c r="FT72">
        <v>0</v>
      </c>
      <c r="FU72">
        <v>0</v>
      </c>
      <c r="FV72">
        <v>0</v>
      </c>
      <c r="FW72">
        <v>0</v>
      </c>
      <c r="FX72">
        <v>0</v>
      </c>
      <c r="FY72">
        <v>0</v>
      </c>
      <c r="GB72">
        <v>276454</v>
      </c>
      <c r="GC72">
        <v>276454</v>
      </c>
      <c r="GD72">
        <v>28.262</v>
      </c>
      <c r="GF72">
        <v>0</v>
      </c>
      <c r="GG72">
        <v>0</v>
      </c>
      <c r="GH72">
        <v>0</v>
      </c>
      <c r="GI72">
        <v>0</v>
      </c>
      <c r="GK72">
        <v>0</v>
      </c>
      <c r="GL72">
        <v>0</v>
      </c>
      <c r="GM72">
        <v>0</v>
      </c>
      <c r="GN72">
        <v>0</v>
      </c>
      <c r="GO72">
        <v>0</v>
      </c>
      <c r="GQ72">
        <v>0</v>
      </c>
      <c r="GR72">
        <v>0</v>
      </c>
      <c r="GS72">
        <v>0</v>
      </c>
      <c r="GT72">
        <v>0</v>
      </c>
      <c r="HB72">
        <v>0</v>
      </c>
      <c r="HC72">
        <v>0</v>
      </c>
      <c r="HD72">
        <v>108071</v>
      </c>
      <c r="HE72">
        <v>0</v>
      </c>
      <c r="HF72">
        <v>293987</v>
      </c>
      <c r="HG72">
        <v>0</v>
      </c>
      <c r="HH72">
        <v>0</v>
      </c>
      <c r="HI72">
        <v>0</v>
      </c>
      <c r="HJ72">
        <v>106597</v>
      </c>
      <c r="HK72">
        <v>2562</v>
      </c>
      <c r="HL72">
        <v>2383</v>
      </c>
      <c r="HM72">
        <v>0</v>
      </c>
      <c r="HN72">
        <v>0</v>
      </c>
      <c r="HO72">
        <v>0</v>
      </c>
      <c r="HP72">
        <v>54259</v>
      </c>
      <c r="HQ72">
        <v>0</v>
      </c>
      <c r="HR72">
        <v>0</v>
      </c>
      <c r="HS72">
        <v>3196888</v>
      </c>
      <c r="HT72">
        <v>76893</v>
      </c>
      <c r="HW72">
        <v>0</v>
      </c>
      <c r="HX72">
        <v>29</v>
      </c>
      <c r="HY72">
        <v>53</v>
      </c>
      <c r="HZ72">
        <v>51</v>
      </c>
      <c r="IA72">
        <v>79</v>
      </c>
      <c r="IB72">
        <v>98</v>
      </c>
      <c r="IC72">
        <v>310</v>
      </c>
      <c r="ID72">
        <v>0</v>
      </c>
      <c r="IE72">
        <v>0</v>
      </c>
      <c r="IF72">
        <v>0</v>
      </c>
      <c r="IG72">
        <v>0</v>
      </c>
      <c r="IH72">
        <v>0</v>
      </c>
      <c r="II72">
        <v>197.304</v>
      </c>
      <c r="IJ72">
        <v>79.085000000000008</v>
      </c>
      <c r="IK72">
        <v>0</v>
      </c>
      <c r="IL72">
        <v>0</v>
      </c>
      <c r="IM72">
        <v>0</v>
      </c>
      <c r="IN72">
        <v>0</v>
      </c>
      <c r="IO72">
        <v>0</v>
      </c>
      <c r="IP72">
        <v>197.304</v>
      </c>
      <c r="IQ72">
        <v>79.085000000000008</v>
      </c>
      <c r="IR72">
        <v>49151</v>
      </c>
      <c r="IS72">
        <v>0</v>
      </c>
      <c r="IT72">
        <v>0</v>
      </c>
      <c r="IU72">
        <v>0</v>
      </c>
      <c r="IV72">
        <v>0</v>
      </c>
      <c r="IW72">
        <v>6215</v>
      </c>
      <c r="IX72">
        <v>0</v>
      </c>
      <c r="IY72">
        <v>0</v>
      </c>
      <c r="IZ72">
        <v>54259</v>
      </c>
      <c r="JA72">
        <v>0</v>
      </c>
      <c r="JB72">
        <v>0</v>
      </c>
      <c r="JC72">
        <v>0</v>
      </c>
      <c r="JD72">
        <v>0</v>
      </c>
      <c r="JE72">
        <v>0</v>
      </c>
      <c r="JF72">
        <v>0</v>
      </c>
      <c r="JG72">
        <v>0</v>
      </c>
      <c r="JH72">
        <v>0</v>
      </c>
      <c r="JJ72">
        <v>0</v>
      </c>
      <c r="JK72">
        <v>0</v>
      </c>
      <c r="JL72">
        <v>0</v>
      </c>
      <c r="JM72">
        <v>0</v>
      </c>
      <c r="JO72">
        <v>0.34400000000000003</v>
      </c>
      <c r="JP72">
        <v>20.698</v>
      </c>
      <c r="JQ72">
        <v>7.22</v>
      </c>
      <c r="JR72">
        <v>2791</v>
      </c>
      <c r="JS72">
        <v>195389</v>
      </c>
      <c r="JT72">
        <v>78274</v>
      </c>
      <c r="JU72">
        <v>0</v>
      </c>
      <c r="JW72">
        <v>0</v>
      </c>
      <c r="JX72">
        <v>0</v>
      </c>
      <c r="JY72">
        <v>0</v>
      </c>
      <c r="JZ72">
        <v>0</v>
      </c>
      <c r="KD72">
        <v>0</v>
      </c>
      <c r="KE72">
        <v>7375</v>
      </c>
      <c r="KG72">
        <v>0</v>
      </c>
      <c r="KH72">
        <v>0</v>
      </c>
      <c r="KI72">
        <v>0</v>
      </c>
      <c r="KJ72">
        <v>0</v>
      </c>
      <c r="KK72">
        <v>0</v>
      </c>
      <c r="KL72">
        <v>0</v>
      </c>
      <c r="KM72">
        <v>0</v>
      </c>
      <c r="KN72">
        <v>0</v>
      </c>
      <c r="KO72">
        <v>0</v>
      </c>
      <c r="KP72">
        <v>0</v>
      </c>
      <c r="KQ72">
        <v>0</v>
      </c>
      <c r="KS72">
        <v>0</v>
      </c>
      <c r="KT72">
        <v>0</v>
      </c>
      <c r="KU72">
        <v>0</v>
      </c>
      <c r="KW72">
        <v>0</v>
      </c>
      <c r="KX72">
        <v>0</v>
      </c>
      <c r="KY72">
        <v>0</v>
      </c>
      <c r="KZ72">
        <v>3726277</v>
      </c>
      <c r="LA72">
        <v>0</v>
      </c>
      <c r="LB72">
        <v>0</v>
      </c>
      <c r="LD72">
        <v>0</v>
      </c>
      <c r="LE72">
        <v>0</v>
      </c>
      <c r="LF72">
        <v>0</v>
      </c>
      <c r="LG72">
        <v>20940</v>
      </c>
      <c r="LH72">
        <v>0</v>
      </c>
      <c r="LI72">
        <v>3726277</v>
      </c>
      <c r="LJ72">
        <v>283.27800000000002</v>
      </c>
      <c r="LK72">
        <v>3</v>
      </c>
      <c r="LL72">
        <v>100620</v>
      </c>
      <c r="LM72">
        <v>5977</v>
      </c>
      <c r="LN72">
        <v>0</v>
      </c>
      <c r="LO72">
        <v>0</v>
      </c>
      <c r="LP72">
        <v>0</v>
      </c>
      <c r="LQ72">
        <v>0</v>
      </c>
      <c r="LR72">
        <v>0</v>
      </c>
      <c r="LS72">
        <v>0</v>
      </c>
      <c r="LT72">
        <v>0</v>
      </c>
      <c r="LU72">
        <v>0</v>
      </c>
      <c r="LV72">
        <v>0</v>
      </c>
      <c r="LW72">
        <v>0</v>
      </c>
      <c r="LX72">
        <v>0</v>
      </c>
      <c r="LY72">
        <v>0</v>
      </c>
      <c r="LZ72">
        <v>348</v>
      </c>
      <c r="MA72">
        <v>20940</v>
      </c>
      <c r="MB72">
        <v>0</v>
      </c>
      <c r="MC72">
        <v>13960</v>
      </c>
      <c r="MD72">
        <v>6980</v>
      </c>
      <c r="ME72">
        <v>0</v>
      </c>
      <c r="MF72">
        <v>0</v>
      </c>
      <c r="MG72">
        <v>3834349</v>
      </c>
      <c r="MH72">
        <v>0</v>
      </c>
      <c r="MI72">
        <v>0</v>
      </c>
      <c r="MJ72">
        <v>0</v>
      </c>
      <c r="MK72">
        <v>0</v>
      </c>
      <c r="ML72">
        <v>0</v>
      </c>
      <c r="MM72">
        <v>1228196.149</v>
      </c>
      <c r="MN72">
        <v>0</v>
      </c>
      <c r="MO72">
        <v>81365.085000000006</v>
      </c>
      <c r="MP72">
        <v>0</v>
      </c>
      <c r="MQ72">
        <v>0</v>
      </c>
      <c r="MS72">
        <v>763323922</v>
      </c>
      <c r="MT72">
        <v>257639917</v>
      </c>
      <c r="MU72">
        <v>0</v>
      </c>
      <c r="MV72">
        <v>0</v>
      </c>
      <c r="MW72">
        <v>0</v>
      </c>
      <c r="MX72">
        <v>505684005</v>
      </c>
      <c r="MY72">
        <v>0</v>
      </c>
      <c r="MZ72">
        <v>52000</v>
      </c>
      <c r="NA72">
        <v>3</v>
      </c>
      <c r="NB72">
        <v>7</v>
      </c>
      <c r="ND72">
        <v>300.74</v>
      </c>
      <c r="NE72">
        <v>13533</v>
      </c>
      <c r="NF72">
        <v>1</v>
      </c>
      <c r="NG72">
        <v>1000</v>
      </c>
      <c r="NH72">
        <v>36888</v>
      </c>
      <c r="NI72">
        <v>0</v>
      </c>
      <c r="NJ72">
        <v>0</v>
      </c>
      <c r="NK72">
        <v>18178</v>
      </c>
      <c r="NL72">
        <v>0</v>
      </c>
      <c r="NN72">
        <v>0</v>
      </c>
      <c r="NO72">
        <v>0</v>
      </c>
      <c r="NP72">
        <v>349</v>
      </c>
      <c r="NT72">
        <v>0</v>
      </c>
      <c r="NU72">
        <v>0</v>
      </c>
      <c r="NV72">
        <v>0</v>
      </c>
      <c r="NW72">
        <v>0</v>
      </c>
      <c r="NX72">
        <v>0</v>
      </c>
      <c r="NY72">
        <v>0</v>
      </c>
      <c r="NZ72">
        <v>0</v>
      </c>
      <c r="OA72">
        <v>0</v>
      </c>
      <c r="OB72">
        <v>0</v>
      </c>
      <c r="OC72">
        <v>0</v>
      </c>
      <c r="OD72">
        <v>0</v>
      </c>
      <c r="OE72">
        <v>28000</v>
      </c>
      <c r="OF72">
        <v>112000</v>
      </c>
      <c r="OG72">
        <v>4000</v>
      </c>
      <c r="OH72">
        <v>8000</v>
      </c>
      <c r="OO72">
        <v>0</v>
      </c>
      <c r="OP72">
        <v>0</v>
      </c>
      <c r="OQ72">
        <v>0</v>
      </c>
      <c r="OR72">
        <v>0</v>
      </c>
      <c r="OS72">
        <v>0</v>
      </c>
      <c r="OT72">
        <v>0</v>
      </c>
      <c r="OU72">
        <v>0</v>
      </c>
      <c r="OV72">
        <v>3954213</v>
      </c>
      <c r="OX72">
        <v>0.25270000000000004</v>
      </c>
      <c r="OY72">
        <v>406500.10000000003</v>
      </c>
      <c r="OZ72">
        <v>673824</v>
      </c>
      <c r="PA72">
        <v>248618</v>
      </c>
      <c r="PB72">
        <v>6925</v>
      </c>
      <c r="PC72">
        <v>0</v>
      </c>
      <c r="PD72">
        <v>35000000</v>
      </c>
      <c r="PE72">
        <v>33517000</v>
      </c>
      <c r="PF72">
        <v>1483000</v>
      </c>
      <c r="PG72">
        <v>306</v>
      </c>
      <c r="PH72">
        <v>0</v>
      </c>
      <c r="PI72">
        <v>0</v>
      </c>
      <c r="PJ72">
        <v>0</v>
      </c>
      <c r="PK72">
        <v>0</v>
      </c>
      <c r="PL72">
        <v>0</v>
      </c>
      <c r="PM72">
        <v>0</v>
      </c>
      <c r="PN72">
        <v>0</v>
      </c>
      <c r="PO72">
        <v>0</v>
      </c>
    </row>
    <row r="73" spans="1:431" customFormat="1" x14ac:dyDescent="0.3">
      <c r="A73">
        <v>46778</v>
      </c>
      <c r="B73" s="4">
        <v>71804</v>
      </c>
      <c r="C73">
        <v>9</v>
      </c>
      <c r="D73">
        <v>2026</v>
      </c>
      <c r="E73">
        <v>6215</v>
      </c>
      <c r="F73">
        <v>0</v>
      </c>
      <c r="G73">
        <v>244.75800000000001</v>
      </c>
      <c r="H73">
        <v>223.31300000000002</v>
      </c>
      <c r="I73">
        <v>223.31300000000002</v>
      </c>
      <c r="J73">
        <v>244.75800000000001</v>
      </c>
      <c r="K73">
        <v>0</v>
      </c>
      <c r="L73">
        <v>6215</v>
      </c>
      <c r="M73">
        <v>0</v>
      </c>
      <c r="N73">
        <v>0</v>
      </c>
      <c r="P73">
        <v>273.16000000000003</v>
      </c>
      <c r="Q73">
        <v>0</v>
      </c>
      <c r="R73">
        <v>128710</v>
      </c>
      <c r="S73">
        <v>471.19</v>
      </c>
      <c r="U73">
        <v>93639</v>
      </c>
      <c r="V73">
        <v>41.338999999999999</v>
      </c>
      <c r="W73">
        <v>25692</v>
      </c>
      <c r="X73">
        <v>25692</v>
      </c>
      <c r="Z73">
        <v>0</v>
      </c>
      <c r="AC73">
        <v>0</v>
      </c>
      <c r="AD73" t="s">
        <v>427</v>
      </c>
      <c r="AE73">
        <v>0</v>
      </c>
      <c r="AH73">
        <v>0</v>
      </c>
      <c r="AI73">
        <v>0</v>
      </c>
      <c r="AJ73">
        <v>6215</v>
      </c>
      <c r="AK73" t="s">
        <v>949</v>
      </c>
      <c r="AL73" t="s">
        <v>496</v>
      </c>
      <c r="AM73">
        <v>0</v>
      </c>
      <c r="AN73">
        <v>0</v>
      </c>
      <c r="AO73">
        <v>0</v>
      </c>
      <c r="AP73">
        <v>0</v>
      </c>
      <c r="AQ73">
        <v>0</v>
      </c>
      <c r="AS73">
        <v>0</v>
      </c>
      <c r="AT73">
        <v>0</v>
      </c>
      <c r="AU73">
        <v>0</v>
      </c>
      <c r="AV73">
        <v>-7358</v>
      </c>
      <c r="AW73">
        <v>2939810</v>
      </c>
      <c r="AX73">
        <v>2849011</v>
      </c>
      <c r="AY73">
        <v>1841357</v>
      </c>
      <c r="AZ73">
        <v>128710</v>
      </c>
      <c r="BA73">
        <v>12.167</v>
      </c>
      <c r="BB73">
        <v>0</v>
      </c>
      <c r="BC73">
        <v>0</v>
      </c>
      <c r="BD73">
        <v>0</v>
      </c>
      <c r="BE73">
        <v>0</v>
      </c>
      <c r="BF73">
        <v>2378230</v>
      </c>
      <c r="BG73">
        <v>0</v>
      </c>
      <c r="BJ73">
        <v>12</v>
      </c>
      <c r="BK73">
        <v>0</v>
      </c>
      <c r="BL73">
        <v>0</v>
      </c>
      <c r="BM73">
        <v>0</v>
      </c>
      <c r="BN73">
        <v>0</v>
      </c>
      <c r="BO73">
        <v>0</v>
      </c>
      <c r="BP73">
        <v>0</v>
      </c>
      <c r="BQ73">
        <v>891</v>
      </c>
      <c r="BS73">
        <v>0</v>
      </c>
      <c r="BT73">
        <v>0</v>
      </c>
      <c r="BU73">
        <v>0</v>
      </c>
      <c r="BV73">
        <v>0</v>
      </c>
      <c r="BW73">
        <v>0</v>
      </c>
      <c r="BY73">
        <v>0</v>
      </c>
      <c r="CA73">
        <v>0</v>
      </c>
      <c r="CB73">
        <v>0</v>
      </c>
      <c r="CC73">
        <v>0</v>
      </c>
      <c r="CD73">
        <v>0</v>
      </c>
      <c r="CE73">
        <v>0</v>
      </c>
      <c r="CF73">
        <v>0</v>
      </c>
      <c r="CG73">
        <v>0</v>
      </c>
      <c r="CH73">
        <v>108970</v>
      </c>
      <c r="CI73">
        <v>0</v>
      </c>
      <c r="CJ73">
        <v>4</v>
      </c>
      <c r="CK73">
        <v>0</v>
      </c>
      <c r="CL73">
        <v>0</v>
      </c>
      <c r="CN73">
        <v>0</v>
      </c>
      <c r="CO73">
        <v>1</v>
      </c>
      <c r="CP73">
        <v>0.27600000000000002</v>
      </c>
      <c r="CQ73">
        <v>0</v>
      </c>
      <c r="CR73">
        <v>273.291</v>
      </c>
      <c r="CS73">
        <v>0</v>
      </c>
      <c r="CT73">
        <v>0</v>
      </c>
      <c r="CU73">
        <v>0</v>
      </c>
      <c r="CV73">
        <v>0</v>
      </c>
      <c r="CW73">
        <v>0</v>
      </c>
      <c r="CX73">
        <v>0</v>
      </c>
      <c r="CY73">
        <v>0</v>
      </c>
      <c r="CZ73">
        <v>0</v>
      </c>
      <c r="DB73">
        <v>1387890</v>
      </c>
      <c r="DC73">
        <v>0</v>
      </c>
      <c r="DD73">
        <v>0</v>
      </c>
      <c r="DE73">
        <v>348195</v>
      </c>
      <c r="DF73">
        <v>352329</v>
      </c>
      <c r="DG73">
        <v>56.025000000000006</v>
      </c>
      <c r="DH73">
        <v>0</v>
      </c>
      <c r="DI73">
        <v>4134</v>
      </c>
      <c r="DK73">
        <v>3936</v>
      </c>
      <c r="DL73">
        <v>0</v>
      </c>
      <c r="DM73">
        <v>193548</v>
      </c>
      <c r="DN73">
        <v>471</v>
      </c>
      <c r="DO73">
        <v>0</v>
      </c>
      <c r="DP73">
        <v>0</v>
      </c>
      <c r="DQ73">
        <v>0</v>
      </c>
      <c r="DR73">
        <v>0</v>
      </c>
      <c r="DS73">
        <v>0</v>
      </c>
      <c r="DT73">
        <v>0</v>
      </c>
      <c r="DU73">
        <v>0</v>
      </c>
      <c r="DV73">
        <v>0</v>
      </c>
      <c r="DW73">
        <v>0</v>
      </c>
      <c r="DX73">
        <v>0</v>
      </c>
      <c r="DY73">
        <v>0</v>
      </c>
      <c r="DZ73">
        <v>0</v>
      </c>
      <c r="EA73">
        <v>0</v>
      </c>
      <c r="EB73">
        <v>0</v>
      </c>
      <c r="EC73">
        <v>13.499000000000001</v>
      </c>
      <c r="ED73">
        <v>96481</v>
      </c>
      <c r="EE73">
        <v>0</v>
      </c>
      <c r="EF73">
        <v>0</v>
      </c>
      <c r="EG73">
        <v>0</v>
      </c>
      <c r="EH73">
        <v>97538</v>
      </c>
      <c r="EI73">
        <v>0</v>
      </c>
      <c r="EJ73">
        <v>0</v>
      </c>
      <c r="EK73">
        <v>4.9780000000000006</v>
      </c>
      <c r="EL73">
        <v>0</v>
      </c>
      <c r="EM73">
        <v>0</v>
      </c>
      <c r="EN73">
        <v>0.152</v>
      </c>
      <c r="EO73">
        <v>0</v>
      </c>
      <c r="EP73">
        <v>0</v>
      </c>
      <c r="EQ73">
        <v>5.13</v>
      </c>
      <c r="ER73">
        <v>0</v>
      </c>
      <c r="ES73">
        <v>15.694000000000001</v>
      </c>
      <c r="ET73">
        <v>0</v>
      </c>
      <c r="EV73">
        <v>0</v>
      </c>
      <c r="EW73">
        <v>0</v>
      </c>
      <c r="EX73">
        <v>0</v>
      </c>
      <c r="EZ73">
        <v>2454216</v>
      </c>
      <c r="FA73">
        <v>0</v>
      </c>
      <c r="FB73">
        <v>2582455</v>
      </c>
      <c r="FC73">
        <v>0</v>
      </c>
      <c r="FD73">
        <v>0</v>
      </c>
      <c r="FE73">
        <v>335090</v>
      </c>
      <c r="FF73">
        <v>59705</v>
      </c>
      <c r="FG73">
        <v>6.7610000000000003E-2</v>
      </c>
      <c r="FH73">
        <v>3.1380999999999999E-2</v>
      </c>
      <c r="FI73">
        <v>0</v>
      </c>
      <c r="FJ73">
        <v>0</v>
      </c>
      <c r="FK73">
        <v>382.66</v>
      </c>
      <c r="FL73">
        <v>3086220</v>
      </c>
      <c r="FM73">
        <v>0</v>
      </c>
      <c r="FN73">
        <v>0</v>
      </c>
      <c r="FO73">
        <v>0</v>
      </c>
      <c r="FP73">
        <v>0</v>
      </c>
      <c r="FQ73">
        <v>0</v>
      </c>
      <c r="FR73">
        <v>0</v>
      </c>
      <c r="FS73">
        <v>0</v>
      </c>
      <c r="FT73">
        <v>0</v>
      </c>
      <c r="FU73">
        <v>0</v>
      </c>
      <c r="FV73">
        <v>0</v>
      </c>
      <c r="FW73">
        <v>0</v>
      </c>
      <c r="FX73">
        <v>0</v>
      </c>
      <c r="FY73">
        <v>0</v>
      </c>
      <c r="GB73">
        <v>154014</v>
      </c>
      <c r="GC73">
        <v>154014</v>
      </c>
      <c r="GD73">
        <v>16.315000000000001</v>
      </c>
      <c r="GF73">
        <v>0</v>
      </c>
      <c r="GG73">
        <v>0</v>
      </c>
      <c r="GH73">
        <v>0</v>
      </c>
      <c r="GI73">
        <v>0</v>
      </c>
      <c r="GK73">
        <v>0</v>
      </c>
      <c r="GL73">
        <v>0</v>
      </c>
      <c r="GM73">
        <v>0</v>
      </c>
      <c r="GN73">
        <v>0</v>
      </c>
      <c r="GO73">
        <v>0</v>
      </c>
      <c r="GQ73">
        <v>0</v>
      </c>
      <c r="GR73">
        <v>0</v>
      </c>
      <c r="GS73">
        <v>0</v>
      </c>
      <c r="GT73">
        <v>0</v>
      </c>
      <c r="HB73">
        <v>0</v>
      </c>
      <c r="HC73">
        <v>0</v>
      </c>
      <c r="HD73">
        <v>91270</v>
      </c>
      <c r="HE73">
        <v>0</v>
      </c>
      <c r="HF73">
        <v>259043</v>
      </c>
      <c r="HG73">
        <v>1243</v>
      </c>
      <c r="HH73">
        <v>0</v>
      </c>
      <c r="HI73">
        <v>0</v>
      </c>
      <c r="HJ73">
        <v>72846</v>
      </c>
      <c r="HK73">
        <v>4385</v>
      </c>
      <c r="HL73">
        <v>4720</v>
      </c>
      <c r="HM73">
        <v>4000</v>
      </c>
      <c r="HN73">
        <v>0</v>
      </c>
      <c r="HO73">
        <v>0</v>
      </c>
      <c r="HP73">
        <v>78657</v>
      </c>
      <c r="HQ73">
        <v>0</v>
      </c>
      <c r="HR73">
        <v>0</v>
      </c>
      <c r="HS73">
        <v>2453745</v>
      </c>
      <c r="HT73">
        <v>59705</v>
      </c>
      <c r="HW73">
        <v>0</v>
      </c>
      <c r="HX73">
        <v>25</v>
      </c>
      <c r="HY73">
        <v>32</v>
      </c>
      <c r="HZ73">
        <v>55</v>
      </c>
      <c r="IA73">
        <v>52</v>
      </c>
      <c r="IB73">
        <v>56</v>
      </c>
      <c r="IC73">
        <v>220</v>
      </c>
      <c r="ID73">
        <v>0</v>
      </c>
      <c r="IE73">
        <v>0</v>
      </c>
      <c r="IF73">
        <v>0</v>
      </c>
      <c r="IG73">
        <v>2</v>
      </c>
      <c r="IH73">
        <v>0</v>
      </c>
      <c r="II73">
        <v>286.024</v>
      </c>
      <c r="IJ73">
        <v>41.338999999999999</v>
      </c>
      <c r="IK73">
        <v>0</v>
      </c>
      <c r="IL73">
        <v>0</v>
      </c>
      <c r="IM73">
        <v>0</v>
      </c>
      <c r="IN73">
        <v>1</v>
      </c>
      <c r="IO73">
        <v>1</v>
      </c>
      <c r="IP73">
        <v>286.024</v>
      </c>
      <c r="IQ73">
        <v>41.338999999999999</v>
      </c>
      <c r="IR73">
        <v>25692</v>
      </c>
      <c r="IS73">
        <v>0</v>
      </c>
      <c r="IT73">
        <v>0</v>
      </c>
      <c r="IU73">
        <v>0</v>
      </c>
      <c r="IV73">
        <v>4000</v>
      </c>
      <c r="IW73">
        <v>6215</v>
      </c>
      <c r="IX73">
        <v>0</v>
      </c>
      <c r="IY73">
        <v>0</v>
      </c>
      <c r="IZ73">
        <v>78657</v>
      </c>
      <c r="JA73">
        <v>0</v>
      </c>
      <c r="JB73">
        <v>0</v>
      </c>
      <c r="JC73">
        <v>0</v>
      </c>
      <c r="JD73">
        <v>0</v>
      </c>
      <c r="JE73">
        <v>0</v>
      </c>
      <c r="JF73">
        <v>0</v>
      </c>
      <c r="JG73">
        <v>0</v>
      </c>
      <c r="JH73">
        <v>0</v>
      </c>
      <c r="JJ73">
        <v>0</v>
      </c>
      <c r="JK73">
        <v>0</v>
      </c>
      <c r="JL73">
        <v>0</v>
      </c>
      <c r="JM73">
        <v>0</v>
      </c>
      <c r="JO73">
        <v>0</v>
      </c>
      <c r="JP73">
        <v>16.315000000000001</v>
      </c>
      <c r="JQ73">
        <v>0</v>
      </c>
      <c r="JR73">
        <v>0</v>
      </c>
      <c r="JS73">
        <v>154014</v>
      </c>
      <c r="JT73">
        <v>0</v>
      </c>
      <c r="JU73">
        <v>0</v>
      </c>
      <c r="JW73">
        <v>0</v>
      </c>
      <c r="JX73">
        <v>0</v>
      </c>
      <c r="JY73">
        <v>0</v>
      </c>
      <c r="JZ73">
        <v>0</v>
      </c>
      <c r="KD73">
        <v>0</v>
      </c>
      <c r="KE73">
        <v>7375</v>
      </c>
      <c r="KG73">
        <v>0</v>
      </c>
      <c r="KH73">
        <v>0</v>
      </c>
      <c r="KI73">
        <v>0</v>
      </c>
      <c r="KJ73">
        <v>0</v>
      </c>
      <c r="KK73">
        <v>2</v>
      </c>
      <c r="KL73">
        <v>0</v>
      </c>
      <c r="KM73">
        <v>1243</v>
      </c>
      <c r="KN73">
        <v>0</v>
      </c>
      <c r="KO73">
        <v>0</v>
      </c>
      <c r="KP73">
        <v>0</v>
      </c>
      <c r="KQ73">
        <v>0</v>
      </c>
      <c r="KS73">
        <v>0</v>
      </c>
      <c r="KT73">
        <v>0</v>
      </c>
      <c r="KU73">
        <v>0</v>
      </c>
      <c r="KW73">
        <v>0</v>
      </c>
      <c r="KX73">
        <v>0</v>
      </c>
      <c r="KY73">
        <v>0</v>
      </c>
      <c r="KZ73">
        <v>2866240</v>
      </c>
      <c r="LA73">
        <v>0</v>
      </c>
      <c r="LB73">
        <v>0</v>
      </c>
      <c r="LD73">
        <v>0</v>
      </c>
      <c r="LE73">
        <v>0</v>
      </c>
      <c r="LF73">
        <v>0</v>
      </c>
      <c r="LG73">
        <v>17700</v>
      </c>
      <c r="LH73">
        <v>0</v>
      </c>
      <c r="LI73">
        <v>2866240</v>
      </c>
      <c r="LJ73">
        <v>273.291</v>
      </c>
      <c r="LK73">
        <v>2</v>
      </c>
      <c r="LL73">
        <v>67080</v>
      </c>
      <c r="LM73">
        <v>5766</v>
      </c>
      <c r="LN73">
        <v>0</v>
      </c>
      <c r="LO73">
        <v>0</v>
      </c>
      <c r="LP73">
        <v>0</v>
      </c>
      <c r="LQ73">
        <v>0</v>
      </c>
      <c r="LR73">
        <v>0</v>
      </c>
      <c r="LS73">
        <v>0</v>
      </c>
      <c r="LT73">
        <v>0</v>
      </c>
      <c r="LU73">
        <v>0</v>
      </c>
      <c r="LV73">
        <v>0</v>
      </c>
      <c r="LW73">
        <v>0</v>
      </c>
      <c r="LX73">
        <v>0</v>
      </c>
      <c r="LY73">
        <v>0</v>
      </c>
      <c r="LZ73">
        <v>294</v>
      </c>
      <c r="MA73">
        <v>17700</v>
      </c>
      <c r="MB73">
        <v>0</v>
      </c>
      <c r="MC73">
        <v>11800</v>
      </c>
      <c r="MD73">
        <v>5900</v>
      </c>
      <c r="ME73">
        <v>0</v>
      </c>
      <c r="MF73">
        <v>0</v>
      </c>
      <c r="MG73">
        <v>2957510</v>
      </c>
      <c r="MH73">
        <v>0</v>
      </c>
      <c r="MI73">
        <v>0</v>
      </c>
      <c r="MJ73">
        <v>0</v>
      </c>
      <c r="MK73">
        <v>0</v>
      </c>
      <c r="ML73">
        <v>0</v>
      </c>
      <c r="MM73">
        <v>1228196.149</v>
      </c>
      <c r="MN73">
        <v>0</v>
      </c>
      <c r="MO73">
        <v>81365.085000000006</v>
      </c>
      <c r="MP73">
        <v>0</v>
      </c>
      <c r="MQ73">
        <v>0</v>
      </c>
      <c r="MS73">
        <v>763323922</v>
      </c>
      <c r="MT73">
        <v>257639917</v>
      </c>
      <c r="MU73">
        <v>0</v>
      </c>
      <c r="MV73">
        <v>0</v>
      </c>
      <c r="MW73">
        <v>0</v>
      </c>
      <c r="MX73">
        <v>505684005</v>
      </c>
      <c r="MY73">
        <v>0</v>
      </c>
      <c r="MZ73">
        <v>0</v>
      </c>
      <c r="NA73">
        <v>0</v>
      </c>
      <c r="NB73">
        <v>0</v>
      </c>
      <c r="ND73">
        <v>264.99299999999999</v>
      </c>
      <c r="NE73">
        <v>11925</v>
      </c>
      <c r="NF73">
        <v>1</v>
      </c>
      <c r="NG73">
        <v>1000</v>
      </c>
      <c r="NH73">
        <v>31164</v>
      </c>
      <c r="NI73">
        <v>0</v>
      </c>
      <c r="NJ73">
        <v>0</v>
      </c>
      <c r="NK73">
        <v>25737</v>
      </c>
      <c r="NL73">
        <v>0</v>
      </c>
      <c r="NN73">
        <v>0</v>
      </c>
      <c r="NO73">
        <v>0</v>
      </c>
      <c r="NP73">
        <v>295</v>
      </c>
      <c r="NT73">
        <v>0</v>
      </c>
      <c r="NU73">
        <v>0</v>
      </c>
      <c r="NV73">
        <v>0</v>
      </c>
      <c r="NW73">
        <v>0</v>
      </c>
      <c r="NX73">
        <v>0</v>
      </c>
      <c r="NY73">
        <v>0</v>
      </c>
      <c r="NZ73">
        <v>0</v>
      </c>
      <c r="OA73">
        <v>0</v>
      </c>
      <c r="OB73">
        <v>0</v>
      </c>
      <c r="OC73">
        <v>0</v>
      </c>
      <c r="OD73">
        <v>0</v>
      </c>
      <c r="OE73">
        <v>0</v>
      </c>
      <c r="OF73">
        <v>0</v>
      </c>
      <c r="OG73">
        <v>4000</v>
      </c>
      <c r="OH73">
        <v>8000</v>
      </c>
      <c r="OO73">
        <v>0</v>
      </c>
      <c r="OP73">
        <v>0</v>
      </c>
      <c r="OQ73">
        <v>0</v>
      </c>
      <c r="OR73">
        <v>0</v>
      </c>
      <c r="OS73">
        <v>0</v>
      </c>
      <c r="OT73">
        <v>0</v>
      </c>
      <c r="OU73">
        <v>0</v>
      </c>
      <c r="OV73">
        <v>9343979</v>
      </c>
      <c r="OX73">
        <v>0.25270000000000004</v>
      </c>
      <c r="OY73">
        <v>406500.10000000003</v>
      </c>
      <c r="OZ73">
        <v>1572251</v>
      </c>
      <c r="PA73">
        <v>580106</v>
      </c>
      <c r="PB73">
        <v>6925</v>
      </c>
      <c r="PC73">
        <v>0</v>
      </c>
      <c r="PD73">
        <v>35000000</v>
      </c>
      <c r="PE73">
        <v>33517000</v>
      </c>
      <c r="PF73">
        <v>1483000</v>
      </c>
      <c r="PG73">
        <v>306</v>
      </c>
      <c r="PH73">
        <v>0</v>
      </c>
      <c r="PI73">
        <v>0</v>
      </c>
      <c r="PJ73">
        <v>0</v>
      </c>
      <c r="PK73">
        <v>0</v>
      </c>
      <c r="PL73">
        <v>13829</v>
      </c>
      <c r="PM73">
        <v>0</v>
      </c>
      <c r="PN73">
        <v>0</v>
      </c>
      <c r="PO73">
        <v>0</v>
      </c>
    </row>
    <row r="74" spans="1:431" customFormat="1" x14ac:dyDescent="0.3">
      <c r="A74">
        <v>46778</v>
      </c>
      <c r="B74" s="4">
        <v>71806</v>
      </c>
      <c r="C74">
        <v>9</v>
      </c>
      <c r="D74">
        <v>2026</v>
      </c>
      <c r="E74">
        <v>6215</v>
      </c>
      <c r="F74">
        <v>0</v>
      </c>
      <c r="G74">
        <v>6127.5349999999999</v>
      </c>
      <c r="H74">
        <v>5712.817</v>
      </c>
      <c r="I74">
        <v>5712.817</v>
      </c>
      <c r="J74">
        <v>6127.5349999999999</v>
      </c>
      <c r="K74">
        <v>0</v>
      </c>
      <c r="L74">
        <v>6215</v>
      </c>
      <c r="M74">
        <v>0</v>
      </c>
      <c r="N74">
        <v>0</v>
      </c>
      <c r="P74">
        <v>5177.6689999999999</v>
      </c>
      <c r="Q74">
        <v>0</v>
      </c>
      <c r="R74">
        <v>2439666</v>
      </c>
      <c r="S74">
        <v>471.19</v>
      </c>
      <c r="U74">
        <v>1774886</v>
      </c>
      <c r="V74">
        <v>1152.9270000000001</v>
      </c>
      <c r="W74">
        <v>784764</v>
      </c>
      <c r="X74">
        <v>784764</v>
      </c>
      <c r="Z74">
        <v>0</v>
      </c>
      <c r="AC74">
        <v>0</v>
      </c>
      <c r="AD74" t="s">
        <v>427</v>
      </c>
      <c r="AE74">
        <v>0</v>
      </c>
      <c r="AH74">
        <v>0</v>
      </c>
      <c r="AI74">
        <v>0</v>
      </c>
      <c r="AJ74">
        <v>6215</v>
      </c>
      <c r="AK74" t="s">
        <v>949</v>
      </c>
      <c r="AL74" t="s">
        <v>497</v>
      </c>
      <c r="AM74">
        <v>0</v>
      </c>
      <c r="AN74">
        <v>0</v>
      </c>
      <c r="AO74">
        <v>0</v>
      </c>
      <c r="AP74">
        <v>0</v>
      </c>
      <c r="AQ74">
        <v>0</v>
      </c>
      <c r="AS74">
        <v>0</v>
      </c>
      <c r="AT74">
        <v>0</v>
      </c>
      <c r="AU74">
        <v>0</v>
      </c>
      <c r="AV74">
        <v>-466</v>
      </c>
      <c r="AW74">
        <v>74246076</v>
      </c>
      <c r="AX74">
        <v>71973647</v>
      </c>
      <c r="AY74">
        <v>49071048</v>
      </c>
      <c r="AZ74">
        <v>2439666</v>
      </c>
      <c r="BA74">
        <v>85.667000000000002</v>
      </c>
      <c r="BB74">
        <v>132620</v>
      </c>
      <c r="BC74">
        <v>131774</v>
      </c>
      <c r="BD74">
        <v>306.37700000000001</v>
      </c>
      <c r="BE74">
        <v>845</v>
      </c>
      <c r="BF74">
        <v>60437572</v>
      </c>
      <c r="BG74">
        <v>0</v>
      </c>
      <c r="BJ74">
        <v>12</v>
      </c>
      <c r="BK74">
        <v>0</v>
      </c>
      <c r="BL74">
        <v>0</v>
      </c>
      <c r="BM74">
        <v>0</v>
      </c>
      <c r="BN74">
        <v>0</v>
      </c>
      <c r="BO74">
        <v>0</v>
      </c>
      <c r="BP74">
        <v>0</v>
      </c>
      <c r="BQ74">
        <v>0</v>
      </c>
      <c r="BS74">
        <v>0</v>
      </c>
      <c r="BT74">
        <v>0</v>
      </c>
      <c r="BU74">
        <v>0</v>
      </c>
      <c r="BV74">
        <v>0</v>
      </c>
      <c r="BW74">
        <v>0</v>
      </c>
      <c r="BY74">
        <v>0</v>
      </c>
      <c r="CA74">
        <v>1072.098</v>
      </c>
      <c r="CB74">
        <v>1072098</v>
      </c>
      <c r="CC74">
        <v>0</v>
      </c>
      <c r="CD74">
        <v>0</v>
      </c>
      <c r="CE74">
        <v>0</v>
      </c>
      <c r="CF74">
        <v>0</v>
      </c>
      <c r="CG74">
        <v>0</v>
      </c>
      <c r="CH74">
        <v>2689238</v>
      </c>
      <c r="CI74">
        <v>0</v>
      </c>
      <c r="CJ74">
        <v>4</v>
      </c>
      <c r="CK74">
        <v>0</v>
      </c>
      <c r="CL74">
        <v>0</v>
      </c>
      <c r="CN74">
        <v>0</v>
      </c>
      <c r="CO74">
        <v>1</v>
      </c>
      <c r="CP74">
        <v>0</v>
      </c>
      <c r="CQ74">
        <v>0</v>
      </c>
      <c r="CR74">
        <v>5174.5349999999999</v>
      </c>
      <c r="CS74">
        <v>0</v>
      </c>
      <c r="CT74">
        <v>0</v>
      </c>
      <c r="CU74">
        <v>0</v>
      </c>
      <c r="CV74">
        <v>0</v>
      </c>
      <c r="CW74">
        <v>0</v>
      </c>
      <c r="CX74">
        <v>0</v>
      </c>
      <c r="CY74">
        <v>0</v>
      </c>
      <c r="CZ74">
        <v>0</v>
      </c>
      <c r="DB74">
        <v>35505158</v>
      </c>
      <c r="DC74">
        <v>0</v>
      </c>
      <c r="DD74">
        <v>0</v>
      </c>
      <c r="DE74">
        <v>7402609</v>
      </c>
      <c r="DF74">
        <v>7402609</v>
      </c>
      <c r="DG74">
        <v>1191.088</v>
      </c>
      <c r="DH74">
        <v>0</v>
      </c>
      <c r="DI74">
        <v>0</v>
      </c>
      <c r="DK74">
        <v>0</v>
      </c>
      <c r="DL74">
        <v>0</v>
      </c>
      <c r="DM74">
        <v>4798524</v>
      </c>
      <c r="DN74">
        <v>11683</v>
      </c>
      <c r="DO74">
        <v>0</v>
      </c>
      <c r="DP74">
        <v>0</v>
      </c>
      <c r="DQ74">
        <v>0</v>
      </c>
      <c r="DR74">
        <v>0</v>
      </c>
      <c r="DS74">
        <v>0</v>
      </c>
      <c r="DT74">
        <v>0</v>
      </c>
      <c r="DU74">
        <v>0</v>
      </c>
      <c r="DV74">
        <v>0</v>
      </c>
      <c r="DW74">
        <v>0</v>
      </c>
      <c r="DX74">
        <v>0</v>
      </c>
      <c r="DY74">
        <v>0</v>
      </c>
      <c r="DZ74">
        <v>0</v>
      </c>
      <c r="EA74">
        <v>0</v>
      </c>
      <c r="EB74">
        <v>0</v>
      </c>
      <c r="EC74">
        <v>128.06200000000001</v>
      </c>
      <c r="ED74">
        <v>915291</v>
      </c>
      <c r="EE74">
        <v>0</v>
      </c>
      <c r="EF74">
        <v>0</v>
      </c>
      <c r="EG74">
        <v>0</v>
      </c>
      <c r="EH74">
        <v>3894916</v>
      </c>
      <c r="EI74">
        <v>0</v>
      </c>
      <c r="EJ74">
        <v>0</v>
      </c>
      <c r="EK74">
        <v>168.51500000000001</v>
      </c>
      <c r="EL74">
        <v>0</v>
      </c>
      <c r="EM74">
        <v>20.917000000000002</v>
      </c>
      <c r="EN74">
        <v>11.68</v>
      </c>
      <c r="EO74">
        <v>0</v>
      </c>
      <c r="EP74">
        <v>0</v>
      </c>
      <c r="EQ74">
        <v>201.11200000000002</v>
      </c>
      <c r="ER74">
        <v>0</v>
      </c>
      <c r="ES74">
        <v>626.69600000000003</v>
      </c>
      <c r="ET74">
        <v>0</v>
      </c>
      <c r="EV74">
        <v>0</v>
      </c>
      <c r="EW74">
        <v>0</v>
      </c>
      <c r="EX74">
        <v>0</v>
      </c>
      <c r="EZ74">
        <v>61940805</v>
      </c>
      <c r="FA74">
        <v>0</v>
      </c>
      <c r="FB74">
        <v>64367943</v>
      </c>
      <c r="FC74">
        <v>0</v>
      </c>
      <c r="FD74">
        <v>0</v>
      </c>
      <c r="FE74">
        <v>8515569</v>
      </c>
      <c r="FF74">
        <v>1517273</v>
      </c>
      <c r="FG74">
        <v>6.7610000000000003E-2</v>
      </c>
      <c r="FH74">
        <v>3.1380999999999999E-2</v>
      </c>
      <c r="FI74">
        <v>0</v>
      </c>
      <c r="FJ74">
        <v>0</v>
      </c>
      <c r="FK74">
        <v>9724.469000000001</v>
      </c>
      <c r="FL74">
        <v>77090022</v>
      </c>
      <c r="FM74">
        <v>0</v>
      </c>
      <c r="FN74">
        <v>0</v>
      </c>
      <c r="FO74">
        <v>0</v>
      </c>
      <c r="FP74">
        <v>0</v>
      </c>
      <c r="FQ74">
        <v>0</v>
      </c>
      <c r="FR74">
        <v>0</v>
      </c>
      <c r="FS74">
        <v>0</v>
      </c>
      <c r="FT74">
        <v>0</v>
      </c>
      <c r="FU74">
        <v>0</v>
      </c>
      <c r="FV74">
        <v>0</v>
      </c>
      <c r="FW74">
        <v>0</v>
      </c>
      <c r="FX74">
        <v>0</v>
      </c>
      <c r="FY74">
        <v>0</v>
      </c>
      <c r="GB74">
        <v>2150193</v>
      </c>
      <c r="GC74">
        <v>2150193</v>
      </c>
      <c r="GD74">
        <v>213.60600000000002</v>
      </c>
      <c r="GF74">
        <v>0</v>
      </c>
      <c r="GG74">
        <v>0</v>
      </c>
      <c r="GH74">
        <v>0</v>
      </c>
      <c r="GI74">
        <v>0</v>
      </c>
      <c r="GK74">
        <v>0</v>
      </c>
      <c r="GL74">
        <v>0</v>
      </c>
      <c r="GM74">
        <v>0</v>
      </c>
      <c r="GN74">
        <v>0</v>
      </c>
      <c r="GO74">
        <v>0</v>
      </c>
      <c r="GQ74">
        <v>0</v>
      </c>
      <c r="GR74">
        <v>0</v>
      </c>
      <c r="GS74">
        <v>0</v>
      </c>
      <c r="GT74">
        <v>0</v>
      </c>
      <c r="HB74">
        <v>0</v>
      </c>
      <c r="HC74">
        <v>0</v>
      </c>
      <c r="HD74">
        <v>2284958</v>
      </c>
      <c r="HE74">
        <v>0</v>
      </c>
      <c r="HF74">
        <v>6626868</v>
      </c>
      <c r="HG74">
        <v>74580</v>
      </c>
      <c r="HH74">
        <v>1327762</v>
      </c>
      <c r="HI74">
        <v>0</v>
      </c>
      <c r="HJ74">
        <v>343963</v>
      </c>
      <c r="HK74">
        <v>9056</v>
      </c>
      <c r="HL74">
        <v>6495</v>
      </c>
      <c r="HM74">
        <v>328000</v>
      </c>
      <c r="HN74">
        <v>1294812</v>
      </c>
      <c r="HO74">
        <v>0</v>
      </c>
      <c r="HP74">
        <v>0</v>
      </c>
      <c r="HQ74">
        <v>0</v>
      </c>
      <c r="HR74">
        <v>0</v>
      </c>
      <c r="HS74">
        <v>61928277</v>
      </c>
      <c r="HT74">
        <v>1517273</v>
      </c>
      <c r="HW74">
        <v>0</v>
      </c>
      <c r="HX74">
        <v>1116</v>
      </c>
      <c r="HY74">
        <v>999</v>
      </c>
      <c r="HZ74">
        <v>1256</v>
      </c>
      <c r="IA74">
        <v>846</v>
      </c>
      <c r="IB74">
        <v>606</v>
      </c>
      <c r="IC74">
        <v>4823</v>
      </c>
      <c r="ID74">
        <v>0</v>
      </c>
      <c r="IE74">
        <v>0</v>
      </c>
      <c r="IF74">
        <v>0</v>
      </c>
      <c r="IG74">
        <v>120</v>
      </c>
      <c r="IH74">
        <v>2112.4210000000003</v>
      </c>
      <c r="II74">
        <v>0</v>
      </c>
      <c r="IJ74">
        <v>1152.9270000000001</v>
      </c>
      <c r="IK74">
        <v>0</v>
      </c>
      <c r="IL74">
        <v>54</v>
      </c>
      <c r="IM74">
        <v>18</v>
      </c>
      <c r="IN74">
        <v>1</v>
      </c>
      <c r="IO74">
        <v>73</v>
      </c>
      <c r="IP74">
        <v>0</v>
      </c>
      <c r="IQ74">
        <v>1152.9270000000001</v>
      </c>
      <c r="IR74">
        <v>716544</v>
      </c>
      <c r="IS74">
        <v>0</v>
      </c>
      <c r="IT74">
        <v>270000</v>
      </c>
      <c r="IU74">
        <v>54000</v>
      </c>
      <c r="IV74">
        <v>4000</v>
      </c>
      <c r="IW74">
        <v>6215</v>
      </c>
      <c r="IX74">
        <v>0</v>
      </c>
      <c r="IY74">
        <v>0</v>
      </c>
      <c r="IZ74">
        <v>0</v>
      </c>
      <c r="JA74">
        <v>0</v>
      </c>
      <c r="JB74">
        <v>25</v>
      </c>
      <c r="JC74">
        <v>500175</v>
      </c>
      <c r="JD74">
        <v>58</v>
      </c>
      <c r="JE74">
        <v>603314</v>
      </c>
      <c r="JF74">
        <v>29</v>
      </c>
      <c r="JG74">
        <v>151323</v>
      </c>
      <c r="JH74">
        <v>40000</v>
      </c>
      <c r="JJ74">
        <v>0</v>
      </c>
      <c r="JK74">
        <v>0</v>
      </c>
      <c r="JL74">
        <v>0</v>
      </c>
      <c r="JM74">
        <v>0</v>
      </c>
      <c r="JO74">
        <v>0</v>
      </c>
      <c r="JP74">
        <v>118.15400000000001</v>
      </c>
      <c r="JQ74">
        <v>95.451999999999998</v>
      </c>
      <c r="JR74">
        <v>0</v>
      </c>
      <c r="JS74">
        <v>1115374</v>
      </c>
      <c r="JT74">
        <v>1034819</v>
      </c>
      <c r="JU74">
        <v>133289</v>
      </c>
      <c r="JW74">
        <v>0</v>
      </c>
      <c r="JX74">
        <v>0</v>
      </c>
      <c r="JY74">
        <v>0</v>
      </c>
      <c r="JZ74">
        <v>0</v>
      </c>
      <c r="KD74">
        <v>268426</v>
      </c>
      <c r="KE74">
        <v>7375</v>
      </c>
      <c r="KG74">
        <v>0</v>
      </c>
      <c r="KH74">
        <v>0</v>
      </c>
      <c r="KI74">
        <v>0</v>
      </c>
      <c r="KJ74">
        <v>60</v>
      </c>
      <c r="KK74">
        <v>60</v>
      </c>
      <c r="KL74">
        <v>37290</v>
      </c>
      <c r="KM74">
        <v>37290</v>
      </c>
      <c r="KN74">
        <v>0</v>
      </c>
      <c r="KO74">
        <v>0</v>
      </c>
      <c r="KP74">
        <v>0</v>
      </c>
      <c r="KQ74">
        <v>0</v>
      </c>
      <c r="KS74">
        <v>0</v>
      </c>
      <c r="KT74">
        <v>0</v>
      </c>
      <c r="KU74">
        <v>0</v>
      </c>
      <c r="KW74">
        <v>0</v>
      </c>
      <c r="KX74">
        <v>0</v>
      </c>
      <c r="KY74">
        <v>0</v>
      </c>
      <c r="KZ74">
        <v>72365399</v>
      </c>
      <c r="LA74">
        <v>0</v>
      </c>
      <c r="LB74">
        <v>0</v>
      </c>
      <c r="LD74">
        <v>0</v>
      </c>
      <c r="LE74">
        <v>0</v>
      </c>
      <c r="LF74">
        <v>0</v>
      </c>
      <c r="LG74">
        <v>404280</v>
      </c>
      <c r="LH74">
        <v>0</v>
      </c>
      <c r="LI74">
        <v>72365399</v>
      </c>
      <c r="LJ74">
        <v>5174.5349999999999</v>
      </c>
      <c r="LK74">
        <v>7</v>
      </c>
      <c r="LL74">
        <v>234780</v>
      </c>
      <c r="LM74">
        <v>109183</v>
      </c>
      <c r="LN74">
        <v>0</v>
      </c>
      <c r="LO74">
        <v>0</v>
      </c>
      <c r="LP74">
        <v>0</v>
      </c>
      <c r="LQ74">
        <v>0</v>
      </c>
      <c r="LR74">
        <v>0</v>
      </c>
      <c r="LS74">
        <v>0</v>
      </c>
      <c r="LT74">
        <v>0</v>
      </c>
      <c r="LU74">
        <v>0</v>
      </c>
      <c r="LV74">
        <v>0</v>
      </c>
      <c r="LW74">
        <v>0</v>
      </c>
      <c r="LX74">
        <v>0</v>
      </c>
      <c r="LY74">
        <v>0</v>
      </c>
      <c r="LZ74">
        <v>6738</v>
      </c>
      <c r="MA74">
        <v>404280</v>
      </c>
      <c r="MB74">
        <v>0</v>
      </c>
      <c r="MC74">
        <v>269520</v>
      </c>
      <c r="MD74">
        <v>134760</v>
      </c>
      <c r="ME74">
        <v>0</v>
      </c>
      <c r="MF74">
        <v>0</v>
      </c>
      <c r="MG74">
        <v>74650356</v>
      </c>
      <c r="MH74">
        <v>0</v>
      </c>
      <c r="MI74">
        <v>0</v>
      </c>
      <c r="MJ74">
        <v>0</v>
      </c>
      <c r="MK74">
        <v>0</v>
      </c>
      <c r="ML74">
        <v>0</v>
      </c>
      <c r="MM74">
        <v>1228196.149</v>
      </c>
      <c r="MN74">
        <v>125.078</v>
      </c>
      <c r="MO74">
        <v>81365.085000000006</v>
      </c>
      <c r="MP74">
        <v>1726.096</v>
      </c>
      <c r="MQ74">
        <v>3838.5170000000003</v>
      </c>
      <c r="MS74">
        <v>763323922</v>
      </c>
      <c r="MT74">
        <v>257639917</v>
      </c>
      <c r="MU74">
        <v>443125</v>
      </c>
      <c r="MV74">
        <v>1312870</v>
      </c>
      <c r="MW74">
        <v>107277</v>
      </c>
      <c r="MX74">
        <v>505684005</v>
      </c>
      <c r="MY74">
        <v>777360</v>
      </c>
      <c r="MZ74">
        <v>1370000</v>
      </c>
      <c r="NA74">
        <v>239</v>
      </c>
      <c r="NB74">
        <v>70</v>
      </c>
      <c r="ND74">
        <v>6779.0870000000004</v>
      </c>
      <c r="NE74">
        <v>305059</v>
      </c>
      <c r="NF74">
        <v>122</v>
      </c>
      <c r="NG74">
        <v>122000</v>
      </c>
      <c r="NH74">
        <v>714228</v>
      </c>
      <c r="NI74">
        <v>0</v>
      </c>
      <c r="NJ74">
        <v>0</v>
      </c>
      <c r="NK74">
        <v>389949</v>
      </c>
      <c r="NL74">
        <v>0</v>
      </c>
      <c r="NN74">
        <v>0</v>
      </c>
      <c r="NO74">
        <v>0</v>
      </c>
      <c r="NP74">
        <v>6738</v>
      </c>
      <c r="NT74">
        <v>0</v>
      </c>
      <c r="NU74">
        <v>0</v>
      </c>
      <c r="NV74">
        <v>0</v>
      </c>
      <c r="NW74">
        <v>0</v>
      </c>
      <c r="NX74">
        <v>0</v>
      </c>
      <c r="NY74">
        <v>0</v>
      </c>
      <c r="NZ74">
        <v>0</v>
      </c>
      <c r="OA74">
        <v>0</v>
      </c>
      <c r="OB74">
        <v>0</v>
      </c>
      <c r="OC74">
        <v>0</v>
      </c>
      <c r="OD74">
        <v>0</v>
      </c>
      <c r="OE74">
        <v>28000</v>
      </c>
      <c r="OF74">
        <v>240000</v>
      </c>
      <c r="OG74">
        <v>4000</v>
      </c>
      <c r="OH74">
        <v>8000</v>
      </c>
      <c r="OO74">
        <v>0</v>
      </c>
      <c r="OP74">
        <v>0</v>
      </c>
      <c r="OQ74">
        <v>0</v>
      </c>
      <c r="OR74">
        <v>0</v>
      </c>
      <c r="OS74">
        <v>0</v>
      </c>
      <c r="OT74">
        <v>0</v>
      </c>
      <c r="OU74">
        <v>0</v>
      </c>
      <c r="OV74">
        <v>3980092</v>
      </c>
      <c r="OX74">
        <v>0.25270000000000004</v>
      </c>
      <c r="OY74">
        <v>406500.10000000003</v>
      </c>
      <c r="OZ74">
        <v>806245</v>
      </c>
      <c r="PA74">
        <v>297476</v>
      </c>
      <c r="PB74">
        <v>6925</v>
      </c>
      <c r="PC74">
        <v>0</v>
      </c>
      <c r="PD74">
        <v>35000000</v>
      </c>
      <c r="PE74">
        <v>33517000</v>
      </c>
      <c r="PF74">
        <v>1483000</v>
      </c>
      <c r="PG74">
        <v>306</v>
      </c>
      <c r="PH74">
        <v>0</v>
      </c>
      <c r="PI74">
        <v>0</v>
      </c>
      <c r="PJ74">
        <v>0</v>
      </c>
      <c r="PK74">
        <v>0</v>
      </c>
      <c r="PL74">
        <v>187327</v>
      </c>
      <c r="PM74">
        <v>0</v>
      </c>
      <c r="PN74">
        <v>0</v>
      </c>
      <c r="PO74">
        <v>0</v>
      </c>
    </row>
    <row r="75" spans="1:431" customFormat="1" x14ac:dyDescent="0.3">
      <c r="A75">
        <v>46778</v>
      </c>
      <c r="B75" s="4">
        <v>71807</v>
      </c>
      <c r="C75">
        <v>9</v>
      </c>
      <c r="D75">
        <v>2026</v>
      </c>
      <c r="E75">
        <v>6215</v>
      </c>
      <c r="F75">
        <v>0</v>
      </c>
      <c r="G75">
        <v>164.81</v>
      </c>
      <c r="H75">
        <v>159.54900000000001</v>
      </c>
      <c r="I75">
        <v>159.54900000000001</v>
      </c>
      <c r="J75">
        <v>164.81</v>
      </c>
      <c r="K75">
        <v>0</v>
      </c>
      <c r="L75">
        <v>6215</v>
      </c>
      <c r="M75">
        <v>0</v>
      </c>
      <c r="N75">
        <v>0</v>
      </c>
      <c r="P75">
        <v>175.8</v>
      </c>
      <c r="Q75">
        <v>0</v>
      </c>
      <c r="R75">
        <v>82835</v>
      </c>
      <c r="S75">
        <v>471.19</v>
      </c>
      <c r="U75">
        <v>60262</v>
      </c>
      <c r="V75">
        <v>0</v>
      </c>
      <c r="W75">
        <v>135729</v>
      </c>
      <c r="X75">
        <v>135729</v>
      </c>
      <c r="Z75">
        <v>0</v>
      </c>
      <c r="AC75">
        <v>0</v>
      </c>
      <c r="AD75" t="s">
        <v>427</v>
      </c>
      <c r="AE75">
        <v>0</v>
      </c>
      <c r="AH75">
        <v>0</v>
      </c>
      <c r="AI75">
        <v>0</v>
      </c>
      <c r="AJ75">
        <v>6215</v>
      </c>
      <c r="AK75" t="s">
        <v>949</v>
      </c>
      <c r="AL75" t="s">
        <v>498</v>
      </c>
      <c r="AM75">
        <v>0</v>
      </c>
      <c r="AN75">
        <v>0</v>
      </c>
      <c r="AO75">
        <v>0</v>
      </c>
      <c r="AP75">
        <v>0</v>
      </c>
      <c r="AQ75">
        <v>0</v>
      </c>
      <c r="AS75">
        <v>0</v>
      </c>
      <c r="AT75">
        <v>0</v>
      </c>
      <c r="AU75">
        <v>0</v>
      </c>
      <c r="AV75">
        <v>-18</v>
      </c>
      <c r="AW75">
        <v>2207628</v>
      </c>
      <c r="AX75">
        <v>2146503</v>
      </c>
      <c r="AY75">
        <v>1459347</v>
      </c>
      <c r="AZ75">
        <v>82835</v>
      </c>
      <c r="BA75">
        <v>0</v>
      </c>
      <c r="BB75">
        <v>0</v>
      </c>
      <c r="BC75">
        <v>0</v>
      </c>
      <c r="BD75">
        <v>0</v>
      </c>
      <c r="BE75">
        <v>0</v>
      </c>
      <c r="BF75">
        <v>1847316</v>
      </c>
      <c r="BG75">
        <v>0</v>
      </c>
      <c r="BJ75">
        <v>12</v>
      </c>
      <c r="BK75">
        <v>0</v>
      </c>
      <c r="BL75">
        <v>0</v>
      </c>
      <c r="BM75">
        <v>0</v>
      </c>
      <c r="BN75">
        <v>0</v>
      </c>
      <c r="BO75">
        <v>0</v>
      </c>
      <c r="BP75">
        <v>0</v>
      </c>
      <c r="BQ75">
        <v>903</v>
      </c>
      <c r="BS75">
        <v>0</v>
      </c>
      <c r="BT75">
        <v>0</v>
      </c>
      <c r="BU75">
        <v>0</v>
      </c>
      <c r="BV75">
        <v>0</v>
      </c>
      <c r="BW75">
        <v>0</v>
      </c>
      <c r="BY75">
        <v>0</v>
      </c>
      <c r="CA75">
        <v>0</v>
      </c>
      <c r="CB75">
        <v>0</v>
      </c>
      <c r="CC75">
        <v>0</v>
      </c>
      <c r="CD75">
        <v>0</v>
      </c>
      <c r="CE75">
        <v>0</v>
      </c>
      <c r="CF75">
        <v>0</v>
      </c>
      <c r="CG75">
        <v>0</v>
      </c>
      <c r="CH75">
        <v>72558</v>
      </c>
      <c r="CI75">
        <v>0</v>
      </c>
      <c r="CJ75">
        <v>4</v>
      </c>
      <c r="CK75">
        <v>0</v>
      </c>
      <c r="CL75">
        <v>0</v>
      </c>
      <c r="CN75">
        <v>0</v>
      </c>
      <c r="CO75">
        <v>1</v>
      </c>
      <c r="CP75">
        <v>0</v>
      </c>
      <c r="CQ75">
        <v>0</v>
      </c>
      <c r="CR75">
        <v>174.95600000000002</v>
      </c>
      <c r="CS75">
        <v>0</v>
      </c>
      <c r="CT75">
        <v>0</v>
      </c>
      <c r="CU75">
        <v>0</v>
      </c>
      <c r="CV75">
        <v>0</v>
      </c>
      <c r="CW75">
        <v>0</v>
      </c>
      <c r="CX75">
        <v>0</v>
      </c>
      <c r="CY75">
        <v>0</v>
      </c>
      <c r="CZ75">
        <v>0</v>
      </c>
      <c r="DB75">
        <v>991597</v>
      </c>
      <c r="DC75">
        <v>0</v>
      </c>
      <c r="DD75">
        <v>0</v>
      </c>
      <c r="DE75">
        <v>307720</v>
      </c>
      <c r="DF75">
        <v>307720</v>
      </c>
      <c r="DG75">
        <v>49.513000000000005</v>
      </c>
      <c r="DH75">
        <v>0</v>
      </c>
      <c r="DI75">
        <v>0</v>
      </c>
      <c r="DK75">
        <v>4118</v>
      </c>
      <c r="DL75">
        <v>0</v>
      </c>
      <c r="DM75">
        <v>136609</v>
      </c>
      <c r="DN75">
        <v>333</v>
      </c>
      <c r="DO75">
        <v>0</v>
      </c>
      <c r="DP75">
        <v>0</v>
      </c>
      <c r="DQ75">
        <v>0</v>
      </c>
      <c r="DR75">
        <v>0</v>
      </c>
      <c r="DS75">
        <v>0</v>
      </c>
      <c r="DT75">
        <v>0</v>
      </c>
      <c r="DU75">
        <v>0</v>
      </c>
      <c r="DV75">
        <v>0</v>
      </c>
      <c r="DW75">
        <v>0</v>
      </c>
      <c r="DX75">
        <v>0</v>
      </c>
      <c r="DY75">
        <v>0</v>
      </c>
      <c r="DZ75">
        <v>0</v>
      </c>
      <c r="EA75">
        <v>0</v>
      </c>
      <c r="EB75">
        <v>0</v>
      </c>
      <c r="EC75">
        <v>4.3280000000000003</v>
      </c>
      <c r="ED75">
        <v>30933</v>
      </c>
      <c r="EE75">
        <v>0</v>
      </c>
      <c r="EF75">
        <v>0</v>
      </c>
      <c r="EG75">
        <v>0</v>
      </c>
      <c r="EH75">
        <v>106009</v>
      </c>
      <c r="EI75">
        <v>0</v>
      </c>
      <c r="EJ75">
        <v>0</v>
      </c>
      <c r="EK75">
        <v>4.6240000000000006</v>
      </c>
      <c r="EL75">
        <v>0</v>
      </c>
      <c r="EM75">
        <v>0</v>
      </c>
      <c r="EN75">
        <v>0.63700000000000001</v>
      </c>
      <c r="EO75">
        <v>0</v>
      </c>
      <c r="EP75">
        <v>0</v>
      </c>
      <c r="EQ75">
        <v>5.2610000000000001</v>
      </c>
      <c r="ER75">
        <v>0</v>
      </c>
      <c r="ES75">
        <v>17.057000000000002</v>
      </c>
      <c r="ET75">
        <v>0</v>
      </c>
      <c r="EV75">
        <v>0</v>
      </c>
      <c r="EW75">
        <v>0</v>
      </c>
      <c r="EX75">
        <v>0</v>
      </c>
      <c r="EZ75">
        <v>1839843</v>
      </c>
      <c r="FA75">
        <v>0</v>
      </c>
      <c r="FB75">
        <v>1922345</v>
      </c>
      <c r="FC75">
        <v>0</v>
      </c>
      <c r="FD75">
        <v>0</v>
      </c>
      <c r="FE75">
        <v>260284</v>
      </c>
      <c r="FF75">
        <v>46376</v>
      </c>
      <c r="FG75">
        <v>6.7610000000000003E-2</v>
      </c>
      <c r="FH75">
        <v>3.1380999999999999E-2</v>
      </c>
      <c r="FI75">
        <v>0</v>
      </c>
      <c r="FJ75">
        <v>0</v>
      </c>
      <c r="FK75">
        <v>297.23500000000001</v>
      </c>
      <c r="FL75">
        <v>2301563</v>
      </c>
      <c r="FM75">
        <v>0</v>
      </c>
      <c r="FN75">
        <v>0</v>
      </c>
      <c r="FO75">
        <v>0</v>
      </c>
      <c r="FP75">
        <v>0</v>
      </c>
      <c r="FQ75">
        <v>0</v>
      </c>
      <c r="FR75">
        <v>0</v>
      </c>
      <c r="FS75">
        <v>0</v>
      </c>
      <c r="FT75">
        <v>0</v>
      </c>
      <c r="FU75">
        <v>0</v>
      </c>
      <c r="FV75">
        <v>0</v>
      </c>
      <c r="FW75">
        <v>0</v>
      </c>
      <c r="FX75">
        <v>0</v>
      </c>
      <c r="FY75">
        <v>0</v>
      </c>
      <c r="GB75">
        <v>0</v>
      </c>
      <c r="GC75">
        <v>0</v>
      </c>
      <c r="GD75">
        <v>0</v>
      </c>
      <c r="GF75">
        <v>0</v>
      </c>
      <c r="GG75">
        <v>0</v>
      </c>
      <c r="GH75">
        <v>0</v>
      </c>
      <c r="GI75">
        <v>0</v>
      </c>
      <c r="GK75">
        <v>0</v>
      </c>
      <c r="GL75">
        <v>0</v>
      </c>
      <c r="GM75">
        <v>0</v>
      </c>
      <c r="GN75">
        <v>0</v>
      </c>
      <c r="GO75">
        <v>0</v>
      </c>
      <c r="GQ75">
        <v>0</v>
      </c>
      <c r="GR75">
        <v>0</v>
      </c>
      <c r="GS75">
        <v>0</v>
      </c>
      <c r="GT75">
        <v>0</v>
      </c>
      <c r="HB75">
        <v>0</v>
      </c>
      <c r="HC75">
        <v>0</v>
      </c>
      <c r="HD75">
        <v>61458</v>
      </c>
      <c r="HE75">
        <v>0</v>
      </c>
      <c r="HF75">
        <v>185077</v>
      </c>
      <c r="HG75">
        <v>0</v>
      </c>
      <c r="HH75">
        <v>90251</v>
      </c>
      <c r="HI75">
        <v>0</v>
      </c>
      <c r="HJ75">
        <v>37232</v>
      </c>
      <c r="HK75">
        <v>0</v>
      </c>
      <c r="HL75">
        <v>0</v>
      </c>
      <c r="HM75">
        <v>0</v>
      </c>
      <c r="HN75">
        <v>0</v>
      </c>
      <c r="HO75">
        <v>0</v>
      </c>
      <c r="HP75">
        <v>0</v>
      </c>
      <c r="HQ75">
        <v>0</v>
      </c>
      <c r="HR75">
        <v>0</v>
      </c>
      <c r="HS75">
        <v>1839510</v>
      </c>
      <c r="HT75">
        <v>46376</v>
      </c>
      <c r="HW75">
        <v>0</v>
      </c>
      <c r="HX75">
        <v>12</v>
      </c>
      <c r="HY75">
        <v>6</v>
      </c>
      <c r="HZ75">
        <v>13</v>
      </c>
      <c r="IA75">
        <v>17</v>
      </c>
      <c r="IB75">
        <v>137</v>
      </c>
      <c r="IC75">
        <v>185</v>
      </c>
      <c r="ID75">
        <v>0</v>
      </c>
      <c r="IE75">
        <v>145.59300000000002</v>
      </c>
      <c r="IF75">
        <v>0</v>
      </c>
      <c r="IG75">
        <v>0</v>
      </c>
      <c r="IH75">
        <v>193.37200000000001</v>
      </c>
      <c r="II75">
        <v>0</v>
      </c>
      <c r="IJ75">
        <v>145.59300000000002</v>
      </c>
      <c r="IK75">
        <v>0</v>
      </c>
      <c r="IL75">
        <v>0</v>
      </c>
      <c r="IM75">
        <v>0</v>
      </c>
      <c r="IN75">
        <v>0</v>
      </c>
      <c r="IO75">
        <v>0</v>
      </c>
      <c r="IP75">
        <v>0</v>
      </c>
      <c r="IQ75">
        <v>0</v>
      </c>
      <c r="IR75">
        <v>0</v>
      </c>
      <c r="IS75">
        <v>0</v>
      </c>
      <c r="IT75">
        <v>0</v>
      </c>
      <c r="IU75">
        <v>0</v>
      </c>
      <c r="IV75">
        <v>0</v>
      </c>
      <c r="IW75">
        <v>6215</v>
      </c>
      <c r="IX75">
        <v>135729</v>
      </c>
      <c r="IY75">
        <v>0</v>
      </c>
      <c r="IZ75">
        <v>0</v>
      </c>
      <c r="JA75">
        <v>0</v>
      </c>
      <c r="JB75">
        <v>0</v>
      </c>
      <c r="JC75">
        <v>0</v>
      </c>
      <c r="JD75">
        <v>0</v>
      </c>
      <c r="JE75">
        <v>0</v>
      </c>
      <c r="JF75">
        <v>0</v>
      </c>
      <c r="JG75">
        <v>0</v>
      </c>
      <c r="JH75">
        <v>0</v>
      </c>
      <c r="JJ75">
        <v>0</v>
      </c>
      <c r="JK75">
        <v>0</v>
      </c>
      <c r="JL75">
        <v>0</v>
      </c>
      <c r="JM75">
        <v>0</v>
      </c>
      <c r="JO75">
        <v>0</v>
      </c>
      <c r="JP75">
        <v>0</v>
      </c>
      <c r="JQ75">
        <v>0</v>
      </c>
      <c r="JR75">
        <v>0</v>
      </c>
      <c r="JS75">
        <v>0</v>
      </c>
      <c r="JT75">
        <v>0</v>
      </c>
      <c r="JU75">
        <v>0</v>
      </c>
      <c r="JW75">
        <v>0</v>
      </c>
      <c r="JX75">
        <v>0</v>
      </c>
      <c r="JY75">
        <v>0</v>
      </c>
      <c r="JZ75">
        <v>0</v>
      </c>
      <c r="KD75">
        <v>0</v>
      </c>
      <c r="KE75">
        <v>7375</v>
      </c>
      <c r="KG75">
        <v>0</v>
      </c>
      <c r="KH75">
        <v>0</v>
      </c>
      <c r="KI75">
        <v>0</v>
      </c>
      <c r="KJ75">
        <v>0</v>
      </c>
      <c r="KK75">
        <v>0</v>
      </c>
      <c r="KL75">
        <v>0</v>
      </c>
      <c r="KM75">
        <v>0</v>
      </c>
      <c r="KN75">
        <v>0</v>
      </c>
      <c r="KO75">
        <v>0</v>
      </c>
      <c r="KP75">
        <v>0</v>
      </c>
      <c r="KQ75">
        <v>0</v>
      </c>
      <c r="KS75">
        <v>0</v>
      </c>
      <c r="KT75">
        <v>0</v>
      </c>
      <c r="KU75">
        <v>0</v>
      </c>
      <c r="KW75">
        <v>0</v>
      </c>
      <c r="KX75">
        <v>0</v>
      </c>
      <c r="KY75">
        <v>0</v>
      </c>
      <c r="KZ75">
        <v>2157270</v>
      </c>
      <c r="LA75">
        <v>0</v>
      </c>
      <c r="LB75">
        <v>0</v>
      </c>
      <c r="LD75">
        <v>0</v>
      </c>
      <c r="LE75">
        <v>0</v>
      </c>
      <c r="LF75">
        <v>0</v>
      </c>
      <c r="LG75">
        <v>11100</v>
      </c>
      <c r="LH75">
        <v>0</v>
      </c>
      <c r="LI75">
        <v>2157270</v>
      </c>
      <c r="LJ75">
        <v>174.95600000000002</v>
      </c>
      <c r="LK75">
        <v>1</v>
      </c>
      <c r="LL75">
        <v>33540</v>
      </c>
      <c r="LM75">
        <v>3692</v>
      </c>
      <c r="LN75">
        <v>0</v>
      </c>
      <c r="LO75">
        <v>0</v>
      </c>
      <c r="LP75">
        <v>0</v>
      </c>
      <c r="LQ75">
        <v>0</v>
      </c>
      <c r="LR75">
        <v>0</v>
      </c>
      <c r="LS75">
        <v>0</v>
      </c>
      <c r="LT75">
        <v>0</v>
      </c>
      <c r="LU75">
        <v>0</v>
      </c>
      <c r="LV75">
        <v>0</v>
      </c>
      <c r="LW75">
        <v>0</v>
      </c>
      <c r="LX75">
        <v>0</v>
      </c>
      <c r="LY75">
        <v>0</v>
      </c>
      <c r="LZ75">
        <v>185</v>
      </c>
      <c r="MA75">
        <v>11100</v>
      </c>
      <c r="MB75">
        <v>0</v>
      </c>
      <c r="MC75">
        <v>7400</v>
      </c>
      <c r="MD75">
        <v>3700</v>
      </c>
      <c r="ME75">
        <v>0</v>
      </c>
      <c r="MF75">
        <v>0</v>
      </c>
      <c r="MG75">
        <v>2218728</v>
      </c>
      <c r="MH75">
        <v>0</v>
      </c>
      <c r="MI75">
        <v>0</v>
      </c>
      <c r="MJ75">
        <v>0</v>
      </c>
      <c r="MK75">
        <v>0</v>
      </c>
      <c r="ML75">
        <v>0</v>
      </c>
      <c r="MM75">
        <v>1228196.149</v>
      </c>
      <c r="MN75">
        <v>6.86</v>
      </c>
      <c r="MO75">
        <v>81365.085000000006</v>
      </c>
      <c r="MP75">
        <v>113.473</v>
      </c>
      <c r="MQ75">
        <v>306.84500000000003</v>
      </c>
      <c r="MS75">
        <v>763323922</v>
      </c>
      <c r="MT75">
        <v>257639917</v>
      </c>
      <c r="MU75">
        <v>40564</v>
      </c>
      <c r="MV75">
        <v>120181</v>
      </c>
      <c r="MW75">
        <v>7052</v>
      </c>
      <c r="MX75">
        <v>505684005</v>
      </c>
      <c r="MY75">
        <v>42635</v>
      </c>
      <c r="MZ75">
        <v>0</v>
      </c>
      <c r="NA75">
        <v>0</v>
      </c>
      <c r="NB75">
        <v>0</v>
      </c>
      <c r="ND75">
        <v>189.328</v>
      </c>
      <c r="NE75">
        <v>8520</v>
      </c>
      <c r="NF75">
        <v>10</v>
      </c>
      <c r="NG75">
        <v>10000</v>
      </c>
      <c r="NH75">
        <v>19610</v>
      </c>
      <c r="NI75">
        <v>0</v>
      </c>
      <c r="NJ75">
        <v>0</v>
      </c>
      <c r="NK75">
        <v>61638</v>
      </c>
      <c r="NL75">
        <v>0</v>
      </c>
      <c r="NN75">
        <v>0</v>
      </c>
      <c r="NO75">
        <v>0</v>
      </c>
      <c r="NP75">
        <v>185</v>
      </c>
      <c r="NT75">
        <v>0</v>
      </c>
      <c r="NU75">
        <v>0</v>
      </c>
      <c r="NV75">
        <v>0</v>
      </c>
      <c r="NW75">
        <v>0</v>
      </c>
      <c r="NX75">
        <v>0</v>
      </c>
      <c r="NY75">
        <v>0</v>
      </c>
      <c r="NZ75">
        <v>0</v>
      </c>
      <c r="OA75">
        <v>0</v>
      </c>
      <c r="OB75">
        <v>0</v>
      </c>
      <c r="OC75">
        <v>0</v>
      </c>
      <c r="OD75">
        <v>0</v>
      </c>
      <c r="OE75">
        <v>40000</v>
      </c>
      <c r="OF75">
        <v>200000</v>
      </c>
      <c r="OG75">
        <v>4000</v>
      </c>
      <c r="OH75">
        <v>8000</v>
      </c>
      <c r="OO75">
        <v>0</v>
      </c>
      <c r="OP75">
        <v>0</v>
      </c>
      <c r="OQ75">
        <v>0</v>
      </c>
      <c r="OR75">
        <v>0</v>
      </c>
      <c r="OS75">
        <v>0</v>
      </c>
      <c r="OT75">
        <v>0</v>
      </c>
      <c r="OU75">
        <v>0</v>
      </c>
      <c r="OV75">
        <v>6627570</v>
      </c>
      <c r="OX75">
        <v>0.25270000000000004</v>
      </c>
      <c r="OY75">
        <v>406500.10000000003</v>
      </c>
      <c r="OZ75">
        <v>0</v>
      </c>
      <c r="PA75">
        <v>0</v>
      </c>
      <c r="PB75">
        <v>6925</v>
      </c>
      <c r="PC75">
        <v>0</v>
      </c>
      <c r="PD75">
        <v>35000000</v>
      </c>
      <c r="PE75">
        <v>33517000</v>
      </c>
      <c r="PF75">
        <v>1483000</v>
      </c>
      <c r="PG75">
        <v>306</v>
      </c>
      <c r="PH75">
        <v>0</v>
      </c>
      <c r="PI75">
        <v>0</v>
      </c>
      <c r="PJ75">
        <v>0</v>
      </c>
      <c r="PK75">
        <v>0</v>
      </c>
      <c r="PL75">
        <v>26589</v>
      </c>
      <c r="PM75">
        <v>0</v>
      </c>
      <c r="PN75">
        <v>0</v>
      </c>
      <c r="PO75">
        <v>0</v>
      </c>
    </row>
    <row r="76" spans="1:431" customFormat="1" x14ac:dyDescent="0.3">
      <c r="A76">
        <v>46778</v>
      </c>
      <c r="B76" s="4">
        <v>71809</v>
      </c>
      <c r="C76">
        <v>9</v>
      </c>
      <c r="D76">
        <v>2026</v>
      </c>
      <c r="E76">
        <v>6215</v>
      </c>
      <c r="F76">
        <v>0</v>
      </c>
      <c r="G76">
        <v>305.334</v>
      </c>
      <c r="H76">
        <v>303.04400000000004</v>
      </c>
      <c r="I76">
        <v>303.04400000000004</v>
      </c>
      <c r="J76">
        <v>305.334</v>
      </c>
      <c r="K76">
        <v>0</v>
      </c>
      <c r="L76">
        <v>6215</v>
      </c>
      <c r="M76">
        <v>0</v>
      </c>
      <c r="N76">
        <v>0</v>
      </c>
      <c r="P76">
        <v>323.553</v>
      </c>
      <c r="Q76">
        <v>0</v>
      </c>
      <c r="R76">
        <v>152455</v>
      </c>
      <c r="S76">
        <v>471.19</v>
      </c>
      <c r="U76">
        <v>110912</v>
      </c>
      <c r="V76">
        <v>137.71899999999999</v>
      </c>
      <c r="W76">
        <v>85592</v>
      </c>
      <c r="X76">
        <v>85592</v>
      </c>
      <c r="Z76">
        <v>0</v>
      </c>
      <c r="AC76">
        <v>0</v>
      </c>
      <c r="AD76" t="s">
        <v>427</v>
      </c>
      <c r="AE76">
        <v>0</v>
      </c>
      <c r="AH76">
        <v>0</v>
      </c>
      <c r="AI76">
        <v>0</v>
      </c>
      <c r="AJ76">
        <v>6215</v>
      </c>
      <c r="AK76" t="s">
        <v>949</v>
      </c>
      <c r="AL76" t="s">
        <v>499</v>
      </c>
      <c r="AM76">
        <v>0</v>
      </c>
      <c r="AN76">
        <v>0</v>
      </c>
      <c r="AO76">
        <v>0</v>
      </c>
      <c r="AP76">
        <v>0</v>
      </c>
      <c r="AQ76">
        <v>0</v>
      </c>
      <c r="AS76">
        <v>0</v>
      </c>
      <c r="AT76">
        <v>0</v>
      </c>
      <c r="AU76">
        <v>0</v>
      </c>
      <c r="AV76">
        <v>-57015</v>
      </c>
      <c r="AW76">
        <v>3242672</v>
      </c>
      <c r="AX76">
        <v>3128947</v>
      </c>
      <c r="AY76">
        <v>2167643</v>
      </c>
      <c r="AZ76">
        <v>152455</v>
      </c>
      <c r="BA76">
        <v>10.5</v>
      </c>
      <c r="BB76">
        <v>0</v>
      </c>
      <c r="BC76">
        <v>0</v>
      </c>
      <c r="BD76">
        <v>0</v>
      </c>
      <c r="BE76">
        <v>0</v>
      </c>
      <c r="BF76">
        <v>2728487</v>
      </c>
      <c r="BG76">
        <v>0</v>
      </c>
      <c r="BJ76">
        <v>12</v>
      </c>
      <c r="BK76">
        <v>0</v>
      </c>
      <c r="BL76">
        <v>0</v>
      </c>
      <c r="BM76">
        <v>0</v>
      </c>
      <c r="BN76">
        <v>0</v>
      </c>
      <c r="BO76">
        <v>0</v>
      </c>
      <c r="BP76">
        <v>0</v>
      </c>
      <c r="BQ76">
        <v>876</v>
      </c>
      <c r="BS76">
        <v>0</v>
      </c>
      <c r="BT76">
        <v>0</v>
      </c>
      <c r="BU76">
        <v>0</v>
      </c>
      <c r="BV76">
        <v>0</v>
      </c>
      <c r="BW76">
        <v>0</v>
      </c>
      <c r="BY76">
        <v>0</v>
      </c>
      <c r="CA76">
        <v>0</v>
      </c>
      <c r="CB76">
        <v>0</v>
      </c>
      <c r="CC76">
        <v>0</v>
      </c>
      <c r="CD76">
        <v>0</v>
      </c>
      <c r="CE76">
        <v>0</v>
      </c>
      <c r="CF76">
        <v>0</v>
      </c>
      <c r="CG76">
        <v>0</v>
      </c>
      <c r="CH76">
        <v>134679</v>
      </c>
      <c r="CI76">
        <v>0</v>
      </c>
      <c r="CJ76">
        <v>4</v>
      </c>
      <c r="CK76">
        <v>0</v>
      </c>
      <c r="CL76">
        <v>0</v>
      </c>
      <c r="CN76">
        <v>0</v>
      </c>
      <c r="CO76">
        <v>1</v>
      </c>
      <c r="CP76">
        <v>0</v>
      </c>
      <c r="CQ76">
        <v>0</v>
      </c>
      <c r="CR76">
        <v>314.60700000000003</v>
      </c>
      <c r="CS76">
        <v>0</v>
      </c>
      <c r="CT76">
        <v>0</v>
      </c>
      <c r="CU76">
        <v>0</v>
      </c>
      <c r="CV76">
        <v>0</v>
      </c>
      <c r="CW76">
        <v>0</v>
      </c>
      <c r="CX76">
        <v>0</v>
      </c>
      <c r="CY76">
        <v>0</v>
      </c>
      <c r="CZ76">
        <v>0</v>
      </c>
      <c r="DB76">
        <v>1883418</v>
      </c>
      <c r="DC76">
        <v>0</v>
      </c>
      <c r="DD76">
        <v>0</v>
      </c>
      <c r="DE76">
        <v>271673</v>
      </c>
      <c r="DF76">
        <v>271673</v>
      </c>
      <c r="DG76">
        <v>43.713000000000001</v>
      </c>
      <c r="DH76">
        <v>0</v>
      </c>
      <c r="DI76">
        <v>0</v>
      </c>
      <c r="DK76">
        <v>3708</v>
      </c>
      <c r="DL76">
        <v>0</v>
      </c>
      <c r="DM76">
        <v>55267</v>
      </c>
      <c r="DN76">
        <v>135</v>
      </c>
      <c r="DO76">
        <v>0</v>
      </c>
      <c r="DP76">
        <v>0</v>
      </c>
      <c r="DQ76">
        <v>0</v>
      </c>
      <c r="DR76">
        <v>0</v>
      </c>
      <c r="DS76">
        <v>0</v>
      </c>
      <c r="DT76">
        <v>0</v>
      </c>
      <c r="DU76">
        <v>0</v>
      </c>
      <c r="DV76">
        <v>0</v>
      </c>
      <c r="DW76">
        <v>0</v>
      </c>
      <c r="DX76">
        <v>0</v>
      </c>
      <c r="DY76">
        <v>0</v>
      </c>
      <c r="DZ76">
        <v>0</v>
      </c>
      <c r="EA76">
        <v>0</v>
      </c>
      <c r="EB76">
        <v>0</v>
      </c>
      <c r="EC76">
        <v>3.4280000000000004</v>
      </c>
      <c r="ED76">
        <v>24501</v>
      </c>
      <c r="EE76">
        <v>0</v>
      </c>
      <c r="EF76">
        <v>0</v>
      </c>
      <c r="EG76">
        <v>0</v>
      </c>
      <c r="EH76">
        <v>30901</v>
      </c>
      <c r="EI76">
        <v>0</v>
      </c>
      <c r="EJ76">
        <v>0</v>
      </c>
      <c r="EK76">
        <v>1.409</v>
      </c>
      <c r="EL76">
        <v>0</v>
      </c>
      <c r="EM76">
        <v>0</v>
      </c>
      <c r="EN76">
        <v>0.14899999999999999</v>
      </c>
      <c r="EO76">
        <v>0</v>
      </c>
      <c r="EP76">
        <v>0</v>
      </c>
      <c r="EQ76">
        <v>1.5580000000000001</v>
      </c>
      <c r="ER76">
        <v>0</v>
      </c>
      <c r="ES76">
        <v>4.9720000000000004</v>
      </c>
      <c r="ET76">
        <v>0</v>
      </c>
      <c r="EV76">
        <v>0</v>
      </c>
      <c r="EW76">
        <v>0</v>
      </c>
      <c r="EX76">
        <v>0</v>
      </c>
      <c r="EZ76">
        <v>2676009</v>
      </c>
      <c r="FA76">
        <v>0</v>
      </c>
      <c r="FB76">
        <v>2828330</v>
      </c>
      <c r="FC76">
        <v>0</v>
      </c>
      <c r="FD76">
        <v>0</v>
      </c>
      <c r="FE76">
        <v>384440</v>
      </c>
      <c r="FF76">
        <v>68498</v>
      </c>
      <c r="FG76">
        <v>6.7610000000000003E-2</v>
      </c>
      <c r="FH76">
        <v>3.1380999999999999E-2</v>
      </c>
      <c r="FI76">
        <v>0</v>
      </c>
      <c r="FJ76">
        <v>0</v>
      </c>
      <c r="FK76">
        <v>439.01600000000002</v>
      </c>
      <c r="FL76">
        <v>3415947</v>
      </c>
      <c r="FM76">
        <v>0</v>
      </c>
      <c r="FN76">
        <v>0</v>
      </c>
      <c r="FO76">
        <v>3420</v>
      </c>
      <c r="FP76">
        <v>0</v>
      </c>
      <c r="FQ76">
        <v>3420</v>
      </c>
      <c r="FR76">
        <v>3420</v>
      </c>
      <c r="FS76">
        <v>0</v>
      </c>
      <c r="FT76">
        <v>0</v>
      </c>
      <c r="FU76">
        <v>0</v>
      </c>
      <c r="FV76">
        <v>0</v>
      </c>
      <c r="FW76">
        <v>0</v>
      </c>
      <c r="FX76">
        <v>0</v>
      </c>
      <c r="FY76">
        <v>0</v>
      </c>
      <c r="GB76">
        <v>6910</v>
      </c>
      <c r="GC76">
        <v>6910</v>
      </c>
      <c r="GD76">
        <v>0.73199999999999998</v>
      </c>
      <c r="GF76">
        <v>0</v>
      </c>
      <c r="GG76">
        <v>0</v>
      </c>
      <c r="GH76">
        <v>0</v>
      </c>
      <c r="GI76">
        <v>0</v>
      </c>
      <c r="GK76">
        <v>0</v>
      </c>
      <c r="GL76">
        <v>0</v>
      </c>
      <c r="GM76">
        <v>0</v>
      </c>
      <c r="GN76">
        <v>0</v>
      </c>
      <c r="GO76">
        <v>0</v>
      </c>
      <c r="GQ76">
        <v>0</v>
      </c>
      <c r="GR76">
        <v>0</v>
      </c>
      <c r="GS76">
        <v>0</v>
      </c>
      <c r="GT76">
        <v>0</v>
      </c>
      <c r="HB76">
        <v>0</v>
      </c>
      <c r="HC76">
        <v>0</v>
      </c>
      <c r="HD76">
        <v>113859</v>
      </c>
      <c r="HE76">
        <v>0</v>
      </c>
      <c r="HF76">
        <v>351531</v>
      </c>
      <c r="HG76">
        <v>622</v>
      </c>
      <c r="HH76">
        <v>73339</v>
      </c>
      <c r="HI76">
        <v>0</v>
      </c>
      <c r="HJ76">
        <v>40441</v>
      </c>
      <c r="HK76">
        <v>0</v>
      </c>
      <c r="HL76">
        <v>0</v>
      </c>
      <c r="HM76">
        <v>0</v>
      </c>
      <c r="HN76">
        <v>0</v>
      </c>
      <c r="HO76">
        <v>0</v>
      </c>
      <c r="HP76">
        <v>0</v>
      </c>
      <c r="HQ76">
        <v>0</v>
      </c>
      <c r="HR76">
        <v>0</v>
      </c>
      <c r="HS76">
        <v>2675875</v>
      </c>
      <c r="HT76">
        <v>68498</v>
      </c>
      <c r="HW76">
        <v>0</v>
      </c>
      <c r="HX76">
        <v>50</v>
      </c>
      <c r="HY76">
        <v>36</v>
      </c>
      <c r="HZ76">
        <v>37</v>
      </c>
      <c r="IA76">
        <v>37</v>
      </c>
      <c r="IB76">
        <v>18</v>
      </c>
      <c r="IC76">
        <v>178</v>
      </c>
      <c r="ID76">
        <v>0</v>
      </c>
      <c r="IE76">
        <v>0</v>
      </c>
      <c r="IF76">
        <v>0</v>
      </c>
      <c r="IG76">
        <v>1</v>
      </c>
      <c r="IH76">
        <v>103.015</v>
      </c>
      <c r="II76">
        <v>0</v>
      </c>
      <c r="IJ76">
        <v>137.71899999999999</v>
      </c>
      <c r="IK76">
        <v>0</v>
      </c>
      <c r="IL76">
        <v>0</v>
      </c>
      <c r="IM76">
        <v>0</v>
      </c>
      <c r="IN76">
        <v>0</v>
      </c>
      <c r="IO76">
        <v>0</v>
      </c>
      <c r="IP76">
        <v>0</v>
      </c>
      <c r="IQ76">
        <v>137.71899999999999</v>
      </c>
      <c r="IR76">
        <v>85592</v>
      </c>
      <c r="IS76">
        <v>0</v>
      </c>
      <c r="IT76">
        <v>0</v>
      </c>
      <c r="IU76">
        <v>0</v>
      </c>
      <c r="IV76">
        <v>0</v>
      </c>
      <c r="IW76">
        <v>6215</v>
      </c>
      <c r="IX76">
        <v>0</v>
      </c>
      <c r="IY76">
        <v>0</v>
      </c>
      <c r="IZ76">
        <v>0</v>
      </c>
      <c r="JA76">
        <v>0</v>
      </c>
      <c r="JB76">
        <v>0</v>
      </c>
      <c r="JC76">
        <v>0</v>
      </c>
      <c r="JD76">
        <v>0</v>
      </c>
      <c r="JE76">
        <v>0</v>
      </c>
      <c r="JF76">
        <v>0</v>
      </c>
      <c r="JG76">
        <v>0</v>
      </c>
      <c r="JH76">
        <v>0</v>
      </c>
      <c r="JJ76">
        <v>0</v>
      </c>
      <c r="JK76">
        <v>0</v>
      </c>
      <c r="JL76">
        <v>0</v>
      </c>
      <c r="JM76">
        <v>0</v>
      </c>
      <c r="JO76">
        <v>0</v>
      </c>
      <c r="JP76">
        <v>0.73199999999999998</v>
      </c>
      <c r="JQ76">
        <v>0</v>
      </c>
      <c r="JR76">
        <v>0</v>
      </c>
      <c r="JS76">
        <v>6910</v>
      </c>
      <c r="JT76">
        <v>0</v>
      </c>
      <c r="JU76">
        <v>0</v>
      </c>
      <c r="JW76">
        <v>0</v>
      </c>
      <c r="JX76">
        <v>0</v>
      </c>
      <c r="JY76">
        <v>0</v>
      </c>
      <c r="JZ76">
        <v>0</v>
      </c>
      <c r="KD76">
        <v>0</v>
      </c>
      <c r="KE76">
        <v>7375</v>
      </c>
      <c r="KG76">
        <v>0</v>
      </c>
      <c r="KH76">
        <v>0</v>
      </c>
      <c r="KI76">
        <v>0</v>
      </c>
      <c r="KJ76">
        <v>1</v>
      </c>
      <c r="KK76">
        <v>0</v>
      </c>
      <c r="KL76">
        <v>622</v>
      </c>
      <c r="KM76">
        <v>0</v>
      </c>
      <c r="KN76">
        <v>0</v>
      </c>
      <c r="KO76">
        <v>0</v>
      </c>
      <c r="KP76">
        <v>0</v>
      </c>
      <c r="KQ76">
        <v>0</v>
      </c>
      <c r="KS76">
        <v>0</v>
      </c>
      <c r="KT76">
        <v>0</v>
      </c>
      <c r="KU76">
        <v>0</v>
      </c>
      <c r="KW76">
        <v>0</v>
      </c>
      <c r="KX76">
        <v>0</v>
      </c>
      <c r="KY76">
        <v>0</v>
      </c>
      <c r="KZ76">
        <v>3149633</v>
      </c>
      <c r="LA76">
        <v>0</v>
      </c>
      <c r="LB76">
        <v>0</v>
      </c>
      <c r="LD76">
        <v>0</v>
      </c>
      <c r="LE76">
        <v>0</v>
      </c>
      <c r="LF76">
        <v>0</v>
      </c>
      <c r="LG76">
        <v>20820</v>
      </c>
      <c r="LH76">
        <v>0</v>
      </c>
      <c r="LI76">
        <v>3149633</v>
      </c>
      <c r="LJ76">
        <v>327.06299999999999</v>
      </c>
      <c r="LK76">
        <v>1</v>
      </c>
      <c r="LL76">
        <v>33540</v>
      </c>
      <c r="LM76">
        <v>6901</v>
      </c>
      <c r="LN76">
        <v>0</v>
      </c>
      <c r="LO76">
        <v>0</v>
      </c>
      <c r="LP76">
        <v>0</v>
      </c>
      <c r="LQ76">
        <v>0</v>
      </c>
      <c r="LR76">
        <v>0</v>
      </c>
      <c r="LS76">
        <v>0</v>
      </c>
      <c r="LT76">
        <v>0</v>
      </c>
      <c r="LU76">
        <v>0</v>
      </c>
      <c r="LV76">
        <v>0</v>
      </c>
      <c r="LW76">
        <v>0</v>
      </c>
      <c r="LX76">
        <v>0</v>
      </c>
      <c r="LY76">
        <v>0</v>
      </c>
      <c r="LZ76">
        <v>339</v>
      </c>
      <c r="MA76">
        <v>20820</v>
      </c>
      <c r="MB76">
        <v>0</v>
      </c>
      <c r="MC76">
        <v>13880</v>
      </c>
      <c r="MD76">
        <v>6940</v>
      </c>
      <c r="ME76">
        <v>0</v>
      </c>
      <c r="MF76">
        <v>0</v>
      </c>
      <c r="MG76">
        <v>3263492</v>
      </c>
      <c r="MH76">
        <v>0</v>
      </c>
      <c r="MI76">
        <v>0</v>
      </c>
      <c r="MJ76">
        <v>0</v>
      </c>
      <c r="MK76">
        <v>0</v>
      </c>
      <c r="ML76">
        <v>0</v>
      </c>
      <c r="MM76">
        <v>1228196.149</v>
      </c>
      <c r="MN76">
        <v>7.0760000000000005</v>
      </c>
      <c r="MO76">
        <v>81365.085000000006</v>
      </c>
      <c r="MP76">
        <v>124.723</v>
      </c>
      <c r="MQ76">
        <v>227.738</v>
      </c>
      <c r="MS76">
        <v>763323922</v>
      </c>
      <c r="MT76">
        <v>257639917</v>
      </c>
      <c r="MU76">
        <v>21610</v>
      </c>
      <c r="MV76">
        <v>64024</v>
      </c>
      <c r="MW76">
        <v>7752</v>
      </c>
      <c r="MX76">
        <v>505684005</v>
      </c>
      <c r="MY76">
        <v>43977</v>
      </c>
      <c r="MZ76">
        <v>0</v>
      </c>
      <c r="NA76">
        <v>0</v>
      </c>
      <c r="NB76">
        <v>0</v>
      </c>
      <c r="ND76">
        <v>359.60599999999999</v>
      </c>
      <c r="NE76">
        <v>16182</v>
      </c>
      <c r="NF76">
        <v>4</v>
      </c>
      <c r="NG76">
        <v>4000</v>
      </c>
      <c r="NH76">
        <v>35934</v>
      </c>
      <c r="NI76">
        <v>0</v>
      </c>
      <c r="NJ76">
        <v>0</v>
      </c>
      <c r="NK76">
        <v>7881</v>
      </c>
      <c r="NL76">
        <v>0</v>
      </c>
      <c r="NN76">
        <v>0</v>
      </c>
      <c r="NO76">
        <v>0</v>
      </c>
      <c r="NP76">
        <v>347</v>
      </c>
      <c r="NT76">
        <v>0</v>
      </c>
      <c r="NU76">
        <v>0</v>
      </c>
      <c r="NV76">
        <v>0</v>
      </c>
      <c r="NW76">
        <v>0</v>
      </c>
      <c r="NX76">
        <v>0</v>
      </c>
      <c r="NY76">
        <v>0</v>
      </c>
      <c r="NZ76">
        <v>0</v>
      </c>
      <c r="OA76">
        <v>0</v>
      </c>
      <c r="OB76">
        <v>0</v>
      </c>
      <c r="OC76">
        <v>0</v>
      </c>
      <c r="OD76">
        <v>0</v>
      </c>
      <c r="OE76">
        <v>175000</v>
      </c>
      <c r="OF76">
        <v>1195000</v>
      </c>
      <c r="OG76">
        <v>2500</v>
      </c>
      <c r="OH76">
        <v>5000</v>
      </c>
      <c r="OO76">
        <v>728.69200000000001</v>
      </c>
      <c r="OP76">
        <v>0</v>
      </c>
      <c r="OQ76">
        <v>728.69200000000001</v>
      </c>
      <c r="OR76">
        <v>679323</v>
      </c>
      <c r="OS76">
        <v>0</v>
      </c>
      <c r="OT76">
        <v>679323</v>
      </c>
      <c r="OU76">
        <v>68220</v>
      </c>
      <c r="OV76">
        <v>35505158</v>
      </c>
      <c r="OX76">
        <v>0.25270000000000004</v>
      </c>
      <c r="OY76">
        <v>406500.10000000003</v>
      </c>
      <c r="OZ76">
        <v>6192882</v>
      </c>
      <c r="PA76">
        <v>2284958</v>
      </c>
      <c r="PB76">
        <v>6925</v>
      </c>
      <c r="PC76">
        <v>0</v>
      </c>
      <c r="PD76">
        <v>35000000</v>
      </c>
      <c r="PE76">
        <v>33517000</v>
      </c>
      <c r="PF76">
        <v>1483000</v>
      </c>
      <c r="PG76">
        <v>306</v>
      </c>
      <c r="PH76">
        <v>0</v>
      </c>
      <c r="PI76">
        <v>0</v>
      </c>
      <c r="PJ76">
        <v>0</v>
      </c>
      <c r="PK76">
        <v>0</v>
      </c>
      <c r="PL76">
        <v>1294812</v>
      </c>
      <c r="PM76">
        <v>0</v>
      </c>
      <c r="PN76">
        <v>0</v>
      </c>
      <c r="PO76">
        <v>0</v>
      </c>
    </row>
    <row r="77" spans="1:431" customFormat="1" x14ac:dyDescent="0.3">
      <c r="A77">
        <v>46778</v>
      </c>
      <c r="B77" s="4">
        <v>71810</v>
      </c>
      <c r="C77">
        <v>9</v>
      </c>
      <c r="D77">
        <v>2026</v>
      </c>
      <c r="E77">
        <v>6215</v>
      </c>
      <c r="F77">
        <v>0</v>
      </c>
      <c r="G77">
        <v>585.73</v>
      </c>
      <c r="H77">
        <v>521.39100000000008</v>
      </c>
      <c r="I77">
        <v>521.39100000000008</v>
      </c>
      <c r="J77">
        <v>585.73</v>
      </c>
      <c r="K77">
        <v>0</v>
      </c>
      <c r="L77">
        <v>6215</v>
      </c>
      <c r="M77">
        <v>0</v>
      </c>
      <c r="N77">
        <v>0</v>
      </c>
      <c r="P77">
        <v>681.96300000000008</v>
      </c>
      <c r="Q77">
        <v>0</v>
      </c>
      <c r="R77">
        <v>321334</v>
      </c>
      <c r="S77">
        <v>471.19</v>
      </c>
      <c r="U77">
        <v>233774</v>
      </c>
      <c r="V77">
        <v>392.41</v>
      </c>
      <c r="W77">
        <v>243883</v>
      </c>
      <c r="X77">
        <v>243883</v>
      </c>
      <c r="Z77">
        <v>0</v>
      </c>
      <c r="AC77">
        <v>0</v>
      </c>
      <c r="AD77" t="s">
        <v>427</v>
      </c>
      <c r="AE77">
        <v>0</v>
      </c>
      <c r="AH77">
        <v>0</v>
      </c>
      <c r="AI77">
        <v>0</v>
      </c>
      <c r="AJ77">
        <v>6215</v>
      </c>
      <c r="AK77" t="s">
        <v>949</v>
      </c>
      <c r="AL77" t="s">
        <v>500</v>
      </c>
      <c r="AM77">
        <v>0</v>
      </c>
      <c r="AN77">
        <v>0</v>
      </c>
      <c r="AO77">
        <v>0</v>
      </c>
      <c r="AP77">
        <v>0</v>
      </c>
      <c r="AQ77">
        <v>0</v>
      </c>
      <c r="AS77">
        <v>0</v>
      </c>
      <c r="AT77">
        <v>0</v>
      </c>
      <c r="AU77">
        <v>0</v>
      </c>
      <c r="AV77">
        <v>-30320</v>
      </c>
      <c r="AW77">
        <v>7010582</v>
      </c>
      <c r="AX77">
        <v>7011082</v>
      </c>
      <c r="AY77">
        <v>5068361</v>
      </c>
      <c r="AZ77">
        <v>321334</v>
      </c>
      <c r="BA77">
        <v>0</v>
      </c>
      <c r="BB77">
        <v>2597</v>
      </c>
      <c r="BC77">
        <v>2580</v>
      </c>
      <c r="BD77">
        <v>6</v>
      </c>
      <c r="BE77">
        <v>17</v>
      </c>
      <c r="BF77">
        <v>5928143</v>
      </c>
      <c r="BG77">
        <v>0</v>
      </c>
      <c r="BJ77">
        <v>12</v>
      </c>
      <c r="BK77">
        <v>0</v>
      </c>
      <c r="BL77">
        <v>0</v>
      </c>
      <c r="BM77">
        <v>0</v>
      </c>
      <c r="BN77">
        <v>0</v>
      </c>
      <c r="BO77">
        <v>0</v>
      </c>
      <c r="BP77">
        <v>0</v>
      </c>
      <c r="BQ77">
        <v>835</v>
      </c>
      <c r="BS77">
        <v>0</v>
      </c>
      <c r="BT77">
        <v>0</v>
      </c>
      <c r="BU77">
        <v>0</v>
      </c>
      <c r="BV77">
        <v>0</v>
      </c>
      <c r="BW77">
        <v>0</v>
      </c>
      <c r="BY77">
        <v>0</v>
      </c>
      <c r="CA77">
        <v>0</v>
      </c>
      <c r="CB77">
        <v>0</v>
      </c>
      <c r="CC77">
        <v>0</v>
      </c>
      <c r="CD77">
        <v>0</v>
      </c>
      <c r="CE77">
        <v>0</v>
      </c>
      <c r="CF77">
        <v>0</v>
      </c>
      <c r="CG77">
        <v>0</v>
      </c>
      <c r="CH77">
        <v>39900</v>
      </c>
      <c r="CI77">
        <v>0</v>
      </c>
      <c r="CJ77">
        <v>5</v>
      </c>
      <c r="CK77">
        <v>0</v>
      </c>
      <c r="CL77">
        <v>0</v>
      </c>
      <c r="CN77">
        <v>0</v>
      </c>
      <c r="CO77">
        <v>1</v>
      </c>
      <c r="CP77">
        <v>0</v>
      </c>
      <c r="CQ77">
        <v>0</v>
      </c>
      <c r="CR77">
        <v>679.81500000000005</v>
      </c>
      <c r="CS77">
        <v>0</v>
      </c>
      <c r="CT77">
        <v>0</v>
      </c>
      <c r="CU77">
        <v>0</v>
      </c>
      <c r="CV77">
        <v>0</v>
      </c>
      <c r="CW77">
        <v>0</v>
      </c>
      <c r="CX77">
        <v>0</v>
      </c>
      <c r="CY77">
        <v>0</v>
      </c>
      <c r="CZ77">
        <v>0</v>
      </c>
      <c r="DB77">
        <v>3240445</v>
      </c>
      <c r="DC77">
        <v>0</v>
      </c>
      <c r="DD77">
        <v>0</v>
      </c>
      <c r="DE77">
        <v>1017396</v>
      </c>
      <c r="DF77">
        <v>1017396</v>
      </c>
      <c r="DG77">
        <v>163.70000000000002</v>
      </c>
      <c r="DH77">
        <v>0</v>
      </c>
      <c r="DI77">
        <v>0</v>
      </c>
      <c r="DK77">
        <v>3084</v>
      </c>
      <c r="DL77">
        <v>0</v>
      </c>
      <c r="DM77">
        <v>198495</v>
      </c>
      <c r="DN77">
        <v>483</v>
      </c>
      <c r="DO77">
        <v>0</v>
      </c>
      <c r="DP77">
        <v>0</v>
      </c>
      <c r="DQ77">
        <v>0</v>
      </c>
      <c r="DR77">
        <v>0</v>
      </c>
      <c r="DS77">
        <v>0</v>
      </c>
      <c r="DT77">
        <v>0</v>
      </c>
      <c r="DU77">
        <v>0</v>
      </c>
      <c r="DV77">
        <v>0</v>
      </c>
      <c r="DW77">
        <v>0</v>
      </c>
      <c r="DX77">
        <v>0</v>
      </c>
      <c r="DY77">
        <v>0</v>
      </c>
      <c r="DZ77">
        <v>0</v>
      </c>
      <c r="EA77">
        <v>0</v>
      </c>
      <c r="EB77">
        <v>0</v>
      </c>
      <c r="EC77">
        <v>18.472000000000001</v>
      </c>
      <c r="ED77">
        <v>132024</v>
      </c>
      <c r="EE77">
        <v>0</v>
      </c>
      <c r="EF77">
        <v>0</v>
      </c>
      <c r="EG77">
        <v>0</v>
      </c>
      <c r="EH77">
        <v>66954</v>
      </c>
      <c r="EI77">
        <v>0</v>
      </c>
      <c r="EJ77">
        <v>0</v>
      </c>
      <c r="EK77">
        <v>3.0910000000000002</v>
      </c>
      <c r="EL77">
        <v>0</v>
      </c>
      <c r="EM77">
        <v>0</v>
      </c>
      <c r="EN77">
        <v>0.3</v>
      </c>
      <c r="EO77">
        <v>0</v>
      </c>
      <c r="EP77">
        <v>0</v>
      </c>
      <c r="EQ77">
        <v>3.391</v>
      </c>
      <c r="ER77">
        <v>0</v>
      </c>
      <c r="ES77">
        <v>10.773</v>
      </c>
      <c r="ET77">
        <v>0</v>
      </c>
      <c r="EV77">
        <v>0</v>
      </c>
      <c r="EW77">
        <v>0</v>
      </c>
      <c r="EX77">
        <v>0</v>
      </c>
      <c r="EZ77">
        <v>6026990</v>
      </c>
      <c r="FA77">
        <v>0</v>
      </c>
      <c r="FB77">
        <v>6347824</v>
      </c>
      <c r="FC77">
        <v>0</v>
      </c>
      <c r="FD77">
        <v>0</v>
      </c>
      <c r="FE77">
        <v>835267</v>
      </c>
      <c r="FF77">
        <v>148825</v>
      </c>
      <c r="FG77">
        <v>6.7610000000000003E-2</v>
      </c>
      <c r="FH77">
        <v>3.1380999999999999E-2</v>
      </c>
      <c r="FI77">
        <v>0</v>
      </c>
      <c r="FJ77">
        <v>0</v>
      </c>
      <c r="FK77">
        <v>953.84400000000005</v>
      </c>
      <c r="FL77">
        <v>7371816</v>
      </c>
      <c r="FM77">
        <v>0</v>
      </c>
      <c r="FN77">
        <v>0</v>
      </c>
      <c r="FO77">
        <v>72802</v>
      </c>
      <c r="FP77">
        <v>0</v>
      </c>
      <c r="FQ77">
        <v>72802</v>
      </c>
      <c r="FR77">
        <v>72802</v>
      </c>
      <c r="FS77">
        <v>0</v>
      </c>
      <c r="FT77">
        <v>0</v>
      </c>
      <c r="FU77">
        <v>0</v>
      </c>
      <c r="FV77">
        <v>0</v>
      </c>
      <c r="FW77">
        <v>0</v>
      </c>
      <c r="FX77">
        <v>0</v>
      </c>
      <c r="FY77">
        <v>0</v>
      </c>
      <c r="GB77">
        <v>577640</v>
      </c>
      <c r="GC77">
        <v>577640</v>
      </c>
      <c r="GD77">
        <v>60.948</v>
      </c>
      <c r="GF77">
        <v>0</v>
      </c>
      <c r="GG77">
        <v>0</v>
      </c>
      <c r="GH77">
        <v>0</v>
      </c>
      <c r="GI77">
        <v>0</v>
      </c>
      <c r="GK77">
        <v>0</v>
      </c>
      <c r="GL77">
        <v>0</v>
      </c>
      <c r="GM77">
        <v>0</v>
      </c>
      <c r="GN77">
        <v>0</v>
      </c>
      <c r="GO77">
        <v>0</v>
      </c>
      <c r="GQ77">
        <v>0</v>
      </c>
      <c r="GR77">
        <v>0</v>
      </c>
      <c r="GS77">
        <v>0</v>
      </c>
      <c r="GT77">
        <v>0</v>
      </c>
      <c r="HB77">
        <v>0</v>
      </c>
      <c r="HC77">
        <v>0</v>
      </c>
      <c r="HD77">
        <v>0</v>
      </c>
      <c r="HE77">
        <v>0</v>
      </c>
      <c r="HF77">
        <v>604814</v>
      </c>
      <c r="HG77">
        <v>28589</v>
      </c>
      <c r="HH77">
        <v>0</v>
      </c>
      <c r="HI77">
        <v>0</v>
      </c>
      <c r="HJ77">
        <v>114964</v>
      </c>
      <c r="HK77">
        <v>0</v>
      </c>
      <c r="HL77">
        <v>83</v>
      </c>
      <c r="HM77">
        <v>0</v>
      </c>
      <c r="HN77">
        <v>13801</v>
      </c>
      <c r="HO77">
        <v>0</v>
      </c>
      <c r="HP77">
        <v>0</v>
      </c>
      <c r="HQ77">
        <v>0</v>
      </c>
      <c r="HR77">
        <v>0</v>
      </c>
      <c r="HS77">
        <v>6026490</v>
      </c>
      <c r="HT77">
        <v>148825</v>
      </c>
      <c r="HW77">
        <v>0</v>
      </c>
      <c r="HX77">
        <v>89</v>
      </c>
      <c r="HY77">
        <v>85</v>
      </c>
      <c r="HZ77">
        <v>139</v>
      </c>
      <c r="IA77">
        <v>139</v>
      </c>
      <c r="IB77">
        <v>190</v>
      </c>
      <c r="IC77">
        <v>642</v>
      </c>
      <c r="ID77">
        <v>0</v>
      </c>
      <c r="IE77">
        <v>0</v>
      </c>
      <c r="IF77">
        <v>0</v>
      </c>
      <c r="IG77">
        <v>46</v>
      </c>
      <c r="IH77">
        <v>0</v>
      </c>
      <c r="II77">
        <v>0</v>
      </c>
      <c r="IJ77">
        <v>392.41</v>
      </c>
      <c r="IK77">
        <v>0</v>
      </c>
      <c r="IL77">
        <v>0</v>
      </c>
      <c r="IM77">
        <v>0</v>
      </c>
      <c r="IN77">
        <v>0</v>
      </c>
      <c r="IO77">
        <v>0</v>
      </c>
      <c r="IP77">
        <v>0</v>
      </c>
      <c r="IQ77">
        <v>392.41</v>
      </c>
      <c r="IR77">
        <v>243883</v>
      </c>
      <c r="IS77">
        <v>0</v>
      </c>
      <c r="IT77">
        <v>0</v>
      </c>
      <c r="IU77">
        <v>0</v>
      </c>
      <c r="IV77">
        <v>0</v>
      </c>
      <c r="IW77">
        <v>6215</v>
      </c>
      <c r="IX77">
        <v>0</v>
      </c>
      <c r="IY77">
        <v>0</v>
      </c>
      <c r="IZ77">
        <v>0</v>
      </c>
      <c r="JA77">
        <v>0</v>
      </c>
      <c r="JB77">
        <v>0</v>
      </c>
      <c r="JC77">
        <v>0</v>
      </c>
      <c r="JD77">
        <v>0</v>
      </c>
      <c r="JE77">
        <v>0</v>
      </c>
      <c r="JF77">
        <v>2</v>
      </c>
      <c r="JG77">
        <v>13301</v>
      </c>
      <c r="JH77">
        <v>500</v>
      </c>
      <c r="JJ77">
        <v>0</v>
      </c>
      <c r="JK77">
        <v>0</v>
      </c>
      <c r="JL77">
        <v>0</v>
      </c>
      <c r="JM77">
        <v>0</v>
      </c>
      <c r="JO77">
        <v>0</v>
      </c>
      <c r="JP77">
        <v>59.313000000000002</v>
      </c>
      <c r="JQ77">
        <v>1.635</v>
      </c>
      <c r="JR77">
        <v>0</v>
      </c>
      <c r="JS77">
        <v>559915</v>
      </c>
      <c r="JT77">
        <v>17725</v>
      </c>
      <c r="JU77">
        <v>2610</v>
      </c>
      <c r="JW77">
        <v>0</v>
      </c>
      <c r="JX77">
        <v>0</v>
      </c>
      <c r="JY77">
        <v>0</v>
      </c>
      <c r="JZ77">
        <v>0</v>
      </c>
      <c r="KD77">
        <v>2610</v>
      </c>
      <c r="KE77">
        <v>7375</v>
      </c>
      <c r="KG77">
        <v>0</v>
      </c>
      <c r="KH77">
        <v>0</v>
      </c>
      <c r="KI77">
        <v>0</v>
      </c>
      <c r="KJ77">
        <v>16</v>
      </c>
      <c r="KK77">
        <v>30</v>
      </c>
      <c r="KL77">
        <v>9944</v>
      </c>
      <c r="KM77">
        <v>18645</v>
      </c>
      <c r="KN77">
        <v>0</v>
      </c>
      <c r="KO77">
        <v>0</v>
      </c>
      <c r="KP77">
        <v>0</v>
      </c>
      <c r="KQ77">
        <v>0</v>
      </c>
      <c r="KS77">
        <v>0</v>
      </c>
      <c r="KT77">
        <v>0</v>
      </c>
      <c r="KU77">
        <v>0</v>
      </c>
      <c r="KW77">
        <v>0</v>
      </c>
      <c r="KX77">
        <v>0</v>
      </c>
      <c r="KY77">
        <v>0</v>
      </c>
      <c r="KZ77">
        <v>7050482</v>
      </c>
      <c r="LA77">
        <v>0</v>
      </c>
      <c r="LB77">
        <v>0</v>
      </c>
      <c r="LD77">
        <v>0</v>
      </c>
      <c r="LE77">
        <v>0</v>
      </c>
      <c r="LF77">
        <v>0</v>
      </c>
      <c r="LG77">
        <v>39900</v>
      </c>
      <c r="LH77">
        <v>0</v>
      </c>
      <c r="LI77">
        <v>7050482</v>
      </c>
      <c r="LJ77">
        <v>679.81500000000005</v>
      </c>
      <c r="LK77">
        <v>3</v>
      </c>
      <c r="LL77">
        <v>100620</v>
      </c>
      <c r="LM77">
        <v>14344</v>
      </c>
      <c r="LN77">
        <v>0</v>
      </c>
      <c r="LO77">
        <v>0</v>
      </c>
      <c r="LP77">
        <v>0</v>
      </c>
      <c r="LQ77">
        <v>0</v>
      </c>
      <c r="LR77">
        <v>0</v>
      </c>
      <c r="LS77">
        <v>0</v>
      </c>
      <c r="LT77">
        <v>0</v>
      </c>
      <c r="LU77">
        <v>0</v>
      </c>
      <c r="LV77">
        <v>0</v>
      </c>
      <c r="LW77">
        <v>0</v>
      </c>
      <c r="LX77">
        <v>0</v>
      </c>
      <c r="LY77">
        <v>0</v>
      </c>
      <c r="LZ77">
        <v>665</v>
      </c>
      <c r="MA77">
        <v>39900</v>
      </c>
      <c r="MB77">
        <v>0</v>
      </c>
      <c r="MC77">
        <v>26600</v>
      </c>
      <c r="MD77">
        <v>13300</v>
      </c>
      <c r="ME77">
        <v>0</v>
      </c>
      <c r="MF77">
        <v>0</v>
      </c>
      <c r="MG77">
        <v>7050482</v>
      </c>
      <c r="MH77">
        <v>0</v>
      </c>
      <c r="MI77">
        <v>0</v>
      </c>
      <c r="MJ77">
        <v>0</v>
      </c>
      <c r="MK77">
        <v>0</v>
      </c>
      <c r="ML77">
        <v>0</v>
      </c>
      <c r="MM77">
        <v>1228196.149</v>
      </c>
      <c r="MN77">
        <v>0</v>
      </c>
      <c r="MO77">
        <v>81365.085000000006</v>
      </c>
      <c r="MP77">
        <v>0</v>
      </c>
      <c r="MQ77">
        <v>0</v>
      </c>
      <c r="MS77">
        <v>763323922</v>
      </c>
      <c r="MT77">
        <v>257639917</v>
      </c>
      <c r="MU77">
        <v>0</v>
      </c>
      <c r="MV77">
        <v>0</v>
      </c>
      <c r="MW77">
        <v>0</v>
      </c>
      <c r="MX77">
        <v>505684005</v>
      </c>
      <c r="MY77">
        <v>0</v>
      </c>
      <c r="MZ77">
        <v>132000</v>
      </c>
      <c r="NA77">
        <v>11</v>
      </c>
      <c r="NB77">
        <v>11</v>
      </c>
      <c r="ND77">
        <v>618.70600000000002</v>
      </c>
      <c r="NE77">
        <v>27842</v>
      </c>
      <c r="NF77">
        <v>2</v>
      </c>
      <c r="NG77">
        <v>2000</v>
      </c>
      <c r="NH77">
        <v>70490</v>
      </c>
      <c r="NI77">
        <v>0</v>
      </c>
      <c r="NJ77">
        <v>0</v>
      </c>
      <c r="NK77">
        <v>161323</v>
      </c>
      <c r="NL77">
        <v>0</v>
      </c>
      <c r="NN77">
        <v>0</v>
      </c>
      <c r="NO77">
        <v>0</v>
      </c>
      <c r="NP77">
        <v>665</v>
      </c>
      <c r="NT77">
        <v>0</v>
      </c>
      <c r="NU77">
        <v>0</v>
      </c>
      <c r="NV77">
        <v>0</v>
      </c>
      <c r="NW77">
        <v>0</v>
      </c>
      <c r="NX77">
        <v>0</v>
      </c>
      <c r="NY77">
        <v>0</v>
      </c>
      <c r="NZ77">
        <v>0</v>
      </c>
      <c r="OA77">
        <v>0</v>
      </c>
      <c r="OB77">
        <v>0</v>
      </c>
      <c r="OC77">
        <v>0</v>
      </c>
      <c r="OD77">
        <v>0</v>
      </c>
      <c r="OE77">
        <v>100000</v>
      </c>
      <c r="OF77">
        <v>656000</v>
      </c>
      <c r="OG77">
        <v>4000</v>
      </c>
      <c r="OH77">
        <v>8000</v>
      </c>
      <c r="OO77">
        <v>0</v>
      </c>
      <c r="OP77">
        <v>0</v>
      </c>
      <c r="OQ77">
        <v>0</v>
      </c>
      <c r="OR77">
        <v>0</v>
      </c>
      <c r="OS77">
        <v>0</v>
      </c>
      <c r="OT77">
        <v>0</v>
      </c>
      <c r="OU77">
        <v>0</v>
      </c>
      <c r="OV77">
        <v>10891048</v>
      </c>
      <c r="OX77">
        <v>0.25270000000000004</v>
      </c>
      <c r="OY77">
        <v>406500.10000000003</v>
      </c>
      <c r="OZ77">
        <v>1900558</v>
      </c>
      <c r="PA77">
        <v>701240</v>
      </c>
      <c r="PB77">
        <v>6925</v>
      </c>
      <c r="PC77">
        <v>0</v>
      </c>
      <c r="PD77">
        <v>35000000</v>
      </c>
      <c r="PE77">
        <v>33517000</v>
      </c>
      <c r="PF77">
        <v>1483000</v>
      </c>
      <c r="PG77">
        <v>306</v>
      </c>
      <c r="PH77">
        <v>0</v>
      </c>
      <c r="PI77">
        <v>0</v>
      </c>
      <c r="PJ77">
        <v>0</v>
      </c>
      <c r="PK77">
        <v>0</v>
      </c>
      <c r="PL77">
        <v>351755</v>
      </c>
      <c r="PM77">
        <v>0</v>
      </c>
      <c r="PN77">
        <v>0</v>
      </c>
      <c r="PO77">
        <v>0</v>
      </c>
    </row>
    <row r="78" spans="1:431" customFormat="1" x14ac:dyDescent="0.3">
      <c r="A78">
        <v>46778</v>
      </c>
      <c r="B78" s="4">
        <v>72801</v>
      </c>
      <c r="C78">
        <v>9</v>
      </c>
      <c r="D78">
        <v>2026</v>
      </c>
      <c r="E78">
        <v>6215</v>
      </c>
      <c r="F78">
        <v>0</v>
      </c>
      <c r="G78">
        <v>7918.0110000000004</v>
      </c>
      <c r="H78">
        <v>7252.1260000000002</v>
      </c>
      <c r="I78">
        <v>7252.1260000000002</v>
      </c>
      <c r="J78">
        <v>7918.0110000000004</v>
      </c>
      <c r="K78">
        <v>0</v>
      </c>
      <c r="L78">
        <v>6215</v>
      </c>
      <c r="M78">
        <v>0</v>
      </c>
      <c r="N78">
        <v>0</v>
      </c>
      <c r="P78">
        <v>6235.4369999999999</v>
      </c>
      <c r="Q78">
        <v>0</v>
      </c>
      <c r="R78">
        <v>2938076</v>
      </c>
      <c r="S78">
        <v>471.19</v>
      </c>
      <c r="U78">
        <v>2137481</v>
      </c>
      <c r="V78">
        <v>997.21800000000007</v>
      </c>
      <c r="W78">
        <v>619771</v>
      </c>
      <c r="X78">
        <v>619771</v>
      </c>
      <c r="Z78">
        <v>0</v>
      </c>
      <c r="AC78">
        <v>0</v>
      </c>
      <c r="AD78" t="s">
        <v>427</v>
      </c>
      <c r="AE78">
        <v>0</v>
      </c>
      <c r="AH78">
        <v>0</v>
      </c>
      <c r="AI78">
        <v>0</v>
      </c>
      <c r="AJ78">
        <v>6215</v>
      </c>
      <c r="AK78" t="s">
        <v>949</v>
      </c>
      <c r="AL78" t="s">
        <v>501</v>
      </c>
      <c r="AM78">
        <v>0</v>
      </c>
      <c r="AN78">
        <v>0</v>
      </c>
      <c r="AO78">
        <v>0</v>
      </c>
      <c r="AP78">
        <v>0</v>
      </c>
      <c r="AQ78">
        <v>0</v>
      </c>
      <c r="AS78">
        <v>0</v>
      </c>
      <c r="AT78">
        <v>0</v>
      </c>
      <c r="AU78">
        <v>0</v>
      </c>
      <c r="AV78">
        <v>-73984</v>
      </c>
      <c r="AW78">
        <v>93263250</v>
      </c>
      <c r="AX78">
        <v>90354815</v>
      </c>
      <c r="AY78">
        <v>56313754</v>
      </c>
      <c r="AZ78">
        <v>2938076</v>
      </c>
      <c r="BA78">
        <v>124.167</v>
      </c>
      <c r="BB78">
        <v>0</v>
      </c>
      <c r="BC78">
        <v>0</v>
      </c>
      <c r="BD78">
        <v>0</v>
      </c>
      <c r="BE78">
        <v>0</v>
      </c>
      <c r="BF78">
        <v>74524953</v>
      </c>
      <c r="BG78">
        <v>0</v>
      </c>
      <c r="BJ78">
        <v>12</v>
      </c>
      <c r="BK78">
        <v>0</v>
      </c>
      <c r="BL78">
        <v>0</v>
      </c>
      <c r="BM78">
        <v>0</v>
      </c>
      <c r="BN78">
        <v>0</v>
      </c>
      <c r="BO78">
        <v>0</v>
      </c>
      <c r="BP78">
        <v>0</v>
      </c>
      <c r="BQ78">
        <v>49</v>
      </c>
      <c r="BS78">
        <v>0</v>
      </c>
      <c r="BT78">
        <v>0</v>
      </c>
      <c r="BU78">
        <v>0</v>
      </c>
      <c r="BV78">
        <v>0</v>
      </c>
      <c r="BW78">
        <v>0</v>
      </c>
      <c r="BY78">
        <v>0</v>
      </c>
      <c r="CA78">
        <v>0</v>
      </c>
      <c r="CB78">
        <v>0</v>
      </c>
      <c r="CC78">
        <v>0</v>
      </c>
      <c r="CD78">
        <v>0</v>
      </c>
      <c r="CE78">
        <v>0</v>
      </c>
      <c r="CF78">
        <v>0</v>
      </c>
      <c r="CG78">
        <v>0</v>
      </c>
      <c r="CH78">
        <v>3462678</v>
      </c>
      <c r="CI78">
        <v>0</v>
      </c>
      <c r="CJ78">
        <v>4</v>
      </c>
      <c r="CK78">
        <v>0</v>
      </c>
      <c r="CL78">
        <v>0</v>
      </c>
      <c r="CN78">
        <v>0</v>
      </c>
      <c r="CO78">
        <v>1</v>
      </c>
      <c r="CP78">
        <v>0</v>
      </c>
      <c r="CQ78">
        <v>16.917000000000002</v>
      </c>
      <c r="CR78">
        <v>6587.27</v>
      </c>
      <c r="CS78">
        <v>0</v>
      </c>
      <c r="CT78">
        <v>0</v>
      </c>
      <c r="CU78">
        <v>0</v>
      </c>
      <c r="CV78">
        <v>0</v>
      </c>
      <c r="CW78">
        <v>0</v>
      </c>
      <c r="CX78">
        <v>0</v>
      </c>
      <c r="CY78">
        <v>0</v>
      </c>
      <c r="CZ78">
        <v>0</v>
      </c>
      <c r="DB78">
        <v>45071963</v>
      </c>
      <c r="DC78">
        <v>0</v>
      </c>
      <c r="DD78">
        <v>0</v>
      </c>
      <c r="DE78">
        <v>8584546</v>
      </c>
      <c r="DF78">
        <v>8595733</v>
      </c>
      <c r="DG78">
        <v>1381.2630000000001</v>
      </c>
      <c r="DH78">
        <v>0</v>
      </c>
      <c r="DI78">
        <v>0</v>
      </c>
      <c r="DK78">
        <v>0</v>
      </c>
      <c r="DL78">
        <v>0</v>
      </c>
      <c r="DM78">
        <v>9300053</v>
      </c>
      <c r="DN78">
        <v>22643</v>
      </c>
      <c r="DO78">
        <v>0</v>
      </c>
      <c r="DP78">
        <v>0</v>
      </c>
      <c r="DQ78">
        <v>0</v>
      </c>
      <c r="DR78">
        <v>0</v>
      </c>
      <c r="DS78">
        <v>0</v>
      </c>
      <c r="DT78">
        <v>0</v>
      </c>
      <c r="DU78">
        <v>0</v>
      </c>
      <c r="DV78">
        <v>0</v>
      </c>
      <c r="DW78">
        <v>0</v>
      </c>
      <c r="DX78">
        <v>0</v>
      </c>
      <c r="DY78">
        <v>0</v>
      </c>
      <c r="DZ78">
        <v>0</v>
      </c>
      <c r="EA78">
        <v>0.154</v>
      </c>
      <c r="EB78">
        <v>1.6950000000000001</v>
      </c>
      <c r="EC78">
        <v>780.65600000000006</v>
      </c>
      <c r="ED78">
        <v>5579544</v>
      </c>
      <c r="EE78">
        <v>0</v>
      </c>
      <c r="EF78">
        <v>0</v>
      </c>
      <c r="EG78">
        <v>0</v>
      </c>
      <c r="EH78">
        <v>3733481</v>
      </c>
      <c r="EI78">
        <v>9671</v>
      </c>
      <c r="EJ78">
        <v>0.38900000000000001</v>
      </c>
      <c r="EK78">
        <v>157.523</v>
      </c>
      <c r="EL78">
        <v>7.742</v>
      </c>
      <c r="EM78">
        <v>31.514000000000003</v>
      </c>
      <c r="EN78">
        <v>5.5510000000000002</v>
      </c>
      <c r="EO78">
        <v>0</v>
      </c>
      <c r="EP78">
        <v>0</v>
      </c>
      <c r="EQ78">
        <v>196.82600000000002</v>
      </c>
      <c r="ER78">
        <v>0</v>
      </c>
      <c r="ES78">
        <v>600.721</v>
      </c>
      <c r="ET78">
        <v>0</v>
      </c>
      <c r="EV78">
        <v>0</v>
      </c>
      <c r="EW78">
        <v>0</v>
      </c>
      <c r="EX78">
        <v>0</v>
      </c>
      <c r="EZ78">
        <v>77983420</v>
      </c>
      <c r="FA78">
        <v>0</v>
      </c>
      <c r="FB78">
        <v>80898853</v>
      </c>
      <c r="FC78">
        <v>0</v>
      </c>
      <c r="FD78">
        <v>0</v>
      </c>
      <c r="FE78">
        <v>10500461</v>
      </c>
      <c r="FF78">
        <v>1870934</v>
      </c>
      <c r="FG78">
        <v>6.7610000000000003E-2</v>
      </c>
      <c r="FH78">
        <v>3.1380999999999999E-2</v>
      </c>
      <c r="FI78">
        <v>0</v>
      </c>
      <c r="FJ78">
        <v>0</v>
      </c>
      <c r="FK78">
        <v>11991.143</v>
      </c>
      <c r="FL78">
        <v>96732926</v>
      </c>
      <c r="FM78">
        <v>0</v>
      </c>
      <c r="FN78">
        <v>0</v>
      </c>
      <c r="FO78">
        <v>6838</v>
      </c>
      <c r="FP78">
        <v>0</v>
      </c>
      <c r="FQ78">
        <v>6838</v>
      </c>
      <c r="FR78">
        <v>6838</v>
      </c>
      <c r="FS78">
        <v>0</v>
      </c>
      <c r="FT78">
        <v>0</v>
      </c>
      <c r="FU78">
        <v>0</v>
      </c>
      <c r="FV78">
        <v>0</v>
      </c>
      <c r="FW78">
        <v>0</v>
      </c>
      <c r="FX78">
        <v>0</v>
      </c>
      <c r="FY78">
        <v>0</v>
      </c>
      <c r="GB78">
        <v>4625207</v>
      </c>
      <c r="GC78">
        <v>4625207</v>
      </c>
      <c r="GD78">
        <v>469.05900000000003</v>
      </c>
      <c r="GF78">
        <v>0</v>
      </c>
      <c r="GG78">
        <v>0</v>
      </c>
      <c r="GH78">
        <v>0</v>
      </c>
      <c r="GI78">
        <v>0</v>
      </c>
      <c r="GK78">
        <v>0</v>
      </c>
      <c r="GL78">
        <v>0</v>
      </c>
      <c r="GM78">
        <v>0</v>
      </c>
      <c r="GN78">
        <v>0</v>
      </c>
      <c r="GO78">
        <v>0</v>
      </c>
      <c r="GQ78">
        <v>0</v>
      </c>
      <c r="GR78">
        <v>0</v>
      </c>
      <c r="GS78">
        <v>0</v>
      </c>
      <c r="GT78">
        <v>0</v>
      </c>
      <c r="HB78">
        <v>0</v>
      </c>
      <c r="HC78">
        <v>0</v>
      </c>
      <c r="HD78">
        <v>2952626</v>
      </c>
      <c r="HE78">
        <v>0</v>
      </c>
      <c r="HF78">
        <v>5493853</v>
      </c>
      <c r="HG78">
        <v>249843</v>
      </c>
      <c r="HH78">
        <v>5412</v>
      </c>
      <c r="HI78">
        <v>0</v>
      </c>
      <c r="HJ78">
        <v>1697938</v>
      </c>
      <c r="HK78">
        <v>81086</v>
      </c>
      <c r="HL78">
        <v>81742</v>
      </c>
      <c r="HM78">
        <v>24000</v>
      </c>
      <c r="HN78">
        <v>516475</v>
      </c>
      <c r="HO78">
        <v>0</v>
      </c>
      <c r="HP78">
        <v>1675960</v>
      </c>
      <c r="HQ78">
        <v>0</v>
      </c>
      <c r="HR78">
        <v>0</v>
      </c>
      <c r="HS78">
        <v>77960777</v>
      </c>
      <c r="HT78">
        <v>1870934</v>
      </c>
      <c r="HW78">
        <v>0</v>
      </c>
      <c r="HX78">
        <v>950</v>
      </c>
      <c r="HY78">
        <v>965</v>
      </c>
      <c r="HZ78">
        <v>1119</v>
      </c>
      <c r="IA78">
        <v>1192</v>
      </c>
      <c r="IB78">
        <v>1257</v>
      </c>
      <c r="IC78">
        <v>5483</v>
      </c>
      <c r="ID78">
        <v>9</v>
      </c>
      <c r="IE78">
        <v>0</v>
      </c>
      <c r="IF78">
        <v>0</v>
      </c>
      <c r="IG78">
        <v>402</v>
      </c>
      <c r="IH78">
        <v>12.822000000000001</v>
      </c>
      <c r="II78">
        <v>6094.3990000000003</v>
      </c>
      <c r="IJ78">
        <v>997.21800000000007</v>
      </c>
      <c r="IK78">
        <v>5.9170000000000007</v>
      </c>
      <c r="IL78">
        <v>0</v>
      </c>
      <c r="IM78">
        <v>0</v>
      </c>
      <c r="IN78">
        <v>6</v>
      </c>
      <c r="IO78">
        <v>6</v>
      </c>
      <c r="IP78">
        <v>6100.3160000000007</v>
      </c>
      <c r="IQ78">
        <v>997.21800000000007</v>
      </c>
      <c r="IR78">
        <v>619771</v>
      </c>
      <c r="IS78">
        <v>1627</v>
      </c>
      <c r="IT78">
        <v>0</v>
      </c>
      <c r="IU78">
        <v>0</v>
      </c>
      <c r="IV78">
        <v>24000</v>
      </c>
      <c r="IW78">
        <v>6215</v>
      </c>
      <c r="IX78">
        <v>0</v>
      </c>
      <c r="IY78">
        <v>0</v>
      </c>
      <c r="IZ78">
        <v>1677587</v>
      </c>
      <c r="JA78">
        <v>11187</v>
      </c>
      <c r="JB78">
        <v>5</v>
      </c>
      <c r="JC78">
        <v>79714</v>
      </c>
      <c r="JD78">
        <v>26</v>
      </c>
      <c r="JE78">
        <v>231690</v>
      </c>
      <c r="JF78">
        <v>48</v>
      </c>
      <c r="JG78">
        <v>176571</v>
      </c>
      <c r="JH78">
        <v>28500</v>
      </c>
      <c r="JJ78">
        <v>0</v>
      </c>
      <c r="JK78">
        <v>0</v>
      </c>
      <c r="JL78">
        <v>0</v>
      </c>
      <c r="JM78">
        <v>0</v>
      </c>
      <c r="JO78">
        <v>0.45</v>
      </c>
      <c r="JP78">
        <v>327.387</v>
      </c>
      <c r="JQ78">
        <v>141.22200000000001</v>
      </c>
      <c r="JR78">
        <v>3651</v>
      </c>
      <c r="JS78">
        <v>3090533</v>
      </c>
      <c r="JT78">
        <v>1531023</v>
      </c>
      <c r="JU78">
        <v>0</v>
      </c>
      <c r="JW78">
        <v>0</v>
      </c>
      <c r="JX78">
        <v>0</v>
      </c>
      <c r="JY78">
        <v>0</v>
      </c>
      <c r="JZ78">
        <v>0</v>
      </c>
      <c r="KD78">
        <v>0</v>
      </c>
      <c r="KE78">
        <v>7375</v>
      </c>
      <c r="KG78">
        <v>0</v>
      </c>
      <c r="KH78">
        <v>0</v>
      </c>
      <c r="KI78">
        <v>0</v>
      </c>
      <c r="KJ78">
        <v>102</v>
      </c>
      <c r="KK78">
        <v>300</v>
      </c>
      <c r="KL78">
        <v>63393</v>
      </c>
      <c r="KM78">
        <v>186450</v>
      </c>
      <c r="KN78">
        <v>0</v>
      </c>
      <c r="KO78">
        <v>0</v>
      </c>
      <c r="KP78">
        <v>0</v>
      </c>
      <c r="KQ78">
        <v>0</v>
      </c>
      <c r="KS78">
        <v>0</v>
      </c>
      <c r="KT78">
        <v>0</v>
      </c>
      <c r="KU78">
        <v>0</v>
      </c>
      <c r="KW78">
        <v>0</v>
      </c>
      <c r="KX78">
        <v>0</v>
      </c>
      <c r="KY78">
        <v>0</v>
      </c>
      <c r="KZ78">
        <v>90842224</v>
      </c>
      <c r="LA78">
        <v>0</v>
      </c>
      <c r="LB78">
        <v>0</v>
      </c>
      <c r="LD78">
        <v>0</v>
      </c>
      <c r="LE78">
        <v>0</v>
      </c>
      <c r="LF78">
        <v>0</v>
      </c>
      <c r="LG78">
        <v>510052</v>
      </c>
      <c r="LH78">
        <v>0</v>
      </c>
      <c r="LI78">
        <v>90842224</v>
      </c>
      <c r="LJ78">
        <v>4171.45</v>
      </c>
      <c r="LK78">
        <v>48</v>
      </c>
      <c r="LL78">
        <v>1609920</v>
      </c>
      <c r="LM78">
        <v>88018</v>
      </c>
      <c r="LN78">
        <v>0</v>
      </c>
      <c r="LO78">
        <v>0</v>
      </c>
      <c r="LP78">
        <v>0</v>
      </c>
      <c r="LQ78">
        <v>0</v>
      </c>
      <c r="LR78">
        <v>0</v>
      </c>
      <c r="LS78">
        <v>0</v>
      </c>
      <c r="LT78">
        <v>0</v>
      </c>
      <c r="LU78">
        <v>0</v>
      </c>
      <c r="LV78">
        <v>0</v>
      </c>
      <c r="LW78">
        <v>0</v>
      </c>
      <c r="LX78">
        <v>0</v>
      </c>
      <c r="LY78">
        <v>0</v>
      </c>
      <c r="LZ78">
        <v>8825</v>
      </c>
      <c r="MA78">
        <v>531600</v>
      </c>
      <c r="MB78">
        <v>0</v>
      </c>
      <c r="MC78">
        <v>354400</v>
      </c>
      <c r="MD78">
        <v>177200</v>
      </c>
      <c r="ME78">
        <v>0</v>
      </c>
      <c r="MF78">
        <v>21548</v>
      </c>
      <c r="MG78">
        <v>93794850</v>
      </c>
      <c r="MH78">
        <v>0</v>
      </c>
      <c r="MI78">
        <v>0</v>
      </c>
      <c r="MJ78">
        <v>0</v>
      </c>
      <c r="MK78">
        <v>0</v>
      </c>
      <c r="ML78">
        <v>0</v>
      </c>
      <c r="MM78">
        <v>1228196.149</v>
      </c>
      <c r="MN78">
        <v>0.17300000000000001</v>
      </c>
      <c r="MO78">
        <v>81365.085000000006</v>
      </c>
      <c r="MP78">
        <v>26.498000000000001</v>
      </c>
      <c r="MQ78">
        <v>39.32</v>
      </c>
      <c r="MS78">
        <v>763323922</v>
      </c>
      <c r="MT78">
        <v>257639917</v>
      </c>
      <c r="MU78">
        <v>2690</v>
      </c>
      <c r="MV78">
        <v>7969</v>
      </c>
      <c r="MW78">
        <v>1647</v>
      </c>
      <c r="MX78">
        <v>505684005</v>
      </c>
      <c r="MY78">
        <v>1075</v>
      </c>
      <c r="MZ78">
        <v>1635000</v>
      </c>
      <c r="NA78">
        <v>297</v>
      </c>
      <c r="NB78">
        <v>60</v>
      </c>
      <c r="ND78">
        <v>5620.0470000000005</v>
      </c>
      <c r="NE78">
        <v>252902</v>
      </c>
      <c r="NF78">
        <v>28</v>
      </c>
      <c r="NG78">
        <v>28000</v>
      </c>
      <c r="NH78">
        <v>935450</v>
      </c>
      <c r="NI78">
        <v>0</v>
      </c>
      <c r="NJ78">
        <v>0</v>
      </c>
      <c r="NK78">
        <v>344957</v>
      </c>
      <c r="NL78">
        <v>0</v>
      </c>
      <c r="NN78">
        <v>0</v>
      </c>
      <c r="NO78">
        <v>0</v>
      </c>
      <c r="NP78">
        <v>8860</v>
      </c>
      <c r="NT78">
        <v>0</v>
      </c>
      <c r="NU78">
        <v>0</v>
      </c>
      <c r="NV78">
        <v>0</v>
      </c>
      <c r="NW78">
        <v>0</v>
      </c>
      <c r="NX78">
        <v>0</v>
      </c>
      <c r="NY78">
        <v>0</v>
      </c>
      <c r="NZ78">
        <v>0</v>
      </c>
      <c r="OA78">
        <v>0</v>
      </c>
      <c r="OB78">
        <v>0</v>
      </c>
      <c r="OC78">
        <v>0</v>
      </c>
      <c r="OD78">
        <v>0</v>
      </c>
      <c r="OE78">
        <v>8000</v>
      </c>
      <c r="OF78">
        <v>128000</v>
      </c>
      <c r="OG78">
        <v>4000</v>
      </c>
      <c r="OH78">
        <v>8000</v>
      </c>
      <c r="OO78">
        <v>0</v>
      </c>
      <c r="OP78">
        <v>0</v>
      </c>
      <c r="OQ78">
        <v>0</v>
      </c>
      <c r="OR78">
        <v>0</v>
      </c>
      <c r="OS78">
        <v>0</v>
      </c>
      <c r="OT78">
        <v>0</v>
      </c>
      <c r="OU78">
        <v>0</v>
      </c>
      <c r="OV78">
        <v>609847</v>
      </c>
      <c r="OX78">
        <v>0.25270000000000004</v>
      </c>
      <c r="OY78">
        <v>406500.10000000003</v>
      </c>
      <c r="OZ78">
        <v>0</v>
      </c>
      <c r="PA78">
        <v>0</v>
      </c>
      <c r="PB78">
        <v>6925</v>
      </c>
      <c r="PC78">
        <v>0</v>
      </c>
      <c r="PD78">
        <v>35000000</v>
      </c>
      <c r="PE78">
        <v>33517000</v>
      </c>
      <c r="PF78">
        <v>1483000</v>
      </c>
      <c r="PG78">
        <v>306</v>
      </c>
      <c r="PH78">
        <v>0</v>
      </c>
      <c r="PI78">
        <v>0</v>
      </c>
      <c r="PJ78">
        <v>0</v>
      </c>
      <c r="PK78">
        <v>0</v>
      </c>
      <c r="PL78">
        <v>6297</v>
      </c>
      <c r="PM78">
        <v>0</v>
      </c>
      <c r="PN78">
        <v>0</v>
      </c>
      <c r="PO78">
        <v>0</v>
      </c>
    </row>
    <row r="79" spans="1:431" customFormat="1" x14ac:dyDescent="0.3">
      <c r="A79">
        <v>46778</v>
      </c>
      <c r="B79" s="4">
        <v>72802</v>
      </c>
      <c r="C79">
        <v>9</v>
      </c>
      <c r="D79">
        <v>2026</v>
      </c>
      <c r="E79">
        <v>6215</v>
      </c>
      <c r="F79">
        <v>0</v>
      </c>
      <c r="G79">
        <v>92.753</v>
      </c>
      <c r="H79">
        <v>69.992000000000004</v>
      </c>
      <c r="I79">
        <v>69.992000000000004</v>
      </c>
      <c r="J79">
        <v>92.753</v>
      </c>
      <c r="K79">
        <v>0</v>
      </c>
      <c r="L79">
        <v>6215</v>
      </c>
      <c r="M79">
        <v>0</v>
      </c>
      <c r="N79">
        <v>0</v>
      </c>
      <c r="P79">
        <v>100.75</v>
      </c>
      <c r="Q79">
        <v>0</v>
      </c>
      <c r="R79">
        <v>47472</v>
      </c>
      <c r="S79">
        <v>471.19</v>
      </c>
      <c r="U79">
        <v>34538</v>
      </c>
      <c r="V79">
        <v>10.099</v>
      </c>
      <c r="W79">
        <v>6277</v>
      </c>
      <c r="X79">
        <v>6277</v>
      </c>
      <c r="Z79">
        <v>0</v>
      </c>
      <c r="AC79">
        <v>0</v>
      </c>
      <c r="AD79" t="s">
        <v>427</v>
      </c>
      <c r="AE79">
        <v>0</v>
      </c>
      <c r="AH79">
        <v>0</v>
      </c>
      <c r="AI79">
        <v>0</v>
      </c>
      <c r="AJ79">
        <v>6215</v>
      </c>
      <c r="AK79" t="s">
        <v>949</v>
      </c>
      <c r="AL79" t="s">
        <v>502</v>
      </c>
      <c r="AM79">
        <v>0</v>
      </c>
      <c r="AN79">
        <v>0</v>
      </c>
      <c r="AO79">
        <v>0</v>
      </c>
      <c r="AP79">
        <v>0</v>
      </c>
      <c r="AQ79">
        <v>0</v>
      </c>
      <c r="AS79">
        <v>0</v>
      </c>
      <c r="AT79">
        <v>0</v>
      </c>
      <c r="AU79">
        <v>0</v>
      </c>
      <c r="AV79">
        <v>-2169</v>
      </c>
      <c r="AW79">
        <v>1554540</v>
      </c>
      <c r="AX79">
        <v>1521027</v>
      </c>
      <c r="AY79">
        <v>1011610</v>
      </c>
      <c r="AZ79">
        <v>47472</v>
      </c>
      <c r="BA79">
        <v>5</v>
      </c>
      <c r="BB79">
        <v>0</v>
      </c>
      <c r="BC79">
        <v>0</v>
      </c>
      <c r="BD79">
        <v>0</v>
      </c>
      <c r="BE79">
        <v>0</v>
      </c>
      <c r="BF79">
        <v>1190626</v>
      </c>
      <c r="BG79">
        <v>0</v>
      </c>
      <c r="BJ79">
        <v>12</v>
      </c>
      <c r="BK79">
        <v>0</v>
      </c>
      <c r="BL79">
        <v>0</v>
      </c>
      <c r="BM79">
        <v>0</v>
      </c>
      <c r="BN79">
        <v>0</v>
      </c>
      <c r="BO79">
        <v>0</v>
      </c>
      <c r="BP79">
        <v>0</v>
      </c>
      <c r="BQ79">
        <v>919</v>
      </c>
      <c r="BS79">
        <v>0</v>
      </c>
      <c r="BT79">
        <v>0</v>
      </c>
      <c r="BU79">
        <v>0</v>
      </c>
      <c r="BV79">
        <v>0</v>
      </c>
      <c r="BW79">
        <v>0</v>
      </c>
      <c r="BY79">
        <v>0</v>
      </c>
      <c r="CA79">
        <v>0</v>
      </c>
      <c r="CB79">
        <v>0</v>
      </c>
      <c r="CC79">
        <v>0</v>
      </c>
      <c r="CD79">
        <v>0</v>
      </c>
      <c r="CE79">
        <v>0</v>
      </c>
      <c r="CF79">
        <v>0</v>
      </c>
      <c r="CG79">
        <v>0</v>
      </c>
      <c r="CH79">
        <v>41248</v>
      </c>
      <c r="CI79">
        <v>0</v>
      </c>
      <c r="CJ79">
        <v>4</v>
      </c>
      <c r="CK79">
        <v>0</v>
      </c>
      <c r="CL79">
        <v>0</v>
      </c>
      <c r="CN79">
        <v>0</v>
      </c>
      <c r="CO79">
        <v>1</v>
      </c>
      <c r="CP79">
        <v>4.9000000000000002E-2</v>
      </c>
      <c r="CQ79">
        <v>0</v>
      </c>
      <c r="CR79">
        <v>101.15</v>
      </c>
      <c r="CS79">
        <v>0</v>
      </c>
      <c r="CT79">
        <v>0</v>
      </c>
      <c r="CU79">
        <v>0</v>
      </c>
      <c r="CV79">
        <v>0</v>
      </c>
      <c r="CW79">
        <v>0</v>
      </c>
      <c r="CX79">
        <v>0</v>
      </c>
      <c r="CY79">
        <v>0</v>
      </c>
      <c r="CZ79">
        <v>0</v>
      </c>
      <c r="DB79">
        <v>435000</v>
      </c>
      <c r="DC79">
        <v>0</v>
      </c>
      <c r="DD79">
        <v>0</v>
      </c>
      <c r="DE79">
        <v>162212</v>
      </c>
      <c r="DF79">
        <v>162946</v>
      </c>
      <c r="DG79">
        <v>26.1</v>
      </c>
      <c r="DH79">
        <v>0</v>
      </c>
      <c r="DI79">
        <v>734</v>
      </c>
      <c r="DK79">
        <v>4374</v>
      </c>
      <c r="DL79">
        <v>0</v>
      </c>
      <c r="DM79">
        <v>441498</v>
      </c>
      <c r="DN79">
        <v>1075</v>
      </c>
      <c r="DO79">
        <v>0</v>
      </c>
      <c r="DP79">
        <v>0</v>
      </c>
      <c r="DQ79">
        <v>0</v>
      </c>
      <c r="DR79">
        <v>0</v>
      </c>
      <c r="DS79">
        <v>0</v>
      </c>
      <c r="DT79">
        <v>0</v>
      </c>
      <c r="DU79">
        <v>0</v>
      </c>
      <c r="DV79">
        <v>0</v>
      </c>
      <c r="DW79">
        <v>0</v>
      </c>
      <c r="DX79">
        <v>0</v>
      </c>
      <c r="DY79">
        <v>0</v>
      </c>
      <c r="DZ79">
        <v>0</v>
      </c>
      <c r="EA79">
        <v>0</v>
      </c>
      <c r="EB79">
        <v>0</v>
      </c>
      <c r="EC79">
        <v>4.6360000000000001</v>
      </c>
      <c r="ED79">
        <v>33135</v>
      </c>
      <c r="EE79">
        <v>0</v>
      </c>
      <c r="EF79">
        <v>0</v>
      </c>
      <c r="EG79">
        <v>0</v>
      </c>
      <c r="EH79">
        <v>32610</v>
      </c>
      <c r="EI79">
        <v>376828</v>
      </c>
      <c r="EJ79">
        <v>15.158000000000001</v>
      </c>
      <c r="EK79">
        <v>1.7040000000000002</v>
      </c>
      <c r="EL79">
        <v>0</v>
      </c>
      <c r="EM79">
        <v>0</v>
      </c>
      <c r="EN79">
        <v>2.7E-2</v>
      </c>
      <c r="EO79">
        <v>0</v>
      </c>
      <c r="EP79">
        <v>0</v>
      </c>
      <c r="EQ79">
        <v>16.888999999999999</v>
      </c>
      <c r="ER79">
        <v>0</v>
      </c>
      <c r="ES79">
        <v>5.2469999999999999</v>
      </c>
      <c r="ET79">
        <v>0</v>
      </c>
      <c r="EV79">
        <v>0</v>
      </c>
      <c r="EW79">
        <v>0</v>
      </c>
      <c r="EX79">
        <v>0</v>
      </c>
      <c r="EZ79">
        <v>1323379</v>
      </c>
      <c r="FA79">
        <v>0</v>
      </c>
      <c r="FB79">
        <v>1369776</v>
      </c>
      <c r="FC79">
        <v>0</v>
      </c>
      <c r="FD79">
        <v>0</v>
      </c>
      <c r="FE79">
        <v>167758</v>
      </c>
      <c r="FF79">
        <v>29890</v>
      </c>
      <c r="FG79">
        <v>6.7610000000000003E-2</v>
      </c>
      <c r="FH79">
        <v>3.1380999999999999E-2</v>
      </c>
      <c r="FI79">
        <v>0</v>
      </c>
      <c r="FJ79">
        <v>0</v>
      </c>
      <c r="FK79">
        <v>191.57300000000001</v>
      </c>
      <c r="FL79">
        <v>1608672</v>
      </c>
      <c r="FM79">
        <v>0</v>
      </c>
      <c r="FN79">
        <v>0</v>
      </c>
      <c r="FO79">
        <v>0</v>
      </c>
      <c r="FP79">
        <v>0</v>
      </c>
      <c r="FQ79">
        <v>0</v>
      </c>
      <c r="FR79">
        <v>0</v>
      </c>
      <c r="FS79">
        <v>0</v>
      </c>
      <c r="FT79">
        <v>0</v>
      </c>
      <c r="FU79">
        <v>0</v>
      </c>
      <c r="FV79">
        <v>0</v>
      </c>
      <c r="FW79">
        <v>0</v>
      </c>
      <c r="FX79">
        <v>0</v>
      </c>
      <c r="FY79">
        <v>0</v>
      </c>
      <c r="GB79">
        <v>58910</v>
      </c>
      <c r="GC79">
        <v>58910</v>
      </c>
      <c r="GD79">
        <v>5.8719999999999999</v>
      </c>
      <c r="GF79">
        <v>0</v>
      </c>
      <c r="GG79">
        <v>0</v>
      </c>
      <c r="GH79">
        <v>0</v>
      </c>
      <c r="GI79">
        <v>0</v>
      </c>
      <c r="GK79">
        <v>0</v>
      </c>
      <c r="GL79">
        <v>0</v>
      </c>
      <c r="GM79">
        <v>0</v>
      </c>
      <c r="GN79">
        <v>0</v>
      </c>
      <c r="GO79">
        <v>0</v>
      </c>
      <c r="GQ79">
        <v>0</v>
      </c>
      <c r="GR79">
        <v>0</v>
      </c>
      <c r="GS79">
        <v>0</v>
      </c>
      <c r="GT79">
        <v>0</v>
      </c>
      <c r="HB79">
        <v>0</v>
      </c>
      <c r="HC79">
        <v>0</v>
      </c>
      <c r="HD79">
        <v>34588</v>
      </c>
      <c r="HE79">
        <v>0</v>
      </c>
      <c r="HF79">
        <v>81191</v>
      </c>
      <c r="HG79">
        <v>3729</v>
      </c>
      <c r="HH79">
        <v>0</v>
      </c>
      <c r="HI79">
        <v>0</v>
      </c>
      <c r="HJ79">
        <v>69214</v>
      </c>
      <c r="HK79">
        <v>1166</v>
      </c>
      <c r="HL79">
        <v>1408</v>
      </c>
      <c r="HM79">
        <v>0</v>
      </c>
      <c r="HN79">
        <v>0</v>
      </c>
      <c r="HO79">
        <v>0</v>
      </c>
      <c r="HP79">
        <v>12761</v>
      </c>
      <c r="HQ79">
        <v>0</v>
      </c>
      <c r="HR79">
        <v>0</v>
      </c>
      <c r="HS79">
        <v>1322304</v>
      </c>
      <c r="HT79">
        <v>29890</v>
      </c>
      <c r="HW79">
        <v>0</v>
      </c>
      <c r="HX79">
        <v>10</v>
      </c>
      <c r="HY79">
        <v>6</v>
      </c>
      <c r="HZ79">
        <v>3</v>
      </c>
      <c r="IA79">
        <v>4</v>
      </c>
      <c r="IB79">
        <v>75</v>
      </c>
      <c r="IC79">
        <v>98</v>
      </c>
      <c r="ID79">
        <v>0</v>
      </c>
      <c r="IE79">
        <v>0</v>
      </c>
      <c r="IF79">
        <v>0</v>
      </c>
      <c r="IG79">
        <v>6</v>
      </c>
      <c r="IH79">
        <v>0</v>
      </c>
      <c r="II79">
        <v>46.402999999999999</v>
      </c>
      <c r="IJ79">
        <v>10.099</v>
      </c>
      <c r="IK79">
        <v>15.174000000000001</v>
      </c>
      <c r="IL79">
        <v>0</v>
      </c>
      <c r="IM79">
        <v>0</v>
      </c>
      <c r="IN79">
        <v>0</v>
      </c>
      <c r="IO79">
        <v>0</v>
      </c>
      <c r="IP79">
        <v>61.577000000000005</v>
      </c>
      <c r="IQ79">
        <v>10.099</v>
      </c>
      <c r="IR79">
        <v>6277</v>
      </c>
      <c r="IS79">
        <v>4173</v>
      </c>
      <c r="IT79">
        <v>0</v>
      </c>
      <c r="IU79">
        <v>0</v>
      </c>
      <c r="IV79">
        <v>0</v>
      </c>
      <c r="IW79">
        <v>6215</v>
      </c>
      <c r="IX79">
        <v>0</v>
      </c>
      <c r="IY79">
        <v>0</v>
      </c>
      <c r="IZ79">
        <v>16934</v>
      </c>
      <c r="JA79">
        <v>0</v>
      </c>
      <c r="JB79">
        <v>0</v>
      </c>
      <c r="JC79">
        <v>0</v>
      </c>
      <c r="JD79">
        <v>0</v>
      </c>
      <c r="JE79">
        <v>0</v>
      </c>
      <c r="JF79">
        <v>0</v>
      </c>
      <c r="JG79">
        <v>0</v>
      </c>
      <c r="JH79">
        <v>0</v>
      </c>
      <c r="JJ79">
        <v>0</v>
      </c>
      <c r="JK79">
        <v>0</v>
      </c>
      <c r="JL79">
        <v>0</v>
      </c>
      <c r="JM79">
        <v>0</v>
      </c>
      <c r="JO79">
        <v>0</v>
      </c>
      <c r="JP79">
        <v>3.39</v>
      </c>
      <c r="JQ79">
        <v>2.4820000000000002</v>
      </c>
      <c r="JR79">
        <v>0</v>
      </c>
      <c r="JS79">
        <v>32002</v>
      </c>
      <c r="JT79">
        <v>26908</v>
      </c>
      <c r="JU79">
        <v>0</v>
      </c>
      <c r="JW79">
        <v>0</v>
      </c>
      <c r="JX79">
        <v>0</v>
      </c>
      <c r="JY79">
        <v>0</v>
      </c>
      <c r="JZ79">
        <v>0</v>
      </c>
      <c r="KD79">
        <v>0</v>
      </c>
      <c r="KE79">
        <v>7375</v>
      </c>
      <c r="KG79">
        <v>0</v>
      </c>
      <c r="KH79">
        <v>0</v>
      </c>
      <c r="KI79">
        <v>0</v>
      </c>
      <c r="KJ79">
        <v>1</v>
      </c>
      <c r="KK79">
        <v>5</v>
      </c>
      <c r="KL79">
        <v>622</v>
      </c>
      <c r="KM79">
        <v>3108</v>
      </c>
      <c r="KN79">
        <v>0</v>
      </c>
      <c r="KO79">
        <v>0</v>
      </c>
      <c r="KP79">
        <v>0</v>
      </c>
      <c r="KQ79">
        <v>0</v>
      </c>
      <c r="KS79">
        <v>0</v>
      </c>
      <c r="KT79">
        <v>0</v>
      </c>
      <c r="KU79">
        <v>0</v>
      </c>
      <c r="KW79">
        <v>0</v>
      </c>
      <c r="KX79">
        <v>0</v>
      </c>
      <c r="KY79">
        <v>0</v>
      </c>
      <c r="KZ79">
        <v>1526612</v>
      </c>
      <c r="LA79">
        <v>0</v>
      </c>
      <c r="LB79">
        <v>0</v>
      </c>
      <c r="LD79">
        <v>0</v>
      </c>
      <c r="LE79">
        <v>0</v>
      </c>
      <c r="LF79">
        <v>0</v>
      </c>
      <c r="LG79">
        <v>6660</v>
      </c>
      <c r="LH79">
        <v>0</v>
      </c>
      <c r="LI79">
        <v>1526612</v>
      </c>
      <c r="LJ79">
        <v>101.15</v>
      </c>
      <c r="LK79">
        <v>2</v>
      </c>
      <c r="LL79">
        <v>67080</v>
      </c>
      <c r="LM79">
        <v>2134</v>
      </c>
      <c r="LN79">
        <v>0</v>
      </c>
      <c r="LO79">
        <v>0</v>
      </c>
      <c r="LP79">
        <v>0</v>
      </c>
      <c r="LQ79">
        <v>0</v>
      </c>
      <c r="LR79">
        <v>0</v>
      </c>
      <c r="LS79">
        <v>0</v>
      </c>
      <c r="LT79">
        <v>0</v>
      </c>
      <c r="LU79">
        <v>0</v>
      </c>
      <c r="LV79">
        <v>0</v>
      </c>
      <c r="LW79">
        <v>0</v>
      </c>
      <c r="LX79">
        <v>0</v>
      </c>
      <c r="LY79">
        <v>0</v>
      </c>
      <c r="LZ79">
        <v>111</v>
      </c>
      <c r="MA79">
        <v>6660</v>
      </c>
      <c r="MB79">
        <v>0</v>
      </c>
      <c r="MC79">
        <v>4440</v>
      </c>
      <c r="MD79">
        <v>2220</v>
      </c>
      <c r="ME79">
        <v>0</v>
      </c>
      <c r="MF79">
        <v>0</v>
      </c>
      <c r="MG79">
        <v>1561200</v>
      </c>
      <c r="MH79">
        <v>0</v>
      </c>
      <c r="MI79">
        <v>0</v>
      </c>
      <c r="MJ79">
        <v>0</v>
      </c>
      <c r="MK79">
        <v>0</v>
      </c>
      <c r="ML79">
        <v>0</v>
      </c>
      <c r="MM79">
        <v>1228196.149</v>
      </c>
      <c r="MN79">
        <v>0</v>
      </c>
      <c r="MO79">
        <v>81365.085000000006</v>
      </c>
      <c r="MP79">
        <v>0</v>
      </c>
      <c r="MQ79">
        <v>0</v>
      </c>
      <c r="MS79">
        <v>763323922</v>
      </c>
      <c r="MT79">
        <v>257639917</v>
      </c>
      <c r="MU79">
        <v>0</v>
      </c>
      <c r="MV79">
        <v>0</v>
      </c>
      <c r="MW79">
        <v>0</v>
      </c>
      <c r="MX79">
        <v>505684005</v>
      </c>
      <c r="MY79">
        <v>0</v>
      </c>
      <c r="MZ79">
        <v>76000</v>
      </c>
      <c r="NA79">
        <v>9</v>
      </c>
      <c r="NB79">
        <v>1</v>
      </c>
      <c r="ND79">
        <v>83.055999999999997</v>
      </c>
      <c r="NE79">
        <v>3738</v>
      </c>
      <c r="NF79">
        <v>0</v>
      </c>
      <c r="NG79">
        <v>0</v>
      </c>
      <c r="NH79">
        <v>11766</v>
      </c>
      <c r="NI79">
        <v>0</v>
      </c>
      <c r="NJ79">
        <v>0</v>
      </c>
      <c r="NK79">
        <v>0</v>
      </c>
      <c r="NL79">
        <v>0</v>
      </c>
      <c r="NN79">
        <v>0</v>
      </c>
      <c r="NO79">
        <v>0</v>
      </c>
      <c r="NP79">
        <v>111</v>
      </c>
      <c r="NT79">
        <v>0</v>
      </c>
      <c r="NU79">
        <v>0</v>
      </c>
      <c r="NV79">
        <v>0</v>
      </c>
      <c r="NW79">
        <v>0</v>
      </c>
      <c r="NX79">
        <v>0</v>
      </c>
      <c r="NY79">
        <v>0</v>
      </c>
      <c r="NZ79">
        <v>0</v>
      </c>
      <c r="OA79">
        <v>0</v>
      </c>
      <c r="OB79">
        <v>0</v>
      </c>
      <c r="OC79">
        <v>0</v>
      </c>
      <c r="OD79">
        <v>0</v>
      </c>
      <c r="OE79">
        <v>24000</v>
      </c>
      <c r="OF79">
        <v>488000</v>
      </c>
      <c r="OG79">
        <v>4000</v>
      </c>
      <c r="OH79">
        <v>8000</v>
      </c>
      <c r="OO79">
        <v>0</v>
      </c>
      <c r="OP79">
        <v>0</v>
      </c>
      <c r="OQ79">
        <v>0</v>
      </c>
      <c r="OR79">
        <v>0</v>
      </c>
      <c r="OS79">
        <v>0</v>
      </c>
      <c r="OT79">
        <v>0</v>
      </c>
      <c r="OU79">
        <v>0</v>
      </c>
      <c r="OV79">
        <v>2185859</v>
      </c>
      <c r="OX79">
        <v>0.25270000000000004</v>
      </c>
      <c r="OY79">
        <v>406500.10000000003</v>
      </c>
      <c r="OZ79">
        <v>574451</v>
      </c>
      <c r="PA79">
        <v>211952</v>
      </c>
      <c r="PB79">
        <v>6925</v>
      </c>
      <c r="PC79">
        <v>0</v>
      </c>
      <c r="PD79">
        <v>35000000</v>
      </c>
      <c r="PE79">
        <v>33517000</v>
      </c>
      <c r="PF79">
        <v>1483000</v>
      </c>
      <c r="PG79">
        <v>306</v>
      </c>
      <c r="PH79">
        <v>0</v>
      </c>
      <c r="PI79">
        <v>0</v>
      </c>
      <c r="PJ79">
        <v>0</v>
      </c>
      <c r="PK79">
        <v>0</v>
      </c>
      <c r="PL79">
        <v>375727</v>
      </c>
      <c r="PM79">
        <v>0</v>
      </c>
      <c r="PN79">
        <v>0</v>
      </c>
      <c r="PO79">
        <v>0</v>
      </c>
    </row>
    <row r="80" spans="1:431" customFormat="1" x14ac:dyDescent="0.3">
      <c r="A80">
        <v>46778</v>
      </c>
      <c r="B80" s="4">
        <v>84802</v>
      </c>
      <c r="C80">
        <v>9</v>
      </c>
      <c r="D80">
        <v>2026</v>
      </c>
      <c r="E80">
        <v>6215</v>
      </c>
      <c r="F80">
        <v>0</v>
      </c>
      <c r="G80">
        <v>1503.903</v>
      </c>
      <c r="H80">
        <v>1341.896</v>
      </c>
      <c r="I80">
        <v>1341.896</v>
      </c>
      <c r="J80">
        <v>1503.903</v>
      </c>
      <c r="K80">
        <v>0</v>
      </c>
      <c r="L80">
        <v>6215</v>
      </c>
      <c r="M80">
        <v>0</v>
      </c>
      <c r="N80">
        <v>0</v>
      </c>
      <c r="P80">
        <v>1444.2830000000001</v>
      </c>
      <c r="Q80">
        <v>0</v>
      </c>
      <c r="R80">
        <v>680532</v>
      </c>
      <c r="S80">
        <v>471.19</v>
      </c>
      <c r="U80">
        <v>495095</v>
      </c>
      <c r="V80">
        <v>264.82400000000001</v>
      </c>
      <c r="W80">
        <v>184034</v>
      </c>
      <c r="X80">
        <v>184034</v>
      </c>
      <c r="Z80">
        <v>0</v>
      </c>
      <c r="AC80">
        <v>0</v>
      </c>
      <c r="AD80" t="s">
        <v>427</v>
      </c>
      <c r="AE80">
        <v>0</v>
      </c>
      <c r="AH80">
        <v>0</v>
      </c>
      <c r="AI80">
        <v>0</v>
      </c>
      <c r="AJ80">
        <v>6215</v>
      </c>
      <c r="AK80" t="s">
        <v>949</v>
      </c>
      <c r="AL80" t="s">
        <v>503</v>
      </c>
      <c r="AM80">
        <v>0</v>
      </c>
      <c r="AN80">
        <v>0</v>
      </c>
      <c r="AO80">
        <v>0</v>
      </c>
      <c r="AP80">
        <v>0</v>
      </c>
      <c r="AQ80">
        <v>0</v>
      </c>
      <c r="AS80">
        <v>0</v>
      </c>
      <c r="AT80">
        <v>0</v>
      </c>
      <c r="AU80">
        <v>0</v>
      </c>
      <c r="AV80">
        <v>-140</v>
      </c>
      <c r="AW80">
        <v>20323000</v>
      </c>
      <c r="AX80">
        <v>19549891</v>
      </c>
      <c r="AY80">
        <v>13350250</v>
      </c>
      <c r="AZ80">
        <v>680532</v>
      </c>
      <c r="BA80">
        <v>24.583000000000002</v>
      </c>
      <c r="BB80">
        <v>32550</v>
      </c>
      <c r="BC80">
        <v>32342</v>
      </c>
      <c r="BD80">
        <v>75.195000000000007</v>
      </c>
      <c r="BE80">
        <v>208</v>
      </c>
      <c r="BF80">
        <v>16319487</v>
      </c>
      <c r="BG80">
        <v>0</v>
      </c>
      <c r="BJ80">
        <v>12</v>
      </c>
      <c r="BK80">
        <v>0</v>
      </c>
      <c r="BL80">
        <v>0</v>
      </c>
      <c r="BM80">
        <v>0</v>
      </c>
      <c r="BN80">
        <v>0</v>
      </c>
      <c r="BO80">
        <v>0</v>
      </c>
      <c r="BP80">
        <v>0</v>
      </c>
      <c r="BQ80">
        <v>682</v>
      </c>
      <c r="BS80">
        <v>0</v>
      </c>
      <c r="BT80">
        <v>0</v>
      </c>
      <c r="BU80">
        <v>0</v>
      </c>
      <c r="BV80">
        <v>0</v>
      </c>
      <c r="BW80">
        <v>0</v>
      </c>
      <c r="BY80">
        <v>0</v>
      </c>
      <c r="CA80">
        <v>39.487000000000002</v>
      </c>
      <c r="CB80">
        <v>39487</v>
      </c>
      <c r="CC80">
        <v>0</v>
      </c>
      <c r="CD80">
        <v>0</v>
      </c>
      <c r="CE80">
        <v>0</v>
      </c>
      <c r="CF80">
        <v>0</v>
      </c>
      <c r="CG80">
        <v>0</v>
      </c>
      <c r="CH80">
        <v>885058</v>
      </c>
      <c r="CI80">
        <v>0</v>
      </c>
      <c r="CJ80">
        <v>4</v>
      </c>
      <c r="CK80">
        <v>0</v>
      </c>
      <c r="CL80">
        <v>0</v>
      </c>
      <c r="CN80">
        <v>0</v>
      </c>
      <c r="CO80">
        <v>1</v>
      </c>
      <c r="CP80">
        <v>0.10600000000000001</v>
      </c>
      <c r="CQ80">
        <v>1</v>
      </c>
      <c r="CR80">
        <v>1441.788</v>
      </c>
      <c r="CS80">
        <v>0</v>
      </c>
      <c r="CT80">
        <v>0</v>
      </c>
      <c r="CU80">
        <v>0</v>
      </c>
      <c r="CV80">
        <v>0</v>
      </c>
      <c r="CW80">
        <v>0</v>
      </c>
      <c r="CX80">
        <v>0</v>
      </c>
      <c r="CY80">
        <v>0</v>
      </c>
      <c r="CZ80">
        <v>0</v>
      </c>
      <c r="DB80">
        <v>8339884</v>
      </c>
      <c r="DC80">
        <v>0</v>
      </c>
      <c r="DD80">
        <v>0</v>
      </c>
      <c r="DE80">
        <v>2074179</v>
      </c>
      <c r="DF80">
        <v>2075767</v>
      </c>
      <c r="DG80">
        <v>333.738</v>
      </c>
      <c r="DH80">
        <v>0</v>
      </c>
      <c r="DI80">
        <v>1588</v>
      </c>
      <c r="DK80">
        <v>738</v>
      </c>
      <c r="DL80">
        <v>0</v>
      </c>
      <c r="DM80">
        <v>2078607</v>
      </c>
      <c r="DN80">
        <v>5061</v>
      </c>
      <c r="DO80">
        <v>0</v>
      </c>
      <c r="DP80">
        <v>0</v>
      </c>
      <c r="DQ80">
        <v>0</v>
      </c>
      <c r="DR80">
        <v>0</v>
      </c>
      <c r="DS80">
        <v>0</v>
      </c>
      <c r="DT80">
        <v>0</v>
      </c>
      <c r="DU80">
        <v>0</v>
      </c>
      <c r="DV80">
        <v>0</v>
      </c>
      <c r="DW80">
        <v>0</v>
      </c>
      <c r="DX80">
        <v>0</v>
      </c>
      <c r="DY80">
        <v>0</v>
      </c>
      <c r="DZ80">
        <v>0</v>
      </c>
      <c r="EA80">
        <v>2.6000000000000002E-2</v>
      </c>
      <c r="EB80">
        <v>0</v>
      </c>
      <c r="EC80">
        <v>36.215000000000003</v>
      </c>
      <c r="ED80">
        <v>258838</v>
      </c>
      <c r="EE80">
        <v>0</v>
      </c>
      <c r="EF80">
        <v>0</v>
      </c>
      <c r="EG80">
        <v>0</v>
      </c>
      <c r="EH80">
        <v>1824830</v>
      </c>
      <c r="EI80">
        <v>0</v>
      </c>
      <c r="EJ80">
        <v>0</v>
      </c>
      <c r="EK80">
        <v>85.132000000000005</v>
      </c>
      <c r="EL80">
        <v>0.432</v>
      </c>
      <c r="EM80">
        <v>5.7770000000000001</v>
      </c>
      <c r="EN80">
        <v>4.1520000000000001</v>
      </c>
      <c r="EO80">
        <v>0</v>
      </c>
      <c r="EP80">
        <v>0</v>
      </c>
      <c r="EQ80">
        <v>95.087000000000003</v>
      </c>
      <c r="ER80">
        <v>0</v>
      </c>
      <c r="ES80">
        <v>293.61700000000002</v>
      </c>
      <c r="ET80">
        <v>0</v>
      </c>
      <c r="EV80">
        <v>0</v>
      </c>
      <c r="EW80">
        <v>0</v>
      </c>
      <c r="EX80">
        <v>0</v>
      </c>
      <c r="EZ80">
        <v>16840802</v>
      </c>
      <c r="FA80">
        <v>0</v>
      </c>
      <c r="FB80">
        <v>17516065</v>
      </c>
      <c r="FC80">
        <v>0</v>
      </c>
      <c r="FD80">
        <v>0</v>
      </c>
      <c r="FE80">
        <v>2299392</v>
      </c>
      <c r="FF80">
        <v>409697</v>
      </c>
      <c r="FG80">
        <v>6.7610000000000003E-2</v>
      </c>
      <c r="FH80">
        <v>3.1380999999999999E-2</v>
      </c>
      <c r="FI80">
        <v>0</v>
      </c>
      <c r="FJ80">
        <v>0</v>
      </c>
      <c r="FK80">
        <v>2625.8220000000001</v>
      </c>
      <c r="FL80">
        <v>21110212</v>
      </c>
      <c r="FM80">
        <v>0</v>
      </c>
      <c r="FN80">
        <v>0</v>
      </c>
      <c r="FO80">
        <v>0</v>
      </c>
      <c r="FP80">
        <v>0</v>
      </c>
      <c r="FQ80">
        <v>0</v>
      </c>
      <c r="FR80">
        <v>0</v>
      </c>
      <c r="FS80">
        <v>0</v>
      </c>
      <c r="FT80">
        <v>0</v>
      </c>
      <c r="FU80">
        <v>0</v>
      </c>
      <c r="FV80">
        <v>0</v>
      </c>
      <c r="FW80">
        <v>0</v>
      </c>
      <c r="FX80">
        <v>0</v>
      </c>
      <c r="FY80">
        <v>0</v>
      </c>
      <c r="GB80">
        <v>652714</v>
      </c>
      <c r="GC80">
        <v>652714</v>
      </c>
      <c r="GD80">
        <v>66.92</v>
      </c>
      <c r="GF80">
        <v>0</v>
      </c>
      <c r="GG80">
        <v>0</v>
      </c>
      <c r="GH80">
        <v>0</v>
      </c>
      <c r="GI80">
        <v>0</v>
      </c>
      <c r="GK80">
        <v>0</v>
      </c>
      <c r="GL80">
        <v>0</v>
      </c>
      <c r="GM80">
        <v>0</v>
      </c>
      <c r="GN80">
        <v>0</v>
      </c>
      <c r="GO80">
        <v>0</v>
      </c>
      <c r="GQ80">
        <v>0</v>
      </c>
      <c r="GR80">
        <v>0</v>
      </c>
      <c r="GS80">
        <v>0</v>
      </c>
      <c r="GT80">
        <v>0</v>
      </c>
      <c r="HB80">
        <v>0</v>
      </c>
      <c r="HC80">
        <v>0</v>
      </c>
      <c r="HD80">
        <v>560805</v>
      </c>
      <c r="HE80">
        <v>0</v>
      </c>
      <c r="HF80">
        <v>1556599</v>
      </c>
      <c r="HG80">
        <v>24860</v>
      </c>
      <c r="HH80">
        <v>577137</v>
      </c>
      <c r="HI80">
        <v>0</v>
      </c>
      <c r="HJ80">
        <v>131042</v>
      </c>
      <c r="HK80">
        <v>2063</v>
      </c>
      <c r="HL80">
        <v>1343</v>
      </c>
      <c r="HM80">
        <v>45000</v>
      </c>
      <c r="HN80">
        <v>747274</v>
      </c>
      <c r="HO80">
        <v>0</v>
      </c>
      <c r="HP80">
        <v>0</v>
      </c>
      <c r="HQ80">
        <v>0</v>
      </c>
      <c r="HR80">
        <v>0</v>
      </c>
      <c r="HS80">
        <v>16835533</v>
      </c>
      <c r="HT80">
        <v>409697</v>
      </c>
      <c r="HW80">
        <v>0</v>
      </c>
      <c r="HX80">
        <v>283</v>
      </c>
      <c r="HY80">
        <v>143</v>
      </c>
      <c r="HZ80">
        <v>333</v>
      </c>
      <c r="IA80">
        <v>400</v>
      </c>
      <c r="IB80">
        <v>174</v>
      </c>
      <c r="IC80">
        <v>1333</v>
      </c>
      <c r="ID80">
        <v>0</v>
      </c>
      <c r="IE80">
        <v>18.561</v>
      </c>
      <c r="IF80">
        <v>0</v>
      </c>
      <c r="IG80">
        <v>40</v>
      </c>
      <c r="IH80">
        <v>582.48599999999999</v>
      </c>
      <c r="II80">
        <v>0</v>
      </c>
      <c r="IJ80">
        <v>283.38499999999999</v>
      </c>
      <c r="IK80">
        <v>0</v>
      </c>
      <c r="IL80">
        <v>6</v>
      </c>
      <c r="IM80">
        <v>5</v>
      </c>
      <c r="IN80">
        <v>0</v>
      </c>
      <c r="IO80">
        <v>11</v>
      </c>
      <c r="IP80">
        <v>0</v>
      </c>
      <c r="IQ80">
        <v>264.82400000000001</v>
      </c>
      <c r="IR80">
        <v>164588</v>
      </c>
      <c r="IS80">
        <v>0</v>
      </c>
      <c r="IT80">
        <v>30000</v>
      </c>
      <c r="IU80">
        <v>15000</v>
      </c>
      <c r="IV80">
        <v>0</v>
      </c>
      <c r="IW80">
        <v>6215</v>
      </c>
      <c r="IX80">
        <v>17303</v>
      </c>
      <c r="IY80">
        <v>0</v>
      </c>
      <c r="IZ80">
        <v>0</v>
      </c>
      <c r="JA80">
        <v>0</v>
      </c>
      <c r="JB80">
        <v>20</v>
      </c>
      <c r="JC80">
        <v>404124</v>
      </c>
      <c r="JD80">
        <v>26</v>
      </c>
      <c r="JE80">
        <v>283330</v>
      </c>
      <c r="JF80">
        <v>8</v>
      </c>
      <c r="JG80">
        <v>43320</v>
      </c>
      <c r="JH80">
        <v>16500</v>
      </c>
      <c r="JJ80">
        <v>0</v>
      </c>
      <c r="JK80">
        <v>0</v>
      </c>
      <c r="JL80">
        <v>0</v>
      </c>
      <c r="JM80">
        <v>0</v>
      </c>
      <c r="JO80">
        <v>1.36</v>
      </c>
      <c r="JP80">
        <v>49.292000000000002</v>
      </c>
      <c r="JQ80">
        <v>16.268000000000001</v>
      </c>
      <c r="JR80">
        <v>11033</v>
      </c>
      <c r="JS80">
        <v>465316</v>
      </c>
      <c r="JT80">
        <v>176365</v>
      </c>
      <c r="JU80">
        <v>32714</v>
      </c>
      <c r="JW80">
        <v>0</v>
      </c>
      <c r="JX80">
        <v>0</v>
      </c>
      <c r="JY80">
        <v>0</v>
      </c>
      <c r="JZ80">
        <v>0</v>
      </c>
      <c r="KD80">
        <v>48726</v>
      </c>
      <c r="KE80">
        <v>7375</v>
      </c>
      <c r="KG80">
        <v>0</v>
      </c>
      <c r="KH80">
        <v>0</v>
      </c>
      <c r="KI80">
        <v>0</v>
      </c>
      <c r="KJ80">
        <v>34</v>
      </c>
      <c r="KK80">
        <v>6</v>
      </c>
      <c r="KL80">
        <v>21131</v>
      </c>
      <c r="KM80">
        <v>3729</v>
      </c>
      <c r="KN80">
        <v>0</v>
      </c>
      <c r="KO80">
        <v>0</v>
      </c>
      <c r="KP80">
        <v>0</v>
      </c>
      <c r="KQ80">
        <v>0</v>
      </c>
      <c r="KS80">
        <v>0</v>
      </c>
      <c r="KT80">
        <v>0</v>
      </c>
      <c r="KU80">
        <v>0</v>
      </c>
      <c r="KW80">
        <v>0</v>
      </c>
      <c r="KX80">
        <v>0</v>
      </c>
      <c r="KY80">
        <v>0</v>
      </c>
      <c r="KZ80">
        <v>19868875</v>
      </c>
      <c r="LA80">
        <v>0</v>
      </c>
      <c r="LB80">
        <v>0</v>
      </c>
      <c r="LD80">
        <v>0</v>
      </c>
      <c r="LE80">
        <v>0</v>
      </c>
      <c r="LF80">
        <v>0</v>
      </c>
      <c r="LG80">
        <v>324252</v>
      </c>
      <c r="LH80">
        <v>0</v>
      </c>
      <c r="LI80">
        <v>19868875</v>
      </c>
      <c r="LJ80">
        <v>1441.788</v>
      </c>
      <c r="LK80">
        <v>3</v>
      </c>
      <c r="LL80">
        <v>100620</v>
      </c>
      <c r="LM80">
        <v>30422</v>
      </c>
      <c r="LN80">
        <v>0</v>
      </c>
      <c r="LO80">
        <v>0</v>
      </c>
      <c r="LP80">
        <v>0</v>
      </c>
      <c r="LQ80">
        <v>0</v>
      </c>
      <c r="LR80">
        <v>0</v>
      </c>
      <c r="LS80">
        <v>0</v>
      </c>
      <c r="LT80">
        <v>0</v>
      </c>
      <c r="LU80">
        <v>0</v>
      </c>
      <c r="LV80">
        <v>0</v>
      </c>
      <c r="LW80">
        <v>0</v>
      </c>
      <c r="LX80">
        <v>0</v>
      </c>
      <c r="LY80">
        <v>0</v>
      </c>
      <c r="LZ80">
        <v>1776</v>
      </c>
      <c r="MA80">
        <v>106680</v>
      </c>
      <c r="MB80">
        <v>0</v>
      </c>
      <c r="MC80">
        <v>71120</v>
      </c>
      <c r="MD80">
        <v>35560</v>
      </c>
      <c r="ME80">
        <v>0</v>
      </c>
      <c r="MF80">
        <v>0</v>
      </c>
      <c r="MG80">
        <v>20429680</v>
      </c>
      <c r="MH80">
        <v>0</v>
      </c>
      <c r="MI80">
        <v>0</v>
      </c>
      <c r="MJ80">
        <v>0</v>
      </c>
      <c r="MK80">
        <v>0</v>
      </c>
      <c r="ML80">
        <v>0</v>
      </c>
      <c r="MM80">
        <v>1228196.149</v>
      </c>
      <c r="MN80">
        <v>67.373000000000005</v>
      </c>
      <c r="MO80">
        <v>81365.085000000006</v>
      </c>
      <c r="MP80">
        <v>582.86200000000008</v>
      </c>
      <c r="MQ80">
        <v>1165.348</v>
      </c>
      <c r="MS80">
        <v>763323922</v>
      </c>
      <c r="MT80">
        <v>257639917</v>
      </c>
      <c r="MU80">
        <v>122189</v>
      </c>
      <c r="MV80">
        <v>362015</v>
      </c>
      <c r="MW80">
        <v>36225</v>
      </c>
      <c r="MX80">
        <v>505684005</v>
      </c>
      <c r="MY80">
        <v>418723</v>
      </c>
      <c r="MZ80">
        <v>692000</v>
      </c>
      <c r="NA80">
        <v>81</v>
      </c>
      <c r="NB80">
        <v>11</v>
      </c>
      <c r="ND80">
        <v>1592.354</v>
      </c>
      <c r="NE80">
        <v>71656</v>
      </c>
      <c r="NF80">
        <v>76</v>
      </c>
      <c r="NG80">
        <v>76000</v>
      </c>
      <c r="NH80">
        <v>188256</v>
      </c>
      <c r="NI80">
        <v>0</v>
      </c>
      <c r="NJ80">
        <v>1</v>
      </c>
      <c r="NK80">
        <v>629648</v>
      </c>
      <c r="NL80">
        <v>217572</v>
      </c>
      <c r="NN80">
        <v>0</v>
      </c>
      <c r="NO80">
        <v>0</v>
      </c>
      <c r="NP80">
        <v>1778</v>
      </c>
      <c r="NT80">
        <v>0</v>
      </c>
      <c r="NU80">
        <v>0</v>
      </c>
      <c r="NV80">
        <v>0</v>
      </c>
      <c r="NW80">
        <v>0</v>
      </c>
      <c r="NX80">
        <v>0</v>
      </c>
      <c r="NY80">
        <v>0</v>
      </c>
      <c r="NZ80">
        <v>0</v>
      </c>
      <c r="OA80">
        <v>0</v>
      </c>
      <c r="OB80">
        <v>0</v>
      </c>
      <c r="OC80">
        <v>0</v>
      </c>
      <c r="OD80">
        <v>0</v>
      </c>
      <c r="OE80">
        <v>20000</v>
      </c>
      <c r="OF80">
        <v>312000</v>
      </c>
      <c r="OG80">
        <v>4000</v>
      </c>
      <c r="OH80">
        <v>8000</v>
      </c>
      <c r="OO80">
        <v>0</v>
      </c>
      <c r="OP80">
        <v>0</v>
      </c>
      <c r="OQ80">
        <v>0</v>
      </c>
      <c r="OR80">
        <v>0</v>
      </c>
      <c r="OS80">
        <v>0</v>
      </c>
      <c r="OT80">
        <v>0</v>
      </c>
      <c r="OU80">
        <v>0</v>
      </c>
      <c r="OV80">
        <v>3812119</v>
      </c>
      <c r="OX80">
        <v>0.25270000000000004</v>
      </c>
      <c r="OY80">
        <v>406500.10000000003</v>
      </c>
      <c r="OZ80">
        <v>712199</v>
      </c>
      <c r="PA80">
        <v>262777</v>
      </c>
      <c r="PB80">
        <v>6925</v>
      </c>
      <c r="PC80">
        <v>0</v>
      </c>
      <c r="PD80">
        <v>35000000</v>
      </c>
      <c r="PE80">
        <v>33517000</v>
      </c>
      <c r="PF80">
        <v>1483000</v>
      </c>
      <c r="PG80">
        <v>306</v>
      </c>
      <c r="PH80">
        <v>0</v>
      </c>
      <c r="PI80">
        <v>0</v>
      </c>
      <c r="PJ80">
        <v>0</v>
      </c>
      <c r="PK80">
        <v>0</v>
      </c>
      <c r="PL80">
        <v>282619</v>
      </c>
      <c r="PM80">
        <v>0</v>
      </c>
      <c r="PN80">
        <v>0</v>
      </c>
      <c r="PO80">
        <v>0</v>
      </c>
    </row>
    <row r="81" spans="1:431" customFormat="1" x14ac:dyDescent="0.3">
      <c r="A81">
        <v>46778</v>
      </c>
      <c r="B81" s="4">
        <v>84804</v>
      </c>
      <c r="C81">
        <v>9</v>
      </c>
      <c r="D81">
        <v>2026</v>
      </c>
      <c r="E81">
        <v>6215</v>
      </c>
      <c r="F81">
        <v>0</v>
      </c>
      <c r="G81">
        <v>123.19</v>
      </c>
      <c r="H81">
        <v>122.51300000000001</v>
      </c>
      <c r="I81">
        <v>122.51300000000001</v>
      </c>
      <c r="J81">
        <v>123.19</v>
      </c>
      <c r="K81">
        <v>0</v>
      </c>
      <c r="L81">
        <v>6215</v>
      </c>
      <c r="M81">
        <v>0</v>
      </c>
      <c r="N81">
        <v>0</v>
      </c>
      <c r="P81">
        <v>145.25800000000001</v>
      </c>
      <c r="Q81">
        <v>0</v>
      </c>
      <c r="R81">
        <v>68444</v>
      </c>
      <c r="S81">
        <v>471.19</v>
      </c>
      <c r="U81">
        <v>49793</v>
      </c>
      <c r="V81">
        <v>4.3420000000000005</v>
      </c>
      <c r="W81">
        <v>2699</v>
      </c>
      <c r="X81">
        <v>2699</v>
      </c>
      <c r="Z81">
        <v>0</v>
      </c>
      <c r="AC81">
        <v>0</v>
      </c>
      <c r="AD81" t="s">
        <v>427</v>
      </c>
      <c r="AE81">
        <v>0</v>
      </c>
      <c r="AH81">
        <v>0</v>
      </c>
      <c r="AI81">
        <v>0</v>
      </c>
      <c r="AJ81">
        <v>6215</v>
      </c>
      <c r="AK81" t="s">
        <v>949</v>
      </c>
      <c r="AL81" t="s">
        <v>504</v>
      </c>
      <c r="AM81">
        <v>0</v>
      </c>
      <c r="AN81">
        <v>0</v>
      </c>
      <c r="AO81">
        <v>0</v>
      </c>
      <c r="AP81">
        <v>0</v>
      </c>
      <c r="AQ81">
        <v>0</v>
      </c>
      <c r="AS81">
        <v>0</v>
      </c>
      <c r="AT81">
        <v>0</v>
      </c>
      <c r="AU81">
        <v>0</v>
      </c>
      <c r="AV81">
        <v>-12</v>
      </c>
      <c r="AW81">
        <v>1575574</v>
      </c>
      <c r="AX81">
        <v>1511969</v>
      </c>
      <c r="AY81">
        <v>1073944</v>
      </c>
      <c r="AZ81">
        <v>68444</v>
      </c>
      <c r="BA81">
        <v>0</v>
      </c>
      <c r="BB81">
        <v>1298</v>
      </c>
      <c r="BC81">
        <v>1290</v>
      </c>
      <c r="BD81">
        <v>3</v>
      </c>
      <c r="BE81">
        <v>8</v>
      </c>
      <c r="BF81">
        <v>1213059</v>
      </c>
      <c r="BG81">
        <v>0</v>
      </c>
      <c r="BJ81">
        <v>12</v>
      </c>
      <c r="BK81">
        <v>0</v>
      </c>
      <c r="BL81">
        <v>0</v>
      </c>
      <c r="BM81">
        <v>0</v>
      </c>
      <c r="BN81">
        <v>0</v>
      </c>
      <c r="BO81">
        <v>0</v>
      </c>
      <c r="BP81">
        <v>0</v>
      </c>
      <c r="BQ81">
        <v>909</v>
      </c>
      <c r="BS81">
        <v>0</v>
      </c>
      <c r="BT81">
        <v>0</v>
      </c>
      <c r="BU81">
        <v>0</v>
      </c>
      <c r="BV81">
        <v>0</v>
      </c>
      <c r="BW81">
        <v>0</v>
      </c>
      <c r="BY81">
        <v>0</v>
      </c>
      <c r="CA81">
        <v>0</v>
      </c>
      <c r="CB81">
        <v>0</v>
      </c>
      <c r="CC81">
        <v>0</v>
      </c>
      <c r="CD81">
        <v>0</v>
      </c>
      <c r="CE81">
        <v>0</v>
      </c>
      <c r="CF81">
        <v>0</v>
      </c>
      <c r="CG81">
        <v>0</v>
      </c>
      <c r="CH81">
        <v>72160</v>
      </c>
      <c r="CI81">
        <v>0</v>
      </c>
      <c r="CJ81">
        <v>4</v>
      </c>
      <c r="CK81">
        <v>0</v>
      </c>
      <c r="CL81">
        <v>0</v>
      </c>
      <c r="CN81">
        <v>0</v>
      </c>
      <c r="CO81">
        <v>1</v>
      </c>
      <c r="CP81">
        <v>0</v>
      </c>
      <c r="CQ81">
        <v>0</v>
      </c>
      <c r="CR81">
        <v>144.92600000000002</v>
      </c>
      <c r="CS81">
        <v>0</v>
      </c>
      <c r="CT81">
        <v>0</v>
      </c>
      <c r="CU81">
        <v>0</v>
      </c>
      <c r="CV81">
        <v>0</v>
      </c>
      <c r="CW81">
        <v>0</v>
      </c>
      <c r="CX81">
        <v>0</v>
      </c>
      <c r="CY81">
        <v>0</v>
      </c>
      <c r="CZ81">
        <v>0</v>
      </c>
      <c r="DB81">
        <v>761418</v>
      </c>
      <c r="DC81">
        <v>0</v>
      </c>
      <c r="DD81">
        <v>0</v>
      </c>
      <c r="DE81">
        <v>196239</v>
      </c>
      <c r="DF81">
        <v>196239</v>
      </c>
      <c r="DG81">
        <v>31.575000000000003</v>
      </c>
      <c r="DH81">
        <v>0</v>
      </c>
      <c r="DI81">
        <v>0</v>
      </c>
      <c r="DK81">
        <v>4224</v>
      </c>
      <c r="DL81">
        <v>0</v>
      </c>
      <c r="DM81">
        <v>60088</v>
      </c>
      <c r="DN81">
        <v>146</v>
      </c>
      <c r="DO81">
        <v>0</v>
      </c>
      <c r="DP81">
        <v>0</v>
      </c>
      <c r="DQ81">
        <v>0</v>
      </c>
      <c r="DR81">
        <v>0</v>
      </c>
      <c r="DS81">
        <v>0</v>
      </c>
      <c r="DT81">
        <v>0</v>
      </c>
      <c r="DU81">
        <v>0</v>
      </c>
      <c r="DV81">
        <v>0</v>
      </c>
      <c r="DW81">
        <v>0</v>
      </c>
      <c r="DX81">
        <v>0</v>
      </c>
      <c r="DY81">
        <v>0</v>
      </c>
      <c r="DZ81">
        <v>0</v>
      </c>
      <c r="EA81">
        <v>0</v>
      </c>
      <c r="EB81">
        <v>0</v>
      </c>
      <c r="EC81">
        <v>6.298</v>
      </c>
      <c r="ED81">
        <v>45013</v>
      </c>
      <c r="EE81">
        <v>0</v>
      </c>
      <c r="EF81">
        <v>0</v>
      </c>
      <c r="EG81">
        <v>0</v>
      </c>
      <c r="EH81">
        <v>15221</v>
      </c>
      <c r="EI81">
        <v>0</v>
      </c>
      <c r="EJ81">
        <v>0</v>
      </c>
      <c r="EK81">
        <v>0.46800000000000003</v>
      </c>
      <c r="EL81">
        <v>0</v>
      </c>
      <c r="EM81">
        <v>0</v>
      </c>
      <c r="EN81">
        <v>0.20900000000000002</v>
      </c>
      <c r="EO81">
        <v>0</v>
      </c>
      <c r="EP81">
        <v>0</v>
      </c>
      <c r="EQ81">
        <v>0.67700000000000005</v>
      </c>
      <c r="ER81">
        <v>0</v>
      </c>
      <c r="ES81">
        <v>2.4490000000000003</v>
      </c>
      <c r="ET81">
        <v>0</v>
      </c>
      <c r="EV81">
        <v>0</v>
      </c>
      <c r="EW81">
        <v>0</v>
      </c>
      <c r="EX81">
        <v>0</v>
      </c>
      <c r="EZ81">
        <v>1310596</v>
      </c>
      <c r="FA81">
        <v>0</v>
      </c>
      <c r="FB81">
        <v>1378885</v>
      </c>
      <c r="FC81">
        <v>0</v>
      </c>
      <c r="FD81">
        <v>0</v>
      </c>
      <c r="FE81">
        <v>170919</v>
      </c>
      <c r="FF81">
        <v>30454</v>
      </c>
      <c r="FG81">
        <v>6.7610000000000003E-2</v>
      </c>
      <c r="FH81">
        <v>3.1380999999999999E-2</v>
      </c>
      <c r="FI81">
        <v>0</v>
      </c>
      <c r="FJ81">
        <v>0</v>
      </c>
      <c r="FK81">
        <v>195.18300000000002</v>
      </c>
      <c r="FL81">
        <v>1652418</v>
      </c>
      <c r="FM81">
        <v>0</v>
      </c>
      <c r="FN81">
        <v>0</v>
      </c>
      <c r="FO81">
        <v>0</v>
      </c>
      <c r="FP81">
        <v>0</v>
      </c>
      <c r="FQ81">
        <v>0</v>
      </c>
      <c r="FR81">
        <v>0</v>
      </c>
      <c r="FS81">
        <v>0</v>
      </c>
      <c r="FT81">
        <v>0</v>
      </c>
      <c r="FU81">
        <v>0</v>
      </c>
      <c r="FV81">
        <v>0</v>
      </c>
      <c r="FW81">
        <v>0</v>
      </c>
      <c r="FX81">
        <v>0</v>
      </c>
      <c r="FY81">
        <v>0</v>
      </c>
      <c r="GB81">
        <v>0</v>
      </c>
      <c r="GC81">
        <v>0</v>
      </c>
      <c r="GD81">
        <v>0</v>
      </c>
      <c r="GF81">
        <v>0</v>
      </c>
      <c r="GG81">
        <v>0</v>
      </c>
      <c r="GH81">
        <v>0</v>
      </c>
      <c r="GI81">
        <v>0</v>
      </c>
      <c r="GK81">
        <v>0</v>
      </c>
      <c r="GL81">
        <v>0</v>
      </c>
      <c r="GM81">
        <v>0</v>
      </c>
      <c r="GN81">
        <v>0</v>
      </c>
      <c r="GO81">
        <v>0</v>
      </c>
      <c r="GQ81">
        <v>0</v>
      </c>
      <c r="GR81">
        <v>0</v>
      </c>
      <c r="GS81">
        <v>0</v>
      </c>
      <c r="GT81">
        <v>0</v>
      </c>
      <c r="HB81">
        <v>0</v>
      </c>
      <c r="HC81">
        <v>0</v>
      </c>
      <c r="HD81">
        <v>45938</v>
      </c>
      <c r="HE81">
        <v>0</v>
      </c>
      <c r="HF81">
        <v>142115</v>
      </c>
      <c r="HG81">
        <v>3108</v>
      </c>
      <c r="HH81">
        <v>45948</v>
      </c>
      <c r="HI81">
        <v>0</v>
      </c>
      <c r="HJ81">
        <v>36598</v>
      </c>
      <c r="HK81">
        <v>0</v>
      </c>
      <c r="HL81">
        <v>0</v>
      </c>
      <c r="HM81">
        <v>0</v>
      </c>
      <c r="HN81">
        <v>0</v>
      </c>
      <c r="HO81">
        <v>0</v>
      </c>
      <c r="HP81">
        <v>0</v>
      </c>
      <c r="HQ81">
        <v>0</v>
      </c>
      <c r="HR81">
        <v>0</v>
      </c>
      <c r="HS81">
        <v>1310441</v>
      </c>
      <c r="HT81">
        <v>30454</v>
      </c>
      <c r="HW81">
        <v>0</v>
      </c>
      <c r="HX81">
        <v>0</v>
      </c>
      <c r="HY81">
        <v>2</v>
      </c>
      <c r="HZ81">
        <v>10</v>
      </c>
      <c r="IA81">
        <v>66</v>
      </c>
      <c r="IB81">
        <v>41</v>
      </c>
      <c r="IC81">
        <v>119</v>
      </c>
      <c r="ID81">
        <v>0</v>
      </c>
      <c r="IE81">
        <v>0</v>
      </c>
      <c r="IF81">
        <v>0</v>
      </c>
      <c r="IG81">
        <v>5</v>
      </c>
      <c r="IH81">
        <v>46.327000000000005</v>
      </c>
      <c r="II81">
        <v>0</v>
      </c>
      <c r="IJ81">
        <v>4.3420000000000005</v>
      </c>
      <c r="IK81">
        <v>0</v>
      </c>
      <c r="IL81">
        <v>0</v>
      </c>
      <c r="IM81">
        <v>0</v>
      </c>
      <c r="IN81">
        <v>0</v>
      </c>
      <c r="IO81">
        <v>0</v>
      </c>
      <c r="IP81">
        <v>0</v>
      </c>
      <c r="IQ81">
        <v>4.3420000000000005</v>
      </c>
      <c r="IR81">
        <v>2699</v>
      </c>
      <c r="IS81">
        <v>0</v>
      </c>
      <c r="IT81">
        <v>0</v>
      </c>
      <c r="IU81">
        <v>0</v>
      </c>
      <c r="IV81">
        <v>0</v>
      </c>
      <c r="IW81">
        <v>6215</v>
      </c>
      <c r="IX81">
        <v>0</v>
      </c>
      <c r="IY81">
        <v>0</v>
      </c>
      <c r="IZ81">
        <v>0</v>
      </c>
      <c r="JA81">
        <v>0</v>
      </c>
      <c r="JB81">
        <v>0</v>
      </c>
      <c r="JC81">
        <v>0</v>
      </c>
      <c r="JD81">
        <v>0</v>
      </c>
      <c r="JE81">
        <v>0</v>
      </c>
      <c r="JF81">
        <v>0</v>
      </c>
      <c r="JG81">
        <v>0</v>
      </c>
      <c r="JH81">
        <v>0</v>
      </c>
      <c r="JJ81">
        <v>0</v>
      </c>
      <c r="JK81">
        <v>0</v>
      </c>
      <c r="JL81">
        <v>0</v>
      </c>
      <c r="JM81">
        <v>0</v>
      </c>
      <c r="JO81">
        <v>0</v>
      </c>
      <c r="JP81">
        <v>0</v>
      </c>
      <c r="JQ81">
        <v>0</v>
      </c>
      <c r="JR81">
        <v>0</v>
      </c>
      <c r="JS81">
        <v>0</v>
      </c>
      <c r="JT81">
        <v>0</v>
      </c>
      <c r="JU81">
        <v>1305</v>
      </c>
      <c r="JW81">
        <v>0</v>
      </c>
      <c r="JX81">
        <v>0</v>
      </c>
      <c r="JY81">
        <v>0</v>
      </c>
      <c r="JZ81">
        <v>0</v>
      </c>
      <c r="KD81">
        <v>1305</v>
      </c>
      <c r="KE81">
        <v>7375</v>
      </c>
      <c r="KG81">
        <v>0</v>
      </c>
      <c r="KH81">
        <v>0</v>
      </c>
      <c r="KI81">
        <v>0</v>
      </c>
      <c r="KJ81">
        <v>5</v>
      </c>
      <c r="KK81">
        <v>0</v>
      </c>
      <c r="KL81">
        <v>3108</v>
      </c>
      <c r="KM81">
        <v>0</v>
      </c>
      <c r="KN81">
        <v>0</v>
      </c>
      <c r="KO81">
        <v>0</v>
      </c>
      <c r="KP81">
        <v>0</v>
      </c>
      <c r="KQ81">
        <v>0</v>
      </c>
      <c r="KS81">
        <v>0</v>
      </c>
      <c r="KT81">
        <v>0</v>
      </c>
      <c r="KU81">
        <v>0</v>
      </c>
      <c r="KW81">
        <v>0</v>
      </c>
      <c r="KX81">
        <v>0</v>
      </c>
      <c r="KY81">
        <v>0</v>
      </c>
      <c r="KZ81">
        <v>1538036</v>
      </c>
      <c r="LA81">
        <v>0</v>
      </c>
      <c r="LB81">
        <v>0</v>
      </c>
      <c r="LD81">
        <v>0</v>
      </c>
      <c r="LE81">
        <v>0</v>
      </c>
      <c r="LF81">
        <v>0</v>
      </c>
      <c r="LG81">
        <v>26222</v>
      </c>
      <c r="LH81">
        <v>0</v>
      </c>
      <c r="LI81">
        <v>1538036</v>
      </c>
      <c r="LJ81">
        <v>144.92600000000002</v>
      </c>
      <c r="LK81">
        <v>1</v>
      </c>
      <c r="LL81">
        <v>33540</v>
      </c>
      <c r="LM81">
        <v>3058</v>
      </c>
      <c r="LN81">
        <v>0</v>
      </c>
      <c r="LO81">
        <v>0</v>
      </c>
      <c r="LP81">
        <v>0</v>
      </c>
      <c r="LQ81">
        <v>0</v>
      </c>
      <c r="LR81">
        <v>0</v>
      </c>
      <c r="LS81">
        <v>0</v>
      </c>
      <c r="LT81">
        <v>0</v>
      </c>
      <c r="LU81">
        <v>0</v>
      </c>
      <c r="LV81">
        <v>0</v>
      </c>
      <c r="LW81">
        <v>0</v>
      </c>
      <c r="LX81">
        <v>0</v>
      </c>
      <c r="LY81">
        <v>0</v>
      </c>
      <c r="LZ81">
        <v>140</v>
      </c>
      <c r="MA81">
        <v>8400</v>
      </c>
      <c r="MB81">
        <v>0</v>
      </c>
      <c r="MC81">
        <v>5600</v>
      </c>
      <c r="MD81">
        <v>2800</v>
      </c>
      <c r="ME81">
        <v>0</v>
      </c>
      <c r="MF81">
        <v>0</v>
      </c>
      <c r="MG81">
        <v>1583974</v>
      </c>
      <c r="MH81">
        <v>0</v>
      </c>
      <c r="MI81">
        <v>0</v>
      </c>
      <c r="MJ81">
        <v>0</v>
      </c>
      <c r="MK81">
        <v>0</v>
      </c>
      <c r="ML81">
        <v>0</v>
      </c>
      <c r="MM81">
        <v>1228196.149</v>
      </c>
      <c r="MN81">
        <v>5.25</v>
      </c>
      <c r="MO81">
        <v>81365.085000000006</v>
      </c>
      <c r="MP81">
        <v>57.938000000000002</v>
      </c>
      <c r="MQ81">
        <v>104.265</v>
      </c>
      <c r="MS81">
        <v>763323922</v>
      </c>
      <c r="MT81">
        <v>257639917</v>
      </c>
      <c r="MU81">
        <v>9718</v>
      </c>
      <c r="MV81">
        <v>28792</v>
      </c>
      <c r="MW81">
        <v>3601</v>
      </c>
      <c r="MX81">
        <v>505684005</v>
      </c>
      <c r="MY81">
        <v>32629</v>
      </c>
      <c r="MZ81">
        <v>88000</v>
      </c>
      <c r="NA81">
        <v>10</v>
      </c>
      <c r="NB81">
        <v>2</v>
      </c>
      <c r="ND81">
        <v>145.37900000000002</v>
      </c>
      <c r="NE81">
        <v>6542</v>
      </c>
      <c r="NF81">
        <v>20</v>
      </c>
      <c r="NG81">
        <v>20000</v>
      </c>
      <c r="NH81">
        <v>14840</v>
      </c>
      <c r="NI81">
        <v>0</v>
      </c>
      <c r="NJ81">
        <v>1</v>
      </c>
      <c r="NK81">
        <v>0</v>
      </c>
      <c r="NL81">
        <v>17822</v>
      </c>
      <c r="NN81">
        <v>0</v>
      </c>
      <c r="NO81">
        <v>0</v>
      </c>
      <c r="NP81">
        <v>140</v>
      </c>
      <c r="NT81">
        <v>0</v>
      </c>
      <c r="NU81">
        <v>0</v>
      </c>
      <c r="NV81">
        <v>0</v>
      </c>
      <c r="NW81">
        <v>0</v>
      </c>
      <c r="NX81">
        <v>0</v>
      </c>
      <c r="NY81">
        <v>0</v>
      </c>
      <c r="NZ81">
        <v>0</v>
      </c>
      <c r="OA81">
        <v>0</v>
      </c>
      <c r="OB81">
        <v>0</v>
      </c>
      <c r="OC81">
        <v>0</v>
      </c>
      <c r="OD81">
        <v>0</v>
      </c>
      <c r="OE81">
        <v>122500</v>
      </c>
      <c r="OF81">
        <v>1075000</v>
      </c>
      <c r="OG81">
        <v>2500</v>
      </c>
      <c r="OH81">
        <v>5000</v>
      </c>
      <c r="OO81">
        <v>0</v>
      </c>
      <c r="OP81">
        <v>0</v>
      </c>
      <c r="OQ81">
        <v>0</v>
      </c>
      <c r="OR81">
        <v>0</v>
      </c>
      <c r="OS81">
        <v>0</v>
      </c>
      <c r="OT81">
        <v>0</v>
      </c>
      <c r="OU81">
        <v>0</v>
      </c>
      <c r="OV81">
        <v>27374166</v>
      </c>
      <c r="OX81">
        <v>0.25270000000000004</v>
      </c>
      <c r="OY81">
        <v>406500.10000000003</v>
      </c>
      <c r="OZ81">
        <v>5295220</v>
      </c>
      <c r="PA81">
        <v>1953752</v>
      </c>
      <c r="PB81">
        <v>6925</v>
      </c>
      <c r="PC81">
        <v>0</v>
      </c>
      <c r="PD81">
        <v>35000000</v>
      </c>
      <c r="PE81">
        <v>33517000</v>
      </c>
      <c r="PF81">
        <v>1483000</v>
      </c>
      <c r="PG81">
        <v>306</v>
      </c>
      <c r="PH81">
        <v>0</v>
      </c>
      <c r="PI81">
        <v>0</v>
      </c>
      <c r="PJ81">
        <v>0</v>
      </c>
      <c r="PK81">
        <v>0</v>
      </c>
      <c r="PL81">
        <v>726914</v>
      </c>
      <c r="PM81">
        <v>0</v>
      </c>
      <c r="PN81">
        <v>0</v>
      </c>
      <c r="PO81">
        <v>0</v>
      </c>
    </row>
    <row r="82" spans="1:431" customFormat="1" x14ac:dyDescent="0.3">
      <c r="A82">
        <v>46778</v>
      </c>
      <c r="B82" s="4">
        <v>92801</v>
      </c>
      <c r="C82">
        <v>9</v>
      </c>
      <c r="D82">
        <v>2026</v>
      </c>
      <c r="E82">
        <v>6215</v>
      </c>
      <c r="F82">
        <v>0</v>
      </c>
      <c r="G82">
        <v>118.465</v>
      </c>
      <c r="H82">
        <v>91.587000000000003</v>
      </c>
      <c r="I82">
        <v>91.587000000000003</v>
      </c>
      <c r="J82">
        <v>118.465</v>
      </c>
      <c r="K82">
        <v>0</v>
      </c>
      <c r="L82">
        <v>6215</v>
      </c>
      <c r="M82">
        <v>0</v>
      </c>
      <c r="N82">
        <v>0</v>
      </c>
      <c r="P82">
        <v>123.44300000000001</v>
      </c>
      <c r="Q82">
        <v>0</v>
      </c>
      <c r="R82">
        <v>58165</v>
      </c>
      <c r="S82">
        <v>471.19</v>
      </c>
      <c r="U82">
        <v>42318</v>
      </c>
      <c r="V82">
        <v>0</v>
      </c>
      <c r="W82">
        <v>0</v>
      </c>
      <c r="X82">
        <v>0</v>
      </c>
      <c r="Z82">
        <v>0</v>
      </c>
      <c r="AC82">
        <v>0</v>
      </c>
      <c r="AD82" t="s">
        <v>427</v>
      </c>
      <c r="AE82">
        <v>0</v>
      </c>
      <c r="AH82">
        <v>0</v>
      </c>
      <c r="AI82">
        <v>0</v>
      </c>
      <c r="AJ82">
        <v>6215</v>
      </c>
      <c r="AK82" t="s">
        <v>949</v>
      </c>
      <c r="AL82" t="s">
        <v>505</v>
      </c>
      <c r="AM82">
        <v>0</v>
      </c>
      <c r="AN82">
        <v>0</v>
      </c>
      <c r="AO82">
        <v>0</v>
      </c>
      <c r="AP82">
        <v>0</v>
      </c>
      <c r="AQ82">
        <v>0</v>
      </c>
      <c r="AS82">
        <v>0</v>
      </c>
      <c r="AT82">
        <v>0</v>
      </c>
      <c r="AU82">
        <v>0</v>
      </c>
      <c r="AV82">
        <v>-2692</v>
      </c>
      <c r="AW82">
        <v>1346937</v>
      </c>
      <c r="AX82">
        <v>1302973</v>
      </c>
      <c r="AY82">
        <v>891183</v>
      </c>
      <c r="AZ82">
        <v>58165</v>
      </c>
      <c r="BA82">
        <v>2</v>
      </c>
      <c r="BB82">
        <v>0</v>
      </c>
      <c r="BC82">
        <v>0</v>
      </c>
      <c r="BD82">
        <v>0</v>
      </c>
      <c r="BE82">
        <v>0</v>
      </c>
      <c r="BF82">
        <v>1063282</v>
      </c>
      <c r="BG82">
        <v>0</v>
      </c>
      <c r="BJ82">
        <v>12</v>
      </c>
      <c r="BK82">
        <v>0</v>
      </c>
      <c r="BL82">
        <v>0</v>
      </c>
      <c r="BM82">
        <v>0</v>
      </c>
      <c r="BN82">
        <v>0</v>
      </c>
      <c r="BO82">
        <v>0</v>
      </c>
      <c r="BP82">
        <v>0</v>
      </c>
      <c r="BQ82">
        <v>915</v>
      </c>
      <c r="BS82">
        <v>0</v>
      </c>
      <c r="BT82">
        <v>0</v>
      </c>
      <c r="BU82">
        <v>0</v>
      </c>
      <c r="BV82">
        <v>0</v>
      </c>
      <c r="BW82">
        <v>0</v>
      </c>
      <c r="BY82">
        <v>0</v>
      </c>
      <c r="CA82">
        <v>0</v>
      </c>
      <c r="CB82">
        <v>0</v>
      </c>
      <c r="CC82">
        <v>0</v>
      </c>
      <c r="CD82">
        <v>0</v>
      </c>
      <c r="CE82">
        <v>0</v>
      </c>
      <c r="CF82">
        <v>0</v>
      </c>
      <c r="CG82">
        <v>0</v>
      </c>
      <c r="CH82">
        <v>51676</v>
      </c>
      <c r="CI82">
        <v>0</v>
      </c>
      <c r="CJ82">
        <v>4</v>
      </c>
      <c r="CK82">
        <v>0</v>
      </c>
      <c r="CL82">
        <v>0</v>
      </c>
      <c r="CN82">
        <v>0</v>
      </c>
      <c r="CO82">
        <v>1</v>
      </c>
      <c r="CP82">
        <v>0</v>
      </c>
      <c r="CQ82">
        <v>0</v>
      </c>
      <c r="CR82">
        <v>123.345</v>
      </c>
      <c r="CS82">
        <v>0</v>
      </c>
      <c r="CT82">
        <v>0</v>
      </c>
      <c r="CU82">
        <v>0</v>
      </c>
      <c r="CV82">
        <v>0</v>
      </c>
      <c r="CW82">
        <v>0</v>
      </c>
      <c r="CX82">
        <v>0</v>
      </c>
      <c r="CY82">
        <v>0</v>
      </c>
      <c r="CZ82">
        <v>0</v>
      </c>
      <c r="DB82">
        <v>569213</v>
      </c>
      <c r="DC82">
        <v>0</v>
      </c>
      <c r="DD82">
        <v>0</v>
      </c>
      <c r="DE82">
        <v>48322</v>
      </c>
      <c r="DF82">
        <v>48322</v>
      </c>
      <c r="DG82">
        <v>7.7750000000000004</v>
      </c>
      <c r="DH82">
        <v>0</v>
      </c>
      <c r="DI82">
        <v>0</v>
      </c>
      <c r="DK82">
        <v>4312</v>
      </c>
      <c r="DL82">
        <v>0</v>
      </c>
      <c r="DM82">
        <v>86666</v>
      </c>
      <c r="DN82">
        <v>211</v>
      </c>
      <c r="DO82">
        <v>0</v>
      </c>
      <c r="DP82">
        <v>0</v>
      </c>
      <c r="DQ82">
        <v>0</v>
      </c>
      <c r="DR82">
        <v>0</v>
      </c>
      <c r="DS82">
        <v>0</v>
      </c>
      <c r="DT82">
        <v>0</v>
      </c>
      <c r="DU82">
        <v>0</v>
      </c>
      <c r="DV82">
        <v>0</v>
      </c>
      <c r="DW82">
        <v>0</v>
      </c>
      <c r="DX82">
        <v>0</v>
      </c>
      <c r="DY82">
        <v>0</v>
      </c>
      <c r="DZ82">
        <v>0</v>
      </c>
      <c r="EA82">
        <v>0</v>
      </c>
      <c r="EB82">
        <v>0</v>
      </c>
      <c r="EC82">
        <v>8.4649999999999999</v>
      </c>
      <c r="ED82">
        <v>60501</v>
      </c>
      <c r="EE82">
        <v>0</v>
      </c>
      <c r="EF82">
        <v>0</v>
      </c>
      <c r="EG82">
        <v>0</v>
      </c>
      <c r="EH82">
        <v>26376</v>
      </c>
      <c r="EI82">
        <v>0</v>
      </c>
      <c r="EJ82">
        <v>0</v>
      </c>
      <c r="EK82">
        <v>1.3780000000000001</v>
      </c>
      <c r="EL82">
        <v>0</v>
      </c>
      <c r="EM82">
        <v>0</v>
      </c>
      <c r="EN82">
        <v>2.2000000000000002E-2</v>
      </c>
      <c r="EO82">
        <v>0</v>
      </c>
      <c r="EP82">
        <v>0</v>
      </c>
      <c r="EQ82">
        <v>1.4000000000000001</v>
      </c>
      <c r="ER82">
        <v>0</v>
      </c>
      <c r="ES82">
        <v>4.2439999999999998</v>
      </c>
      <c r="ET82">
        <v>0</v>
      </c>
      <c r="EV82">
        <v>0</v>
      </c>
      <c r="EW82">
        <v>0</v>
      </c>
      <c r="EX82">
        <v>0</v>
      </c>
      <c r="EZ82">
        <v>1126465</v>
      </c>
      <c r="FA82">
        <v>0</v>
      </c>
      <c r="FB82">
        <v>1184419</v>
      </c>
      <c r="FC82">
        <v>0</v>
      </c>
      <c r="FD82">
        <v>0</v>
      </c>
      <c r="FE82">
        <v>149815</v>
      </c>
      <c r="FF82">
        <v>26693</v>
      </c>
      <c r="FG82">
        <v>6.7610000000000003E-2</v>
      </c>
      <c r="FH82">
        <v>3.1380999999999999E-2</v>
      </c>
      <c r="FI82">
        <v>0</v>
      </c>
      <c r="FJ82">
        <v>0</v>
      </c>
      <c r="FK82">
        <v>171.083</v>
      </c>
      <c r="FL82">
        <v>1412602</v>
      </c>
      <c r="FM82">
        <v>0</v>
      </c>
      <c r="FN82">
        <v>0</v>
      </c>
      <c r="FO82">
        <v>0</v>
      </c>
      <c r="FP82">
        <v>0</v>
      </c>
      <c r="FQ82">
        <v>0</v>
      </c>
      <c r="FR82">
        <v>0</v>
      </c>
      <c r="FS82">
        <v>0</v>
      </c>
      <c r="FT82">
        <v>0</v>
      </c>
      <c r="FU82">
        <v>0</v>
      </c>
      <c r="FV82">
        <v>0</v>
      </c>
      <c r="FW82">
        <v>0</v>
      </c>
      <c r="FX82">
        <v>0</v>
      </c>
      <c r="FY82">
        <v>0</v>
      </c>
      <c r="GB82">
        <v>235491</v>
      </c>
      <c r="GC82">
        <v>235491</v>
      </c>
      <c r="GD82">
        <v>25.478000000000002</v>
      </c>
      <c r="GF82">
        <v>0</v>
      </c>
      <c r="GG82">
        <v>0</v>
      </c>
      <c r="GH82">
        <v>0</v>
      </c>
      <c r="GI82">
        <v>0</v>
      </c>
      <c r="GK82">
        <v>0</v>
      </c>
      <c r="GL82">
        <v>0</v>
      </c>
      <c r="GM82">
        <v>0</v>
      </c>
      <c r="GN82">
        <v>0</v>
      </c>
      <c r="GO82">
        <v>0</v>
      </c>
      <c r="GQ82">
        <v>0</v>
      </c>
      <c r="GR82">
        <v>0</v>
      </c>
      <c r="GS82">
        <v>0</v>
      </c>
      <c r="GT82">
        <v>0</v>
      </c>
      <c r="HB82">
        <v>0</v>
      </c>
      <c r="HC82">
        <v>0</v>
      </c>
      <c r="HD82">
        <v>44176</v>
      </c>
      <c r="HE82">
        <v>0</v>
      </c>
      <c r="HF82">
        <v>106241</v>
      </c>
      <c r="HG82">
        <v>7458</v>
      </c>
      <c r="HH82">
        <v>0</v>
      </c>
      <c r="HI82">
        <v>0</v>
      </c>
      <c r="HJ82">
        <v>36143</v>
      </c>
      <c r="HK82">
        <v>1850</v>
      </c>
      <c r="HL82">
        <v>1214</v>
      </c>
      <c r="HM82">
        <v>6000</v>
      </c>
      <c r="HN82">
        <v>3680</v>
      </c>
      <c r="HO82">
        <v>0</v>
      </c>
      <c r="HP82">
        <v>0</v>
      </c>
      <c r="HQ82">
        <v>0</v>
      </c>
      <c r="HR82">
        <v>0</v>
      </c>
      <c r="HS82">
        <v>1126254</v>
      </c>
      <c r="HT82">
        <v>26693</v>
      </c>
      <c r="HW82">
        <v>0</v>
      </c>
      <c r="HX82">
        <v>6</v>
      </c>
      <c r="HY82">
        <v>8</v>
      </c>
      <c r="HZ82">
        <v>3</v>
      </c>
      <c r="IA82">
        <v>6</v>
      </c>
      <c r="IB82">
        <v>8</v>
      </c>
      <c r="IC82">
        <v>31</v>
      </c>
      <c r="ID82">
        <v>0</v>
      </c>
      <c r="IE82">
        <v>0</v>
      </c>
      <c r="IF82">
        <v>0</v>
      </c>
      <c r="IG82">
        <v>12</v>
      </c>
      <c r="IH82">
        <v>0</v>
      </c>
      <c r="II82">
        <v>0</v>
      </c>
      <c r="IJ82">
        <v>0</v>
      </c>
      <c r="IK82">
        <v>0</v>
      </c>
      <c r="IL82">
        <v>0</v>
      </c>
      <c r="IM82">
        <v>2</v>
      </c>
      <c r="IN82">
        <v>0</v>
      </c>
      <c r="IO82">
        <v>2</v>
      </c>
      <c r="IP82">
        <v>0</v>
      </c>
      <c r="IQ82">
        <v>0</v>
      </c>
      <c r="IR82">
        <v>0</v>
      </c>
      <c r="IS82">
        <v>0</v>
      </c>
      <c r="IT82">
        <v>0</v>
      </c>
      <c r="IU82">
        <v>6000</v>
      </c>
      <c r="IV82">
        <v>0</v>
      </c>
      <c r="IW82">
        <v>6215</v>
      </c>
      <c r="IX82">
        <v>0</v>
      </c>
      <c r="IY82">
        <v>0</v>
      </c>
      <c r="IZ82">
        <v>0</v>
      </c>
      <c r="JA82">
        <v>0</v>
      </c>
      <c r="JB82">
        <v>0</v>
      </c>
      <c r="JC82">
        <v>0</v>
      </c>
      <c r="JD82">
        <v>0</v>
      </c>
      <c r="JE82">
        <v>0</v>
      </c>
      <c r="JF82">
        <v>1</v>
      </c>
      <c r="JG82">
        <v>3680</v>
      </c>
      <c r="JH82">
        <v>0</v>
      </c>
      <c r="JJ82">
        <v>0</v>
      </c>
      <c r="JK82">
        <v>0</v>
      </c>
      <c r="JL82">
        <v>0</v>
      </c>
      <c r="JM82">
        <v>0</v>
      </c>
      <c r="JO82">
        <v>8.9090000000000007</v>
      </c>
      <c r="JP82">
        <v>11.712</v>
      </c>
      <c r="JQ82">
        <v>4.8570000000000002</v>
      </c>
      <c r="JR82">
        <v>72274</v>
      </c>
      <c r="JS82">
        <v>110561</v>
      </c>
      <c r="JT82">
        <v>52656</v>
      </c>
      <c r="JU82">
        <v>0</v>
      </c>
      <c r="JW82">
        <v>0</v>
      </c>
      <c r="JX82">
        <v>0</v>
      </c>
      <c r="JY82">
        <v>0</v>
      </c>
      <c r="JZ82">
        <v>0</v>
      </c>
      <c r="KD82">
        <v>0</v>
      </c>
      <c r="KE82">
        <v>7375</v>
      </c>
      <c r="KG82">
        <v>0</v>
      </c>
      <c r="KH82">
        <v>0</v>
      </c>
      <c r="KI82">
        <v>0</v>
      </c>
      <c r="KJ82">
        <v>6</v>
      </c>
      <c r="KK82">
        <v>6</v>
      </c>
      <c r="KL82">
        <v>3729</v>
      </c>
      <c r="KM82">
        <v>3729</v>
      </c>
      <c r="KN82">
        <v>0</v>
      </c>
      <c r="KO82">
        <v>0</v>
      </c>
      <c r="KP82">
        <v>0</v>
      </c>
      <c r="KQ82">
        <v>0</v>
      </c>
      <c r="KS82">
        <v>0</v>
      </c>
      <c r="KT82">
        <v>0</v>
      </c>
      <c r="KU82">
        <v>0</v>
      </c>
      <c r="KW82">
        <v>0</v>
      </c>
      <c r="KX82">
        <v>0</v>
      </c>
      <c r="KY82">
        <v>0</v>
      </c>
      <c r="KZ82">
        <v>1310262</v>
      </c>
      <c r="LA82">
        <v>0</v>
      </c>
      <c r="LB82">
        <v>0</v>
      </c>
      <c r="LD82">
        <v>0</v>
      </c>
      <c r="LE82">
        <v>0</v>
      </c>
      <c r="LF82">
        <v>0</v>
      </c>
      <c r="LG82">
        <v>7500</v>
      </c>
      <c r="LH82">
        <v>0</v>
      </c>
      <c r="LI82">
        <v>1310262</v>
      </c>
      <c r="LJ82">
        <v>123.345</v>
      </c>
      <c r="LK82">
        <v>1</v>
      </c>
      <c r="LL82">
        <v>33540</v>
      </c>
      <c r="LM82">
        <v>2603</v>
      </c>
      <c r="LN82">
        <v>0</v>
      </c>
      <c r="LO82">
        <v>0</v>
      </c>
      <c r="LP82">
        <v>0</v>
      </c>
      <c r="LQ82">
        <v>0</v>
      </c>
      <c r="LR82">
        <v>0</v>
      </c>
      <c r="LS82">
        <v>0</v>
      </c>
      <c r="LT82">
        <v>0</v>
      </c>
      <c r="LU82">
        <v>0</v>
      </c>
      <c r="LV82">
        <v>0</v>
      </c>
      <c r="LW82">
        <v>0</v>
      </c>
      <c r="LX82">
        <v>0</v>
      </c>
      <c r="LY82">
        <v>0</v>
      </c>
      <c r="LZ82">
        <v>125</v>
      </c>
      <c r="MA82">
        <v>7500</v>
      </c>
      <c r="MB82">
        <v>0</v>
      </c>
      <c r="MC82">
        <v>5000</v>
      </c>
      <c r="MD82">
        <v>2500</v>
      </c>
      <c r="ME82">
        <v>0</v>
      </c>
      <c r="MF82">
        <v>0</v>
      </c>
      <c r="MG82">
        <v>1354437</v>
      </c>
      <c r="MH82">
        <v>0</v>
      </c>
      <c r="MI82">
        <v>0</v>
      </c>
      <c r="MJ82">
        <v>0</v>
      </c>
      <c r="MK82">
        <v>0</v>
      </c>
      <c r="ML82">
        <v>0</v>
      </c>
      <c r="MM82">
        <v>1228196.149</v>
      </c>
      <c r="MN82">
        <v>0</v>
      </c>
      <c r="MO82">
        <v>81365.085000000006</v>
      </c>
      <c r="MP82">
        <v>0</v>
      </c>
      <c r="MQ82">
        <v>0</v>
      </c>
      <c r="MS82">
        <v>763323922</v>
      </c>
      <c r="MT82">
        <v>257639917</v>
      </c>
      <c r="MU82">
        <v>0</v>
      </c>
      <c r="MV82">
        <v>0</v>
      </c>
      <c r="MW82">
        <v>0</v>
      </c>
      <c r="MX82">
        <v>505684005</v>
      </c>
      <c r="MY82">
        <v>0</v>
      </c>
      <c r="MZ82">
        <v>64000</v>
      </c>
      <c r="NA82">
        <v>8</v>
      </c>
      <c r="NB82">
        <v>0</v>
      </c>
      <c r="ND82">
        <v>108.68100000000001</v>
      </c>
      <c r="NE82">
        <v>4891</v>
      </c>
      <c r="NF82">
        <v>0</v>
      </c>
      <c r="NG82">
        <v>0</v>
      </c>
      <c r="NH82">
        <v>13250</v>
      </c>
      <c r="NI82">
        <v>0</v>
      </c>
      <c r="NJ82">
        <v>0</v>
      </c>
      <c r="NK82">
        <v>33973</v>
      </c>
      <c r="NL82">
        <v>0</v>
      </c>
      <c r="NN82">
        <v>0</v>
      </c>
      <c r="NO82">
        <v>0</v>
      </c>
      <c r="NP82">
        <v>125</v>
      </c>
      <c r="NT82">
        <v>0</v>
      </c>
      <c r="NU82">
        <v>0</v>
      </c>
      <c r="NV82">
        <v>0</v>
      </c>
      <c r="NW82">
        <v>0</v>
      </c>
      <c r="NX82">
        <v>0</v>
      </c>
      <c r="NY82">
        <v>0</v>
      </c>
      <c r="NZ82">
        <v>0</v>
      </c>
      <c r="OA82">
        <v>0</v>
      </c>
      <c r="OB82">
        <v>0</v>
      </c>
      <c r="OC82">
        <v>0</v>
      </c>
      <c r="OD82">
        <v>0</v>
      </c>
      <c r="OE82">
        <v>0</v>
      </c>
      <c r="OF82">
        <v>0</v>
      </c>
      <c r="OG82">
        <v>4000</v>
      </c>
      <c r="OH82">
        <v>8000</v>
      </c>
      <c r="OO82">
        <v>0</v>
      </c>
      <c r="OP82">
        <v>0</v>
      </c>
      <c r="OQ82">
        <v>0</v>
      </c>
      <c r="OR82">
        <v>0</v>
      </c>
      <c r="OS82">
        <v>0</v>
      </c>
      <c r="OT82">
        <v>0</v>
      </c>
      <c r="OU82">
        <v>0</v>
      </c>
      <c r="OV82">
        <v>991597</v>
      </c>
      <c r="OX82">
        <v>0.25270000000000004</v>
      </c>
      <c r="OY82">
        <v>406500.10000000003</v>
      </c>
      <c r="OZ82">
        <v>166568</v>
      </c>
      <c r="PA82">
        <v>61458</v>
      </c>
      <c r="PB82">
        <v>6925</v>
      </c>
      <c r="PC82">
        <v>0</v>
      </c>
      <c r="PD82">
        <v>35000000</v>
      </c>
      <c r="PE82">
        <v>33517000</v>
      </c>
      <c r="PF82">
        <v>1483000</v>
      </c>
      <c r="PG82">
        <v>306</v>
      </c>
      <c r="PH82">
        <v>0</v>
      </c>
      <c r="PI82">
        <v>0</v>
      </c>
      <c r="PJ82">
        <v>0</v>
      </c>
      <c r="PK82">
        <v>0</v>
      </c>
      <c r="PL82">
        <v>0</v>
      </c>
      <c r="PM82">
        <v>0</v>
      </c>
      <c r="PN82">
        <v>0</v>
      </c>
      <c r="PO82">
        <v>0</v>
      </c>
    </row>
    <row r="83" spans="1:431" customFormat="1" x14ac:dyDescent="0.3">
      <c r="A83">
        <v>46778</v>
      </c>
      <c r="B83" s="4">
        <v>101802</v>
      </c>
      <c r="C83">
        <v>9</v>
      </c>
      <c r="D83">
        <v>2026</v>
      </c>
      <c r="E83">
        <v>6215</v>
      </c>
      <c r="F83">
        <v>0</v>
      </c>
      <c r="G83">
        <v>1130.098</v>
      </c>
      <c r="H83">
        <v>1105.2619999999999</v>
      </c>
      <c r="I83">
        <v>1105.2619999999999</v>
      </c>
      <c r="J83">
        <v>1130.098</v>
      </c>
      <c r="K83">
        <v>0</v>
      </c>
      <c r="L83">
        <v>6215</v>
      </c>
      <c r="M83">
        <v>0</v>
      </c>
      <c r="N83">
        <v>0</v>
      </c>
      <c r="P83">
        <v>1108.8020000000001</v>
      </c>
      <c r="Q83">
        <v>0</v>
      </c>
      <c r="R83">
        <v>522456</v>
      </c>
      <c r="S83">
        <v>471.19</v>
      </c>
      <c r="U83">
        <v>380093</v>
      </c>
      <c r="V83">
        <v>117.539</v>
      </c>
      <c r="W83">
        <v>803492</v>
      </c>
      <c r="X83">
        <v>803492</v>
      </c>
      <c r="Z83">
        <v>0</v>
      </c>
      <c r="AC83">
        <v>0</v>
      </c>
      <c r="AD83" t="s">
        <v>427</v>
      </c>
      <c r="AE83">
        <v>0</v>
      </c>
      <c r="AH83">
        <v>0</v>
      </c>
      <c r="AI83">
        <v>0</v>
      </c>
      <c r="AJ83">
        <v>6215</v>
      </c>
      <c r="AK83" t="s">
        <v>949</v>
      </c>
      <c r="AL83" t="s">
        <v>506</v>
      </c>
      <c r="AM83">
        <v>0</v>
      </c>
      <c r="AN83">
        <v>0</v>
      </c>
      <c r="AO83">
        <v>0</v>
      </c>
      <c r="AP83">
        <v>0</v>
      </c>
      <c r="AQ83">
        <v>0</v>
      </c>
      <c r="AS83">
        <v>0</v>
      </c>
      <c r="AT83">
        <v>0</v>
      </c>
      <c r="AU83">
        <v>0</v>
      </c>
      <c r="AV83">
        <v>-113884</v>
      </c>
      <c r="AW83">
        <v>14139858</v>
      </c>
      <c r="AX83">
        <v>13719683</v>
      </c>
      <c r="AY83">
        <v>9233703</v>
      </c>
      <c r="AZ83">
        <v>522456</v>
      </c>
      <c r="BA83">
        <v>0</v>
      </c>
      <c r="BB83">
        <v>0</v>
      </c>
      <c r="BC83">
        <v>0</v>
      </c>
      <c r="BD83">
        <v>0</v>
      </c>
      <c r="BE83">
        <v>0</v>
      </c>
      <c r="BF83">
        <v>11470383</v>
      </c>
      <c r="BG83">
        <v>0</v>
      </c>
      <c r="BJ83">
        <v>12</v>
      </c>
      <c r="BK83">
        <v>0</v>
      </c>
      <c r="BL83">
        <v>0</v>
      </c>
      <c r="BM83">
        <v>0</v>
      </c>
      <c r="BN83">
        <v>0</v>
      </c>
      <c r="BO83">
        <v>0</v>
      </c>
      <c r="BP83">
        <v>0</v>
      </c>
      <c r="BQ83">
        <v>726</v>
      </c>
      <c r="BS83">
        <v>0</v>
      </c>
      <c r="BT83">
        <v>0</v>
      </c>
      <c r="BU83">
        <v>0</v>
      </c>
      <c r="BV83">
        <v>0</v>
      </c>
      <c r="BW83">
        <v>0</v>
      </c>
      <c r="BY83">
        <v>0</v>
      </c>
      <c r="CA83">
        <v>70.278999999999996</v>
      </c>
      <c r="CB83">
        <v>70279</v>
      </c>
      <c r="CC83">
        <v>0</v>
      </c>
      <c r="CD83">
        <v>0</v>
      </c>
      <c r="CE83">
        <v>0</v>
      </c>
      <c r="CF83">
        <v>0</v>
      </c>
      <c r="CG83">
        <v>0</v>
      </c>
      <c r="CH83">
        <v>493774</v>
      </c>
      <c r="CI83">
        <v>0</v>
      </c>
      <c r="CJ83">
        <v>4</v>
      </c>
      <c r="CK83">
        <v>0</v>
      </c>
      <c r="CL83">
        <v>0</v>
      </c>
      <c r="CN83">
        <v>0</v>
      </c>
      <c r="CO83">
        <v>1</v>
      </c>
      <c r="CP83">
        <v>0</v>
      </c>
      <c r="CQ83">
        <v>0</v>
      </c>
      <c r="CR83">
        <v>1090.338</v>
      </c>
      <c r="CS83">
        <v>0</v>
      </c>
      <c r="CT83">
        <v>0</v>
      </c>
      <c r="CU83">
        <v>0</v>
      </c>
      <c r="CV83">
        <v>0</v>
      </c>
      <c r="CW83">
        <v>0</v>
      </c>
      <c r="CX83">
        <v>0</v>
      </c>
      <c r="CY83">
        <v>0</v>
      </c>
      <c r="CZ83">
        <v>0</v>
      </c>
      <c r="DB83">
        <v>6869203</v>
      </c>
      <c r="DC83">
        <v>0</v>
      </c>
      <c r="DD83">
        <v>0</v>
      </c>
      <c r="DE83">
        <v>1655132</v>
      </c>
      <c r="DF83">
        <v>1655132</v>
      </c>
      <c r="DG83">
        <v>266.31299999999999</v>
      </c>
      <c r="DH83">
        <v>0</v>
      </c>
      <c r="DI83">
        <v>0</v>
      </c>
      <c r="DK83">
        <v>1414</v>
      </c>
      <c r="DL83">
        <v>0</v>
      </c>
      <c r="DM83">
        <v>508516</v>
      </c>
      <c r="DN83">
        <v>1238</v>
      </c>
      <c r="DO83">
        <v>0</v>
      </c>
      <c r="DP83">
        <v>0</v>
      </c>
      <c r="DQ83">
        <v>0</v>
      </c>
      <c r="DR83">
        <v>0</v>
      </c>
      <c r="DS83">
        <v>0</v>
      </c>
      <c r="DT83">
        <v>0</v>
      </c>
      <c r="DU83">
        <v>0</v>
      </c>
      <c r="DV83">
        <v>0</v>
      </c>
      <c r="DW83">
        <v>0</v>
      </c>
      <c r="DX83">
        <v>0</v>
      </c>
      <c r="DY83">
        <v>0</v>
      </c>
      <c r="DZ83">
        <v>0</v>
      </c>
      <c r="EA83">
        <v>0</v>
      </c>
      <c r="EB83">
        <v>0</v>
      </c>
      <c r="EC83">
        <v>4.7530000000000001</v>
      </c>
      <c r="ED83">
        <v>33971</v>
      </c>
      <c r="EE83">
        <v>0</v>
      </c>
      <c r="EF83">
        <v>0</v>
      </c>
      <c r="EG83">
        <v>0</v>
      </c>
      <c r="EH83">
        <v>475783</v>
      </c>
      <c r="EI83">
        <v>0</v>
      </c>
      <c r="EJ83">
        <v>0</v>
      </c>
      <c r="EK83">
        <v>23.813000000000002</v>
      </c>
      <c r="EL83">
        <v>0</v>
      </c>
      <c r="EM83">
        <v>0</v>
      </c>
      <c r="EN83">
        <v>1.0230000000000001</v>
      </c>
      <c r="EO83">
        <v>0</v>
      </c>
      <c r="EP83">
        <v>0</v>
      </c>
      <c r="EQ83">
        <v>24.836000000000002</v>
      </c>
      <c r="ER83">
        <v>0</v>
      </c>
      <c r="ES83">
        <v>76.554000000000002</v>
      </c>
      <c r="ET83">
        <v>0</v>
      </c>
      <c r="EV83">
        <v>0</v>
      </c>
      <c r="EW83">
        <v>0</v>
      </c>
      <c r="EX83">
        <v>0</v>
      </c>
      <c r="EZ83">
        <v>11815560</v>
      </c>
      <c r="FA83">
        <v>0</v>
      </c>
      <c r="FB83">
        <v>12336778</v>
      </c>
      <c r="FC83">
        <v>0</v>
      </c>
      <c r="FD83">
        <v>0</v>
      </c>
      <c r="FE83">
        <v>1616161</v>
      </c>
      <c r="FF83">
        <v>287962</v>
      </c>
      <c r="FG83">
        <v>6.7610000000000003E-2</v>
      </c>
      <c r="FH83">
        <v>3.1380999999999999E-2</v>
      </c>
      <c r="FI83">
        <v>0</v>
      </c>
      <c r="FJ83">
        <v>0</v>
      </c>
      <c r="FK83">
        <v>1845.597</v>
      </c>
      <c r="FL83">
        <v>14734674</v>
      </c>
      <c r="FM83">
        <v>0</v>
      </c>
      <c r="FN83">
        <v>0</v>
      </c>
      <c r="FO83">
        <v>0</v>
      </c>
      <c r="FP83">
        <v>0</v>
      </c>
      <c r="FQ83">
        <v>0</v>
      </c>
      <c r="FR83">
        <v>0</v>
      </c>
      <c r="FS83">
        <v>0</v>
      </c>
      <c r="FT83">
        <v>0</v>
      </c>
      <c r="FU83">
        <v>0</v>
      </c>
      <c r="FV83">
        <v>0</v>
      </c>
      <c r="FW83">
        <v>0</v>
      </c>
      <c r="FX83">
        <v>0</v>
      </c>
      <c r="FY83">
        <v>0</v>
      </c>
      <c r="GB83">
        <v>0</v>
      </c>
      <c r="GC83">
        <v>0</v>
      </c>
      <c r="GD83">
        <v>0</v>
      </c>
      <c r="GF83">
        <v>0</v>
      </c>
      <c r="GG83">
        <v>0</v>
      </c>
      <c r="GH83">
        <v>0</v>
      </c>
      <c r="GI83">
        <v>0</v>
      </c>
      <c r="GK83">
        <v>0</v>
      </c>
      <c r="GL83">
        <v>0</v>
      </c>
      <c r="GM83">
        <v>0</v>
      </c>
      <c r="GN83">
        <v>0</v>
      </c>
      <c r="GO83">
        <v>0</v>
      </c>
      <c r="GQ83">
        <v>0</v>
      </c>
      <c r="GR83">
        <v>0</v>
      </c>
      <c r="GS83">
        <v>0</v>
      </c>
      <c r="GT83">
        <v>0</v>
      </c>
      <c r="HB83">
        <v>0</v>
      </c>
      <c r="HC83">
        <v>0</v>
      </c>
      <c r="HD83">
        <v>421414</v>
      </c>
      <c r="HE83">
        <v>0</v>
      </c>
      <c r="HF83">
        <v>1282104</v>
      </c>
      <c r="HG83">
        <v>622</v>
      </c>
      <c r="HH83">
        <v>350076</v>
      </c>
      <c r="HI83">
        <v>0</v>
      </c>
      <c r="HJ83">
        <v>157498</v>
      </c>
      <c r="HK83">
        <v>0</v>
      </c>
      <c r="HL83">
        <v>0</v>
      </c>
      <c r="HM83">
        <v>0</v>
      </c>
      <c r="HN83">
        <v>0</v>
      </c>
      <c r="HO83">
        <v>0</v>
      </c>
      <c r="HP83">
        <v>0</v>
      </c>
      <c r="HQ83">
        <v>0</v>
      </c>
      <c r="HR83">
        <v>0</v>
      </c>
      <c r="HS83">
        <v>11814322</v>
      </c>
      <c r="HT83">
        <v>287962</v>
      </c>
      <c r="HW83">
        <v>0</v>
      </c>
      <c r="HX83">
        <v>9</v>
      </c>
      <c r="HY83">
        <v>28</v>
      </c>
      <c r="HZ83">
        <v>62</v>
      </c>
      <c r="IA83">
        <v>121</v>
      </c>
      <c r="IB83">
        <v>765</v>
      </c>
      <c r="IC83">
        <v>985</v>
      </c>
      <c r="ID83">
        <v>0</v>
      </c>
      <c r="IE83">
        <v>749.78500000000008</v>
      </c>
      <c r="IF83">
        <v>101.223</v>
      </c>
      <c r="IG83">
        <v>1</v>
      </c>
      <c r="IH83">
        <v>628.601</v>
      </c>
      <c r="II83">
        <v>0</v>
      </c>
      <c r="IJ83">
        <v>968.54700000000003</v>
      </c>
      <c r="IK83">
        <v>0</v>
      </c>
      <c r="IL83">
        <v>0</v>
      </c>
      <c r="IM83">
        <v>0</v>
      </c>
      <c r="IN83">
        <v>0</v>
      </c>
      <c r="IO83">
        <v>0</v>
      </c>
      <c r="IP83">
        <v>0</v>
      </c>
      <c r="IQ83">
        <v>117.539</v>
      </c>
      <c r="IR83">
        <v>73050</v>
      </c>
      <c r="IS83">
        <v>0</v>
      </c>
      <c r="IT83">
        <v>0</v>
      </c>
      <c r="IU83">
        <v>0</v>
      </c>
      <c r="IV83">
        <v>0</v>
      </c>
      <c r="IW83">
        <v>6215</v>
      </c>
      <c r="IX83">
        <v>698987</v>
      </c>
      <c r="IY83">
        <v>31455</v>
      </c>
      <c r="IZ83">
        <v>0</v>
      </c>
      <c r="JA83">
        <v>0</v>
      </c>
      <c r="JB83">
        <v>0</v>
      </c>
      <c r="JC83">
        <v>0</v>
      </c>
      <c r="JD83">
        <v>0</v>
      </c>
      <c r="JE83">
        <v>0</v>
      </c>
      <c r="JF83">
        <v>0</v>
      </c>
      <c r="JG83">
        <v>0</v>
      </c>
      <c r="JH83">
        <v>0</v>
      </c>
      <c r="JJ83">
        <v>0</v>
      </c>
      <c r="JK83">
        <v>0</v>
      </c>
      <c r="JL83">
        <v>0</v>
      </c>
      <c r="JM83">
        <v>0</v>
      </c>
      <c r="JO83">
        <v>0</v>
      </c>
      <c r="JP83">
        <v>0</v>
      </c>
      <c r="JQ83">
        <v>0</v>
      </c>
      <c r="JR83">
        <v>0</v>
      </c>
      <c r="JS83">
        <v>0</v>
      </c>
      <c r="JT83">
        <v>0</v>
      </c>
      <c r="JU83">
        <v>0</v>
      </c>
      <c r="JW83">
        <v>0</v>
      </c>
      <c r="JX83">
        <v>0</v>
      </c>
      <c r="JY83">
        <v>0</v>
      </c>
      <c r="JZ83">
        <v>0</v>
      </c>
      <c r="KD83">
        <v>0</v>
      </c>
      <c r="KE83">
        <v>7375</v>
      </c>
      <c r="KG83">
        <v>0</v>
      </c>
      <c r="KH83">
        <v>0</v>
      </c>
      <c r="KI83">
        <v>0</v>
      </c>
      <c r="KJ83">
        <v>1</v>
      </c>
      <c r="KK83">
        <v>0</v>
      </c>
      <c r="KL83">
        <v>622</v>
      </c>
      <c r="KM83">
        <v>0</v>
      </c>
      <c r="KN83">
        <v>0</v>
      </c>
      <c r="KO83">
        <v>0</v>
      </c>
      <c r="KP83">
        <v>0</v>
      </c>
      <c r="KQ83">
        <v>0</v>
      </c>
      <c r="KS83">
        <v>0</v>
      </c>
      <c r="KT83">
        <v>0</v>
      </c>
      <c r="KU83">
        <v>0</v>
      </c>
      <c r="KW83">
        <v>0</v>
      </c>
      <c r="KX83">
        <v>0</v>
      </c>
      <c r="KY83">
        <v>0</v>
      </c>
      <c r="KZ83">
        <v>13790805</v>
      </c>
      <c r="LA83">
        <v>0</v>
      </c>
      <c r="LB83">
        <v>0</v>
      </c>
      <c r="LD83">
        <v>0</v>
      </c>
      <c r="LE83">
        <v>0</v>
      </c>
      <c r="LF83">
        <v>0</v>
      </c>
      <c r="LG83">
        <v>72360</v>
      </c>
      <c r="LH83">
        <v>0</v>
      </c>
      <c r="LI83">
        <v>13790805</v>
      </c>
      <c r="LJ83">
        <v>1106.0550000000001</v>
      </c>
      <c r="LK83">
        <v>4</v>
      </c>
      <c r="LL83">
        <v>134160</v>
      </c>
      <c r="LM83">
        <v>23338</v>
      </c>
      <c r="LN83">
        <v>0</v>
      </c>
      <c r="LO83">
        <v>0</v>
      </c>
      <c r="LP83">
        <v>0</v>
      </c>
      <c r="LQ83">
        <v>0</v>
      </c>
      <c r="LR83">
        <v>0</v>
      </c>
      <c r="LS83">
        <v>0</v>
      </c>
      <c r="LT83">
        <v>0</v>
      </c>
      <c r="LU83">
        <v>0</v>
      </c>
      <c r="LV83">
        <v>0</v>
      </c>
      <c r="LW83">
        <v>0</v>
      </c>
      <c r="LX83">
        <v>0</v>
      </c>
      <c r="LY83">
        <v>0</v>
      </c>
      <c r="LZ83">
        <v>1206</v>
      </c>
      <c r="MA83">
        <v>72360</v>
      </c>
      <c r="MB83">
        <v>0</v>
      </c>
      <c r="MC83">
        <v>48240</v>
      </c>
      <c r="MD83">
        <v>24120</v>
      </c>
      <c r="ME83">
        <v>0</v>
      </c>
      <c r="MF83">
        <v>0</v>
      </c>
      <c r="MG83">
        <v>14212218</v>
      </c>
      <c r="MH83">
        <v>0</v>
      </c>
      <c r="MI83">
        <v>0</v>
      </c>
      <c r="MJ83">
        <v>0</v>
      </c>
      <c r="MK83">
        <v>0</v>
      </c>
      <c r="ML83">
        <v>0</v>
      </c>
      <c r="MM83">
        <v>1228196.149</v>
      </c>
      <c r="MN83">
        <v>30.838000000000001</v>
      </c>
      <c r="MO83">
        <v>81365.085000000006</v>
      </c>
      <c r="MP83">
        <v>427.29400000000004</v>
      </c>
      <c r="MQ83">
        <v>1055.895</v>
      </c>
      <c r="MS83">
        <v>763323922</v>
      </c>
      <c r="MT83">
        <v>257639917</v>
      </c>
      <c r="MU83">
        <v>131862</v>
      </c>
      <c r="MV83">
        <v>390676</v>
      </c>
      <c r="MW83">
        <v>26556</v>
      </c>
      <c r="MX83">
        <v>505684005</v>
      </c>
      <c r="MY83">
        <v>191658</v>
      </c>
      <c r="MZ83">
        <v>448000</v>
      </c>
      <c r="NA83">
        <v>53</v>
      </c>
      <c r="NB83">
        <v>6</v>
      </c>
      <c r="ND83">
        <v>1311.5540000000001</v>
      </c>
      <c r="NE83">
        <v>59020</v>
      </c>
      <c r="NF83">
        <v>5</v>
      </c>
      <c r="NG83">
        <v>5000</v>
      </c>
      <c r="NH83">
        <v>127836</v>
      </c>
      <c r="NI83">
        <v>0</v>
      </c>
      <c r="NJ83">
        <v>0</v>
      </c>
      <c r="NK83">
        <v>164344</v>
      </c>
      <c r="NL83">
        <v>0</v>
      </c>
      <c r="NN83">
        <v>0</v>
      </c>
      <c r="NO83">
        <v>0</v>
      </c>
      <c r="NP83">
        <v>1206</v>
      </c>
      <c r="NT83">
        <v>0</v>
      </c>
      <c r="NU83">
        <v>0</v>
      </c>
      <c r="NV83">
        <v>0</v>
      </c>
      <c r="NW83">
        <v>0</v>
      </c>
      <c r="NX83">
        <v>0</v>
      </c>
      <c r="NY83">
        <v>0</v>
      </c>
      <c r="NZ83">
        <v>0</v>
      </c>
      <c r="OA83">
        <v>0</v>
      </c>
      <c r="OB83">
        <v>0</v>
      </c>
      <c r="OC83">
        <v>0</v>
      </c>
      <c r="OD83">
        <v>0</v>
      </c>
      <c r="OE83">
        <v>2857500</v>
      </c>
      <c r="OF83">
        <v>5290000</v>
      </c>
      <c r="OG83">
        <v>2500</v>
      </c>
      <c r="OH83">
        <v>5000</v>
      </c>
      <c r="OO83">
        <v>0</v>
      </c>
      <c r="OP83">
        <v>0</v>
      </c>
      <c r="OQ83">
        <v>0</v>
      </c>
      <c r="OR83">
        <v>0</v>
      </c>
      <c r="OS83">
        <v>0</v>
      </c>
      <c r="OT83">
        <v>0</v>
      </c>
      <c r="OU83">
        <v>0</v>
      </c>
      <c r="OV83">
        <v>411036638</v>
      </c>
      <c r="OX83">
        <v>0.25270000000000004</v>
      </c>
      <c r="OY83">
        <v>406500.10000000003</v>
      </c>
      <c r="OZ83">
        <v>75347308</v>
      </c>
      <c r="PA83">
        <v>27800531</v>
      </c>
      <c r="PB83">
        <v>6925</v>
      </c>
      <c r="PC83">
        <v>0</v>
      </c>
      <c r="PD83">
        <v>35000000</v>
      </c>
      <c r="PE83">
        <v>33517000</v>
      </c>
      <c r="PF83">
        <v>1483000</v>
      </c>
      <c r="PG83">
        <v>306</v>
      </c>
      <c r="PH83">
        <v>0</v>
      </c>
      <c r="PI83">
        <v>0</v>
      </c>
      <c r="PJ83">
        <v>0</v>
      </c>
      <c r="PK83">
        <v>0</v>
      </c>
      <c r="PL83">
        <v>5884781</v>
      </c>
      <c r="PM83">
        <v>0</v>
      </c>
      <c r="PN83">
        <v>0</v>
      </c>
      <c r="PO83">
        <v>0</v>
      </c>
    </row>
    <row r="84" spans="1:431" customFormat="1" x14ac:dyDescent="0.3">
      <c r="A84">
        <v>46778</v>
      </c>
      <c r="B84" s="4">
        <v>101803</v>
      </c>
      <c r="C84">
        <v>9</v>
      </c>
      <c r="D84">
        <v>2026</v>
      </c>
      <c r="E84">
        <v>6215</v>
      </c>
      <c r="F84">
        <v>0</v>
      </c>
      <c r="G84">
        <v>1641.0690000000002</v>
      </c>
      <c r="H84">
        <v>1572.7330000000002</v>
      </c>
      <c r="I84">
        <v>1572.7330000000002</v>
      </c>
      <c r="J84">
        <v>1641.0690000000002</v>
      </c>
      <c r="K84">
        <v>0</v>
      </c>
      <c r="L84">
        <v>6215</v>
      </c>
      <c r="M84">
        <v>0</v>
      </c>
      <c r="N84">
        <v>0</v>
      </c>
      <c r="P84">
        <v>1525.48</v>
      </c>
      <c r="Q84">
        <v>0</v>
      </c>
      <c r="R84">
        <v>718791</v>
      </c>
      <c r="S84">
        <v>471.19</v>
      </c>
      <c r="U84">
        <v>522930</v>
      </c>
      <c r="V84">
        <v>82.224000000000004</v>
      </c>
      <c r="W84">
        <v>51102</v>
      </c>
      <c r="X84">
        <v>51102</v>
      </c>
      <c r="Z84">
        <v>0</v>
      </c>
      <c r="AC84">
        <v>0</v>
      </c>
      <c r="AD84" t="s">
        <v>427</v>
      </c>
      <c r="AE84">
        <v>0</v>
      </c>
      <c r="AH84">
        <v>0</v>
      </c>
      <c r="AI84">
        <v>0</v>
      </c>
      <c r="AJ84">
        <v>6215</v>
      </c>
      <c r="AK84" t="s">
        <v>949</v>
      </c>
      <c r="AL84" t="s">
        <v>507</v>
      </c>
      <c r="AM84">
        <v>0</v>
      </c>
      <c r="AN84">
        <v>0</v>
      </c>
      <c r="AO84">
        <v>0</v>
      </c>
      <c r="AP84">
        <v>0</v>
      </c>
      <c r="AQ84">
        <v>0</v>
      </c>
      <c r="AS84">
        <v>0</v>
      </c>
      <c r="AT84">
        <v>0</v>
      </c>
      <c r="AU84">
        <v>0</v>
      </c>
      <c r="AV84">
        <v>-118</v>
      </c>
      <c r="AW84">
        <v>17129541</v>
      </c>
      <c r="AX84">
        <v>16521227</v>
      </c>
      <c r="AY84">
        <v>11305631</v>
      </c>
      <c r="AZ84">
        <v>718791</v>
      </c>
      <c r="BA84">
        <v>20.917000000000002</v>
      </c>
      <c r="BB84">
        <v>0</v>
      </c>
      <c r="BC84">
        <v>0</v>
      </c>
      <c r="BD84">
        <v>0</v>
      </c>
      <c r="BE84">
        <v>0</v>
      </c>
      <c r="BF84">
        <v>13992421</v>
      </c>
      <c r="BG84">
        <v>0</v>
      </c>
      <c r="BJ84">
        <v>12</v>
      </c>
      <c r="BK84">
        <v>0</v>
      </c>
      <c r="BL84">
        <v>0</v>
      </c>
      <c r="BM84">
        <v>0</v>
      </c>
      <c r="BN84">
        <v>0</v>
      </c>
      <c r="BO84">
        <v>0</v>
      </c>
      <c r="BP84">
        <v>0</v>
      </c>
      <c r="BQ84">
        <v>639</v>
      </c>
      <c r="BS84">
        <v>0</v>
      </c>
      <c r="BT84">
        <v>0</v>
      </c>
      <c r="BU84">
        <v>0</v>
      </c>
      <c r="BV84">
        <v>0</v>
      </c>
      <c r="BW84">
        <v>0</v>
      </c>
      <c r="BY84">
        <v>0</v>
      </c>
      <c r="CA84">
        <v>0</v>
      </c>
      <c r="CB84">
        <v>0</v>
      </c>
      <c r="CC84">
        <v>0</v>
      </c>
      <c r="CD84">
        <v>0</v>
      </c>
      <c r="CE84">
        <v>0</v>
      </c>
      <c r="CF84">
        <v>0</v>
      </c>
      <c r="CG84">
        <v>0</v>
      </c>
      <c r="CH84">
        <v>714735</v>
      </c>
      <c r="CI84">
        <v>0</v>
      </c>
      <c r="CJ84">
        <v>4</v>
      </c>
      <c r="CK84">
        <v>0</v>
      </c>
      <c r="CL84">
        <v>0</v>
      </c>
      <c r="CN84">
        <v>0</v>
      </c>
      <c r="CO84">
        <v>1</v>
      </c>
      <c r="CP84">
        <v>0</v>
      </c>
      <c r="CQ84">
        <v>0.75</v>
      </c>
      <c r="CR84">
        <v>1524.431</v>
      </c>
      <c r="CS84">
        <v>0</v>
      </c>
      <c r="CT84">
        <v>0</v>
      </c>
      <c r="CU84">
        <v>0</v>
      </c>
      <c r="CV84">
        <v>0</v>
      </c>
      <c r="CW84">
        <v>0</v>
      </c>
      <c r="CX84">
        <v>0</v>
      </c>
      <c r="CY84">
        <v>0</v>
      </c>
      <c r="CZ84">
        <v>0</v>
      </c>
      <c r="DB84">
        <v>9774536</v>
      </c>
      <c r="DC84">
        <v>0</v>
      </c>
      <c r="DD84">
        <v>0</v>
      </c>
      <c r="DE84">
        <v>487101</v>
      </c>
      <c r="DF84">
        <v>487101</v>
      </c>
      <c r="DG84">
        <v>78.375</v>
      </c>
      <c r="DH84">
        <v>0</v>
      </c>
      <c r="DI84">
        <v>0</v>
      </c>
      <c r="DK84">
        <v>78</v>
      </c>
      <c r="DL84">
        <v>0</v>
      </c>
      <c r="DM84">
        <v>1495602</v>
      </c>
      <c r="DN84">
        <v>3641</v>
      </c>
      <c r="DO84">
        <v>0</v>
      </c>
      <c r="DP84">
        <v>0</v>
      </c>
      <c r="DQ84">
        <v>0</v>
      </c>
      <c r="DR84">
        <v>0</v>
      </c>
      <c r="DS84">
        <v>0</v>
      </c>
      <c r="DT84">
        <v>0</v>
      </c>
      <c r="DU84">
        <v>0</v>
      </c>
      <c r="DV84">
        <v>0</v>
      </c>
      <c r="DW84">
        <v>0</v>
      </c>
      <c r="DX84">
        <v>0</v>
      </c>
      <c r="DY84">
        <v>0</v>
      </c>
      <c r="DZ84">
        <v>0</v>
      </c>
      <c r="EA84">
        <v>0</v>
      </c>
      <c r="EB84">
        <v>0</v>
      </c>
      <c r="EC84">
        <v>56.512</v>
      </c>
      <c r="ED84">
        <v>403905</v>
      </c>
      <c r="EE84">
        <v>0</v>
      </c>
      <c r="EF84">
        <v>0</v>
      </c>
      <c r="EG84">
        <v>0</v>
      </c>
      <c r="EH84">
        <v>1095338</v>
      </c>
      <c r="EI84">
        <v>0</v>
      </c>
      <c r="EJ84">
        <v>0</v>
      </c>
      <c r="EK84">
        <v>45.038000000000004</v>
      </c>
      <c r="EL84">
        <v>0</v>
      </c>
      <c r="EM84">
        <v>5.5289999999999999</v>
      </c>
      <c r="EN84">
        <v>4.9080000000000004</v>
      </c>
      <c r="EO84">
        <v>0</v>
      </c>
      <c r="EP84">
        <v>0</v>
      </c>
      <c r="EQ84">
        <v>55.475000000000001</v>
      </c>
      <c r="ER84">
        <v>0</v>
      </c>
      <c r="ES84">
        <v>176.24100000000001</v>
      </c>
      <c r="ET84">
        <v>0</v>
      </c>
      <c r="EV84">
        <v>0</v>
      </c>
      <c r="EW84">
        <v>0</v>
      </c>
      <c r="EX84">
        <v>0</v>
      </c>
      <c r="EZ84">
        <v>14198438</v>
      </c>
      <c r="FA84">
        <v>0</v>
      </c>
      <c r="FB84">
        <v>14913588</v>
      </c>
      <c r="FC84">
        <v>0</v>
      </c>
      <c r="FD84">
        <v>0</v>
      </c>
      <c r="FE84">
        <v>1971512</v>
      </c>
      <c r="FF84">
        <v>351277</v>
      </c>
      <c r="FG84">
        <v>6.7610000000000003E-2</v>
      </c>
      <c r="FH84">
        <v>3.1380999999999999E-2</v>
      </c>
      <c r="FI84">
        <v>0</v>
      </c>
      <c r="FJ84">
        <v>0</v>
      </c>
      <c r="FK84">
        <v>2251.395</v>
      </c>
      <c r="FL84">
        <v>17951112</v>
      </c>
      <c r="FM84">
        <v>0</v>
      </c>
      <c r="FN84">
        <v>0</v>
      </c>
      <c r="FO84">
        <v>0</v>
      </c>
      <c r="FP84">
        <v>0</v>
      </c>
      <c r="FQ84">
        <v>0</v>
      </c>
      <c r="FR84">
        <v>0</v>
      </c>
      <c r="FS84">
        <v>0</v>
      </c>
      <c r="FT84">
        <v>0</v>
      </c>
      <c r="FU84">
        <v>0</v>
      </c>
      <c r="FV84">
        <v>0</v>
      </c>
      <c r="FW84">
        <v>0</v>
      </c>
      <c r="FX84">
        <v>0</v>
      </c>
      <c r="FY84">
        <v>0</v>
      </c>
      <c r="GB84">
        <v>129470</v>
      </c>
      <c r="GC84">
        <v>129470</v>
      </c>
      <c r="GD84">
        <v>12.861000000000001</v>
      </c>
      <c r="GF84">
        <v>0</v>
      </c>
      <c r="GG84">
        <v>0</v>
      </c>
      <c r="GH84">
        <v>0</v>
      </c>
      <c r="GI84">
        <v>0</v>
      </c>
      <c r="GK84">
        <v>0</v>
      </c>
      <c r="GL84">
        <v>0</v>
      </c>
      <c r="GM84">
        <v>0</v>
      </c>
      <c r="GN84">
        <v>0</v>
      </c>
      <c r="GO84">
        <v>0</v>
      </c>
      <c r="GQ84">
        <v>0</v>
      </c>
      <c r="GR84">
        <v>0</v>
      </c>
      <c r="GS84">
        <v>0</v>
      </c>
      <c r="GT84">
        <v>0</v>
      </c>
      <c r="HB84">
        <v>0</v>
      </c>
      <c r="HC84">
        <v>0</v>
      </c>
      <c r="HD84">
        <v>611955</v>
      </c>
      <c r="HE84">
        <v>0</v>
      </c>
      <c r="HF84">
        <v>1824370</v>
      </c>
      <c r="HG84">
        <v>76445</v>
      </c>
      <c r="HH84">
        <v>73154</v>
      </c>
      <c r="HI84">
        <v>0</v>
      </c>
      <c r="HJ84">
        <v>132785</v>
      </c>
      <c r="HK84">
        <v>2377</v>
      </c>
      <c r="HL84">
        <v>1086</v>
      </c>
      <c r="HM84">
        <v>77000</v>
      </c>
      <c r="HN84">
        <v>0</v>
      </c>
      <c r="HO84">
        <v>0</v>
      </c>
      <c r="HP84">
        <v>0</v>
      </c>
      <c r="HQ84">
        <v>0</v>
      </c>
      <c r="HR84">
        <v>0</v>
      </c>
      <c r="HS84">
        <v>14194797</v>
      </c>
      <c r="HT84">
        <v>351277</v>
      </c>
      <c r="HW84">
        <v>0</v>
      </c>
      <c r="HX84">
        <v>184</v>
      </c>
      <c r="HY84">
        <v>64</v>
      </c>
      <c r="HZ84">
        <v>47</v>
      </c>
      <c r="IA84">
        <v>34</v>
      </c>
      <c r="IB84">
        <v>4</v>
      </c>
      <c r="IC84">
        <v>333</v>
      </c>
      <c r="ID84">
        <v>0</v>
      </c>
      <c r="IE84">
        <v>0</v>
      </c>
      <c r="IF84">
        <v>0</v>
      </c>
      <c r="IG84">
        <v>123</v>
      </c>
      <c r="IH84">
        <v>169.126</v>
      </c>
      <c r="II84">
        <v>0</v>
      </c>
      <c r="IJ84">
        <v>82.224000000000004</v>
      </c>
      <c r="IK84">
        <v>0</v>
      </c>
      <c r="IL84">
        <v>4</v>
      </c>
      <c r="IM84">
        <v>19</v>
      </c>
      <c r="IN84">
        <v>0</v>
      </c>
      <c r="IO84">
        <v>23</v>
      </c>
      <c r="IP84">
        <v>0</v>
      </c>
      <c r="IQ84">
        <v>82.224000000000004</v>
      </c>
      <c r="IR84">
        <v>51102</v>
      </c>
      <c r="IS84">
        <v>0</v>
      </c>
      <c r="IT84">
        <v>20000</v>
      </c>
      <c r="IU84">
        <v>57000</v>
      </c>
      <c r="IV84">
        <v>0</v>
      </c>
      <c r="IW84">
        <v>6215</v>
      </c>
      <c r="IX84">
        <v>0</v>
      </c>
      <c r="IY84">
        <v>0</v>
      </c>
      <c r="IZ84">
        <v>0</v>
      </c>
      <c r="JA84">
        <v>0</v>
      </c>
      <c r="JB84">
        <v>0</v>
      </c>
      <c r="JC84">
        <v>0</v>
      </c>
      <c r="JD84">
        <v>0</v>
      </c>
      <c r="JE84">
        <v>0</v>
      </c>
      <c r="JF84">
        <v>0</v>
      </c>
      <c r="JG84">
        <v>0</v>
      </c>
      <c r="JH84">
        <v>0</v>
      </c>
      <c r="JJ84">
        <v>0</v>
      </c>
      <c r="JK84">
        <v>0</v>
      </c>
      <c r="JL84">
        <v>0</v>
      </c>
      <c r="JM84">
        <v>0</v>
      </c>
      <c r="JO84">
        <v>0</v>
      </c>
      <c r="JP84">
        <v>7.1080000000000005</v>
      </c>
      <c r="JQ84">
        <v>5.7530000000000001</v>
      </c>
      <c r="JR84">
        <v>0</v>
      </c>
      <c r="JS84">
        <v>67100</v>
      </c>
      <c r="JT84">
        <v>62370</v>
      </c>
      <c r="JU84">
        <v>0</v>
      </c>
      <c r="JW84">
        <v>0</v>
      </c>
      <c r="JX84">
        <v>0</v>
      </c>
      <c r="JY84">
        <v>0</v>
      </c>
      <c r="JZ84">
        <v>0</v>
      </c>
      <c r="KD84">
        <v>0</v>
      </c>
      <c r="KE84">
        <v>7375</v>
      </c>
      <c r="KG84">
        <v>0</v>
      </c>
      <c r="KH84">
        <v>0</v>
      </c>
      <c r="KI84">
        <v>0</v>
      </c>
      <c r="KJ84">
        <v>82</v>
      </c>
      <c r="KK84">
        <v>41</v>
      </c>
      <c r="KL84">
        <v>50963</v>
      </c>
      <c r="KM84">
        <v>25482</v>
      </c>
      <c r="KN84">
        <v>0</v>
      </c>
      <c r="KO84">
        <v>0</v>
      </c>
      <c r="KP84">
        <v>0</v>
      </c>
      <c r="KQ84">
        <v>0</v>
      </c>
      <c r="KS84">
        <v>0</v>
      </c>
      <c r="KT84">
        <v>0</v>
      </c>
      <c r="KU84">
        <v>0</v>
      </c>
      <c r="KW84">
        <v>0</v>
      </c>
      <c r="KX84">
        <v>0</v>
      </c>
      <c r="KY84">
        <v>0</v>
      </c>
      <c r="KZ84">
        <v>16620366</v>
      </c>
      <c r="LA84">
        <v>0</v>
      </c>
      <c r="LB84">
        <v>0</v>
      </c>
      <c r="LD84">
        <v>0</v>
      </c>
      <c r="LE84">
        <v>0</v>
      </c>
      <c r="LF84">
        <v>0</v>
      </c>
      <c r="LG84">
        <v>102780</v>
      </c>
      <c r="LH84">
        <v>0</v>
      </c>
      <c r="LI84">
        <v>16620366</v>
      </c>
      <c r="LJ84">
        <v>1524.431</v>
      </c>
      <c r="LK84">
        <v>3</v>
      </c>
      <c r="LL84">
        <v>100620</v>
      </c>
      <c r="LM84">
        <v>32165</v>
      </c>
      <c r="LN84">
        <v>0</v>
      </c>
      <c r="LO84">
        <v>0</v>
      </c>
      <c r="LP84">
        <v>0</v>
      </c>
      <c r="LQ84">
        <v>0</v>
      </c>
      <c r="LR84">
        <v>0</v>
      </c>
      <c r="LS84">
        <v>0</v>
      </c>
      <c r="LT84">
        <v>0</v>
      </c>
      <c r="LU84">
        <v>0</v>
      </c>
      <c r="LV84">
        <v>0</v>
      </c>
      <c r="LW84">
        <v>0</v>
      </c>
      <c r="LX84">
        <v>0</v>
      </c>
      <c r="LY84">
        <v>0</v>
      </c>
      <c r="LZ84">
        <v>1713</v>
      </c>
      <c r="MA84">
        <v>102780</v>
      </c>
      <c r="MB84">
        <v>0</v>
      </c>
      <c r="MC84">
        <v>68520</v>
      </c>
      <c r="MD84">
        <v>34260</v>
      </c>
      <c r="ME84">
        <v>0</v>
      </c>
      <c r="MF84">
        <v>0</v>
      </c>
      <c r="MG84">
        <v>17232321</v>
      </c>
      <c r="MH84">
        <v>0</v>
      </c>
      <c r="MI84">
        <v>0</v>
      </c>
      <c r="MJ84">
        <v>0</v>
      </c>
      <c r="MK84">
        <v>0</v>
      </c>
      <c r="ML84">
        <v>0</v>
      </c>
      <c r="MM84">
        <v>1228196.149</v>
      </c>
      <c r="MN84">
        <v>0</v>
      </c>
      <c r="MO84">
        <v>81365.085000000006</v>
      </c>
      <c r="MP84">
        <v>606.21400000000006</v>
      </c>
      <c r="MQ84">
        <v>775.34</v>
      </c>
      <c r="MS84">
        <v>763323922</v>
      </c>
      <c r="MT84">
        <v>257639917</v>
      </c>
      <c r="MU84">
        <v>35478</v>
      </c>
      <c r="MV84">
        <v>105112</v>
      </c>
      <c r="MW84">
        <v>37676</v>
      </c>
      <c r="MX84">
        <v>505684005</v>
      </c>
      <c r="MY84">
        <v>0</v>
      </c>
      <c r="MZ84">
        <v>472000</v>
      </c>
      <c r="NA84">
        <v>50</v>
      </c>
      <c r="NB84">
        <v>18</v>
      </c>
      <c r="ND84">
        <v>1866.2760000000001</v>
      </c>
      <c r="NE84">
        <v>83982</v>
      </c>
      <c r="NF84">
        <v>51</v>
      </c>
      <c r="NG84">
        <v>51000</v>
      </c>
      <c r="NH84">
        <v>181578</v>
      </c>
      <c r="NI84">
        <v>0</v>
      </c>
      <c r="NJ84">
        <v>0</v>
      </c>
      <c r="NK84">
        <v>100087</v>
      </c>
      <c r="NL84">
        <v>0</v>
      </c>
      <c r="NN84">
        <v>0</v>
      </c>
      <c r="NO84">
        <v>0</v>
      </c>
      <c r="NP84">
        <v>1713</v>
      </c>
      <c r="NT84">
        <v>0</v>
      </c>
      <c r="NU84">
        <v>0</v>
      </c>
      <c r="NV84">
        <v>808240000</v>
      </c>
      <c r="NW84">
        <v>5014557</v>
      </c>
      <c r="NX84">
        <v>161</v>
      </c>
      <c r="NY84">
        <v>23464168</v>
      </c>
      <c r="NZ84">
        <v>36607.804000000004</v>
      </c>
      <c r="OA84">
        <v>641</v>
      </c>
      <c r="OB84">
        <v>384</v>
      </c>
      <c r="OC84">
        <v>1.1870000000000001</v>
      </c>
      <c r="OD84">
        <v>2672.1550000000002</v>
      </c>
      <c r="OE84">
        <v>112000</v>
      </c>
      <c r="OF84">
        <v>488000</v>
      </c>
      <c r="OG84">
        <v>4000</v>
      </c>
      <c r="OH84">
        <v>8000</v>
      </c>
      <c r="OO84">
        <v>622.44799999999998</v>
      </c>
      <c r="OP84">
        <v>0</v>
      </c>
      <c r="OQ84">
        <v>622.44799999999998</v>
      </c>
      <c r="OR84">
        <v>580277</v>
      </c>
      <c r="OS84">
        <v>0</v>
      </c>
      <c r="OT84">
        <v>580277</v>
      </c>
      <c r="OU84">
        <v>58273</v>
      </c>
      <c r="OV84">
        <v>12613001</v>
      </c>
      <c r="OX84">
        <v>0.25270000000000004</v>
      </c>
      <c r="OY84">
        <v>406500.10000000003</v>
      </c>
      <c r="OZ84">
        <v>2275872</v>
      </c>
      <c r="PA84">
        <v>839717</v>
      </c>
      <c r="PB84">
        <v>6925</v>
      </c>
      <c r="PC84">
        <v>0</v>
      </c>
      <c r="PD84">
        <v>35000000</v>
      </c>
      <c r="PE84">
        <v>33517000</v>
      </c>
      <c r="PF84">
        <v>1483000</v>
      </c>
      <c r="PG84">
        <v>306</v>
      </c>
      <c r="PH84">
        <v>0</v>
      </c>
      <c r="PI84">
        <v>0</v>
      </c>
      <c r="PJ84">
        <v>0</v>
      </c>
      <c r="PK84">
        <v>0</v>
      </c>
      <c r="PL84">
        <v>0</v>
      </c>
      <c r="PM84">
        <v>0</v>
      </c>
      <c r="PN84">
        <v>0</v>
      </c>
      <c r="PO84">
        <v>0</v>
      </c>
    </row>
    <row r="85" spans="1:431" customFormat="1" x14ac:dyDescent="0.3">
      <c r="A85">
        <v>46778</v>
      </c>
      <c r="B85" s="4">
        <v>101804</v>
      </c>
      <c r="C85">
        <v>9</v>
      </c>
      <c r="D85">
        <v>2026</v>
      </c>
      <c r="E85">
        <v>6215</v>
      </c>
      <c r="F85">
        <v>0</v>
      </c>
      <c r="G85">
        <v>803.62</v>
      </c>
      <c r="H85">
        <v>706.64400000000001</v>
      </c>
      <c r="I85">
        <v>706.64400000000001</v>
      </c>
      <c r="J85">
        <v>803.62</v>
      </c>
      <c r="K85">
        <v>0</v>
      </c>
      <c r="L85">
        <v>6215</v>
      </c>
      <c r="M85">
        <v>0</v>
      </c>
      <c r="N85">
        <v>0</v>
      </c>
      <c r="P85">
        <v>957.33</v>
      </c>
      <c r="Q85">
        <v>0</v>
      </c>
      <c r="R85">
        <v>451084</v>
      </c>
      <c r="S85">
        <v>471.19</v>
      </c>
      <c r="U85">
        <v>328168</v>
      </c>
      <c r="V85">
        <v>367.60700000000003</v>
      </c>
      <c r="W85">
        <v>253022</v>
      </c>
      <c r="X85">
        <v>253022</v>
      </c>
      <c r="Z85">
        <v>0</v>
      </c>
      <c r="AC85">
        <v>0</v>
      </c>
      <c r="AD85" t="s">
        <v>427</v>
      </c>
      <c r="AE85">
        <v>0</v>
      </c>
      <c r="AH85">
        <v>0</v>
      </c>
      <c r="AI85">
        <v>0</v>
      </c>
      <c r="AJ85">
        <v>6215</v>
      </c>
      <c r="AK85" t="s">
        <v>949</v>
      </c>
      <c r="AL85" t="s">
        <v>508</v>
      </c>
      <c r="AM85">
        <v>0</v>
      </c>
      <c r="AN85">
        <v>0</v>
      </c>
      <c r="AO85">
        <v>0</v>
      </c>
      <c r="AP85">
        <v>0</v>
      </c>
      <c r="AQ85">
        <v>0</v>
      </c>
      <c r="AS85">
        <v>0</v>
      </c>
      <c r="AT85">
        <v>0</v>
      </c>
      <c r="AU85">
        <v>0</v>
      </c>
      <c r="AV85">
        <v>-7686</v>
      </c>
      <c r="AW85">
        <v>9818025</v>
      </c>
      <c r="AX85">
        <v>9519648</v>
      </c>
      <c r="AY85">
        <v>6941346</v>
      </c>
      <c r="AZ85">
        <v>451084</v>
      </c>
      <c r="BA85">
        <v>0</v>
      </c>
      <c r="BB85">
        <v>0</v>
      </c>
      <c r="BC85">
        <v>0</v>
      </c>
      <c r="BD85">
        <v>0</v>
      </c>
      <c r="BE85">
        <v>0</v>
      </c>
      <c r="BF85">
        <v>8155642</v>
      </c>
      <c r="BG85">
        <v>0</v>
      </c>
      <c r="BJ85">
        <v>12</v>
      </c>
      <c r="BK85">
        <v>0</v>
      </c>
      <c r="BL85">
        <v>0</v>
      </c>
      <c r="BM85">
        <v>0</v>
      </c>
      <c r="BN85">
        <v>0</v>
      </c>
      <c r="BO85">
        <v>0</v>
      </c>
      <c r="BP85">
        <v>0</v>
      </c>
      <c r="BQ85">
        <v>800</v>
      </c>
      <c r="BS85">
        <v>0</v>
      </c>
      <c r="BT85">
        <v>0</v>
      </c>
      <c r="BU85">
        <v>0</v>
      </c>
      <c r="BV85">
        <v>0</v>
      </c>
      <c r="BW85">
        <v>0</v>
      </c>
      <c r="BY85">
        <v>0</v>
      </c>
      <c r="CA85">
        <v>0</v>
      </c>
      <c r="CB85">
        <v>0</v>
      </c>
      <c r="CC85">
        <v>0</v>
      </c>
      <c r="CD85">
        <v>0</v>
      </c>
      <c r="CE85">
        <v>0</v>
      </c>
      <c r="CF85">
        <v>0</v>
      </c>
      <c r="CG85">
        <v>0</v>
      </c>
      <c r="CH85">
        <v>356130</v>
      </c>
      <c r="CI85">
        <v>0</v>
      </c>
      <c r="CJ85">
        <v>4</v>
      </c>
      <c r="CK85">
        <v>0</v>
      </c>
      <c r="CL85">
        <v>0</v>
      </c>
      <c r="CN85">
        <v>0</v>
      </c>
      <c r="CO85">
        <v>1</v>
      </c>
      <c r="CP85">
        <v>0.42</v>
      </c>
      <c r="CQ85">
        <v>0</v>
      </c>
      <c r="CR85">
        <v>953.47200000000009</v>
      </c>
      <c r="CS85">
        <v>0</v>
      </c>
      <c r="CT85">
        <v>0</v>
      </c>
      <c r="CU85">
        <v>0</v>
      </c>
      <c r="CV85">
        <v>0</v>
      </c>
      <c r="CW85">
        <v>0</v>
      </c>
      <c r="CX85">
        <v>0</v>
      </c>
      <c r="CY85">
        <v>0</v>
      </c>
      <c r="CZ85">
        <v>0</v>
      </c>
      <c r="DB85">
        <v>4391792</v>
      </c>
      <c r="DC85">
        <v>0</v>
      </c>
      <c r="DD85">
        <v>0</v>
      </c>
      <c r="DE85">
        <v>1224200</v>
      </c>
      <c r="DF85">
        <v>1230491</v>
      </c>
      <c r="DG85">
        <v>196.97500000000002</v>
      </c>
      <c r="DH85">
        <v>0</v>
      </c>
      <c r="DI85">
        <v>6291</v>
      </c>
      <c r="DK85">
        <v>2554</v>
      </c>
      <c r="DL85">
        <v>0</v>
      </c>
      <c r="DM85">
        <v>530818</v>
      </c>
      <c r="DN85">
        <v>1292</v>
      </c>
      <c r="DO85">
        <v>0</v>
      </c>
      <c r="DP85">
        <v>0</v>
      </c>
      <c r="DQ85">
        <v>0</v>
      </c>
      <c r="DR85">
        <v>0</v>
      </c>
      <c r="DS85">
        <v>0</v>
      </c>
      <c r="DT85">
        <v>0</v>
      </c>
      <c r="DU85">
        <v>0</v>
      </c>
      <c r="DV85">
        <v>0</v>
      </c>
      <c r="DW85">
        <v>0</v>
      </c>
      <c r="DX85">
        <v>0</v>
      </c>
      <c r="DY85">
        <v>0</v>
      </c>
      <c r="DZ85">
        <v>0</v>
      </c>
      <c r="EA85">
        <v>0</v>
      </c>
      <c r="EB85">
        <v>0</v>
      </c>
      <c r="EC85">
        <v>27</v>
      </c>
      <c r="ED85">
        <v>192976</v>
      </c>
      <c r="EE85">
        <v>0</v>
      </c>
      <c r="EF85">
        <v>0</v>
      </c>
      <c r="EG85">
        <v>0</v>
      </c>
      <c r="EH85">
        <v>339134</v>
      </c>
      <c r="EI85">
        <v>0</v>
      </c>
      <c r="EJ85">
        <v>0</v>
      </c>
      <c r="EK85">
        <v>11.778</v>
      </c>
      <c r="EL85">
        <v>0</v>
      </c>
      <c r="EM85">
        <v>4.851</v>
      </c>
      <c r="EN85">
        <v>0.93600000000000005</v>
      </c>
      <c r="EO85">
        <v>0</v>
      </c>
      <c r="EP85">
        <v>0</v>
      </c>
      <c r="EQ85">
        <v>17.565000000000001</v>
      </c>
      <c r="ER85">
        <v>0</v>
      </c>
      <c r="ES85">
        <v>54.567</v>
      </c>
      <c r="ET85">
        <v>0</v>
      </c>
      <c r="EV85">
        <v>0</v>
      </c>
      <c r="EW85">
        <v>0</v>
      </c>
      <c r="EX85">
        <v>0</v>
      </c>
      <c r="EZ85">
        <v>8165784</v>
      </c>
      <c r="FA85">
        <v>0</v>
      </c>
      <c r="FB85">
        <v>8615576</v>
      </c>
      <c r="FC85">
        <v>0</v>
      </c>
      <c r="FD85">
        <v>0</v>
      </c>
      <c r="FE85">
        <v>1149118</v>
      </c>
      <c r="FF85">
        <v>204746</v>
      </c>
      <c r="FG85">
        <v>6.7610000000000003E-2</v>
      </c>
      <c r="FH85">
        <v>3.1380999999999999E-2</v>
      </c>
      <c r="FI85">
        <v>0</v>
      </c>
      <c r="FJ85">
        <v>0</v>
      </c>
      <c r="FK85">
        <v>1312.251</v>
      </c>
      <c r="FL85">
        <v>10325569</v>
      </c>
      <c r="FM85">
        <v>0</v>
      </c>
      <c r="FN85">
        <v>0</v>
      </c>
      <c r="FO85">
        <v>84645</v>
      </c>
      <c r="FP85">
        <v>14590</v>
      </c>
      <c r="FQ85">
        <v>119502</v>
      </c>
      <c r="FR85">
        <v>84645</v>
      </c>
      <c r="FS85">
        <v>20267</v>
      </c>
      <c r="FT85">
        <v>0</v>
      </c>
      <c r="FU85">
        <v>0</v>
      </c>
      <c r="FV85">
        <v>0</v>
      </c>
      <c r="FW85">
        <v>0</v>
      </c>
      <c r="FX85">
        <v>0</v>
      </c>
      <c r="FY85">
        <v>0</v>
      </c>
      <c r="GB85">
        <v>778353</v>
      </c>
      <c r="GC85">
        <v>778353</v>
      </c>
      <c r="GD85">
        <v>79.411000000000001</v>
      </c>
      <c r="GF85">
        <v>0</v>
      </c>
      <c r="GG85">
        <v>0</v>
      </c>
      <c r="GH85">
        <v>0</v>
      </c>
      <c r="GI85">
        <v>0</v>
      </c>
      <c r="GK85">
        <v>0</v>
      </c>
      <c r="GL85">
        <v>0</v>
      </c>
      <c r="GM85">
        <v>0</v>
      </c>
      <c r="GN85">
        <v>0</v>
      </c>
      <c r="GO85">
        <v>0</v>
      </c>
      <c r="GQ85">
        <v>0</v>
      </c>
      <c r="GR85">
        <v>0</v>
      </c>
      <c r="GS85">
        <v>0</v>
      </c>
      <c r="GT85">
        <v>0</v>
      </c>
      <c r="HB85">
        <v>0</v>
      </c>
      <c r="HC85">
        <v>0</v>
      </c>
      <c r="HD85">
        <v>299670</v>
      </c>
      <c r="HE85">
        <v>0</v>
      </c>
      <c r="HF85">
        <v>819707</v>
      </c>
      <c r="HG85">
        <v>0</v>
      </c>
      <c r="HH85">
        <v>150167</v>
      </c>
      <c r="HI85">
        <v>0</v>
      </c>
      <c r="HJ85">
        <v>87198</v>
      </c>
      <c r="HK85">
        <v>6207</v>
      </c>
      <c r="HL85">
        <v>4839</v>
      </c>
      <c r="HM85">
        <v>0</v>
      </c>
      <c r="HN85">
        <v>0</v>
      </c>
      <c r="HO85">
        <v>0</v>
      </c>
      <c r="HP85">
        <v>0</v>
      </c>
      <c r="HQ85">
        <v>0</v>
      </c>
      <c r="HR85">
        <v>0</v>
      </c>
      <c r="HS85">
        <v>8164492</v>
      </c>
      <c r="HT85">
        <v>204746</v>
      </c>
      <c r="HW85">
        <v>0</v>
      </c>
      <c r="HX85">
        <v>18</v>
      </c>
      <c r="HY85">
        <v>93</v>
      </c>
      <c r="HZ85">
        <v>103</v>
      </c>
      <c r="IA85">
        <v>163</v>
      </c>
      <c r="IB85">
        <v>372</v>
      </c>
      <c r="IC85">
        <v>749</v>
      </c>
      <c r="ID85">
        <v>0</v>
      </c>
      <c r="IE85">
        <v>9.4240000000000013</v>
      </c>
      <c r="IF85">
        <v>4.7590000000000003</v>
      </c>
      <c r="IG85">
        <v>0</v>
      </c>
      <c r="IH85">
        <v>223.977</v>
      </c>
      <c r="II85">
        <v>0</v>
      </c>
      <c r="IJ85">
        <v>381.79</v>
      </c>
      <c r="IK85">
        <v>0</v>
      </c>
      <c r="IL85">
        <v>0</v>
      </c>
      <c r="IM85">
        <v>0</v>
      </c>
      <c r="IN85">
        <v>0</v>
      </c>
      <c r="IO85">
        <v>0</v>
      </c>
      <c r="IP85">
        <v>0</v>
      </c>
      <c r="IQ85">
        <v>367.60700000000003</v>
      </c>
      <c r="IR85">
        <v>228468</v>
      </c>
      <c r="IS85">
        <v>0</v>
      </c>
      <c r="IT85">
        <v>0</v>
      </c>
      <c r="IU85">
        <v>0</v>
      </c>
      <c r="IV85">
        <v>0</v>
      </c>
      <c r="IW85">
        <v>6215</v>
      </c>
      <c r="IX85">
        <v>8786</v>
      </c>
      <c r="IY85">
        <v>1479</v>
      </c>
      <c r="IZ85">
        <v>0</v>
      </c>
      <c r="JA85">
        <v>0</v>
      </c>
      <c r="JB85">
        <v>0</v>
      </c>
      <c r="JC85">
        <v>0</v>
      </c>
      <c r="JD85">
        <v>0</v>
      </c>
      <c r="JE85">
        <v>0</v>
      </c>
      <c r="JF85">
        <v>0</v>
      </c>
      <c r="JG85">
        <v>0</v>
      </c>
      <c r="JH85">
        <v>0</v>
      </c>
      <c r="JJ85">
        <v>0</v>
      </c>
      <c r="JK85">
        <v>0</v>
      </c>
      <c r="JL85">
        <v>0</v>
      </c>
      <c r="JM85">
        <v>0</v>
      </c>
      <c r="JO85">
        <v>2.218</v>
      </c>
      <c r="JP85">
        <v>54.600999999999999</v>
      </c>
      <c r="JQ85">
        <v>22.592000000000002</v>
      </c>
      <c r="JR85">
        <v>17994</v>
      </c>
      <c r="JS85">
        <v>515433</v>
      </c>
      <c r="JT85">
        <v>244926</v>
      </c>
      <c r="JU85">
        <v>0</v>
      </c>
      <c r="JW85">
        <v>0</v>
      </c>
      <c r="JX85">
        <v>0</v>
      </c>
      <c r="JY85">
        <v>0</v>
      </c>
      <c r="JZ85">
        <v>0</v>
      </c>
      <c r="KD85">
        <v>0</v>
      </c>
      <c r="KE85">
        <v>7375</v>
      </c>
      <c r="KG85">
        <v>0</v>
      </c>
      <c r="KH85">
        <v>0</v>
      </c>
      <c r="KI85">
        <v>0</v>
      </c>
      <c r="KJ85">
        <v>0</v>
      </c>
      <c r="KK85">
        <v>0</v>
      </c>
      <c r="KL85">
        <v>0</v>
      </c>
      <c r="KM85">
        <v>0</v>
      </c>
      <c r="KN85">
        <v>0</v>
      </c>
      <c r="KO85">
        <v>0</v>
      </c>
      <c r="KP85">
        <v>0</v>
      </c>
      <c r="KQ85">
        <v>0</v>
      </c>
      <c r="KS85">
        <v>0</v>
      </c>
      <c r="KT85">
        <v>0</v>
      </c>
      <c r="KU85">
        <v>0</v>
      </c>
      <c r="KW85">
        <v>0</v>
      </c>
      <c r="KX85">
        <v>0</v>
      </c>
      <c r="KY85">
        <v>0</v>
      </c>
      <c r="KZ85">
        <v>9574816</v>
      </c>
      <c r="LA85">
        <v>0</v>
      </c>
      <c r="LB85">
        <v>0</v>
      </c>
      <c r="LD85">
        <v>0</v>
      </c>
      <c r="LE85">
        <v>0</v>
      </c>
      <c r="LF85">
        <v>0</v>
      </c>
      <c r="LG85">
        <v>56460</v>
      </c>
      <c r="LH85">
        <v>0</v>
      </c>
      <c r="LI85">
        <v>9574816</v>
      </c>
      <c r="LJ85">
        <v>953.47200000000009</v>
      </c>
      <c r="LK85">
        <v>2</v>
      </c>
      <c r="LL85">
        <v>67080</v>
      </c>
      <c r="LM85">
        <v>20118</v>
      </c>
      <c r="LN85">
        <v>0</v>
      </c>
      <c r="LO85">
        <v>0</v>
      </c>
      <c r="LP85">
        <v>0</v>
      </c>
      <c r="LQ85">
        <v>0</v>
      </c>
      <c r="LR85">
        <v>0</v>
      </c>
      <c r="LS85">
        <v>0</v>
      </c>
      <c r="LT85">
        <v>0</v>
      </c>
      <c r="LU85">
        <v>0</v>
      </c>
      <c r="LV85">
        <v>0</v>
      </c>
      <c r="LW85">
        <v>0</v>
      </c>
      <c r="LX85">
        <v>0</v>
      </c>
      <c r="LY85">
        <v>0</v>
      </c>
      <c r="LZ85">
        <v>941</v>
      </c>
      <c r="MA85">
        <v>56460</v>
      </c>
      <c r="MB85">
        <v>0</v>
      </c>
      <c r="MC85">
        <v>37640</v>
      </c>
      <c r="MD85">
        <v>18820</v>
      </c>
      <c r="ME85">
        <v>0</v>
      </c>
      <c r="MF85">
        <v>0</v>
      </c>
      <c r="MG85">
        <v>9874485</v>
      </c>
      <c r="MH85">
        <v>0</v>
      </c>
      <c r="MI85">
        <v>0</v>
      </c>
      <c r="MJ85">
        <v>0</v>
      </c>
      <c r="MK85">
        <v>0</v>
      </c>
      <c r="ML85">
        <v>0</v>
      </c>
      <c r="MM85">
        <v>1228196.149</v>
      </c>
      <c r="MN85">
        <v>15.189</v>
      </c>
      <c r="MO85">
        <v>81365.085000000006</v>
      </c>
      <c r="MP85">
        <v>141.315</v>
      </c>
      <c r="MQ85">
        <v>365.29200000000003</v>
      </c>
      <c r="MS85">
        <v>763323922</v>
      </c>
      <c r="MT85">
        <v>257639917</v>
      </c>
      <c r="MU85">
        <v>46984</v>
      </c>
      <c r="MV85">
        <v>139202</v>
      </c>
      <c r="MW85">
        <v>8783</v>
      </c>
      <c r="MX85">
        <v>505684005</v>
      </c>
      <c r="MY85">
        <v>94400</v>
      </c>
      <c r="MZ85">
        <v>92000</v>
      </c>
      <c r="NA85">
        <v>10</v>
      </c>
      <c r="NB85">
        <v>3</v>
      </c>
      <c r="ND85">
        <v>838.53600000000006</v>
      </c>
      <c r="NE85">
        <v>37734</v>
      </c>
      <c r="NF85">
        <v>14</v>
      </c>
      <c r="NG85">
        <v>14000</v>
      </c>
      <c r="NH85">
        <v>99746</v>
      </c>
      <c r="NI85">
        <v>0</v>
      </c>
      <c r="NJ85">
        <v>0</v>
      </c>
      <c r="NK85">
        <v>238230</v>
      </c>
      <c r="NL85">
        <v>0</v>
      </c>
      <c r="NN85">
        <v>0</v>
      </c>
      <c r="NO85">
        <v>0</v>
      </c>
      <c r="NP85">
        <v>941</v>
      </c>
      <c r="NT85">
        <v>0</v>
      </c>
      <c r="NU85">
        <v>0</v>
      </c>
      <c r="NV85">
        <v>0</v>
      </c>
      <c r="NW85">
        <v>0</v>
      </c>
      <c r="NX85">
        <v>0</v>
      </c>
      <c r="NY85">
        <v>0</v>
      </c>
      <c r="NZ85">
        <v>0</v>
      </c>
      <c r="OA85">
        <v>0</v>
      </c>
      <c r="OB85">
        <v>0</v>
      </c>
      <c r="OC85">
        <v>0</v>
      </c>
      <c r="OD85">
        <v>0</v>
      </c>
      <c r="OE85">
        <v>300000</v>
      </c>
      <c r="OF85">
        <v>2120000</v>
      </c>
      <c r="OG85">
        <v>2500</v>
      </c>
      <c r="OH85">
        <v>5000</v>
      </c>
      <c r="OO85">
        <v>733.74400000000003</v>
      </c>
      <c r="OP85">
        <v>0</v>
      </c>
      <c r="OQ85">
        <v>733.74400000000003</v>
      </c>
      <c r="OR85">
        <v>684033</v>
      </c>
      <c r="OS85">
        <v>0</v>
      </c>
      <c r="OT85">
        <v>684033</v>
      </c>
      <c r="OU85">
        <v>68693</v>
      </c>
      <c r="OV85">
        <v>58321554</v>
      </c>
      <c r="OX85">
        <v>0.25270000000000004</v>
      </c>
      <c r="OY85">
        <v>406500.10000000003</v>
      </c>
      <c r="OZ85">
        <v>10527660</v>
      </c>
      <c r="PA85">
        <v>3884340</v>
      </c>
      <c r="PB85">
        <v>6925</v>
      </c>
      <c r="PC85">
        <v>0</v>
      </c>
      <c r="PD85">
        <v>35000000</v>
      </c>
      <c r="PE85">
        <v>33517000</v>
      </c>
      <c r="PF85">
        <v>1483000</v>
      </c>
      <c r="PG85">
        <v>306</v>
      </c>
      <c r="PH85">
        <v>0</v>
      </c>
      <c r="PI85">
        <v>0</v>
      </c>
      <c r="PJ85">
        <v>0</v>
      </c>
      <c r="PK85">
        <v>0</v>
      </c>
      <c r="PL85">
        <v>3418064</v>
      </c>
      <c r="PM85">
        <v>0</v>
      </c>
      <c r="PN85">
        <v>0</v>
      </c>
      <c r="PO85">
        <v>0</v>
      </c>
    </row>
    <row r="86" spans="1:431" customFormat="1" x14ac:dyDescent="0.3">
      <c r="A86">
        <v>46778</v>
      </c>
      <c r="B86" s="4">
        <v>101806</v>
      </c>
      <c r="C86">
        <v>9</v>
      </c>
      <c r="D86">
        <v>2026</v>
      </c>
      <c r="E86">
        <v>6215</v>
      </c>
      <c r="F86">
        <v>0</v>
      </c>
      <c r="G86">
        <v>1880.5030000000002</v>
      </c>
      <c r="H86">
        <v>1752.3810000000001</v>
      </c>
      <c r="I86">
        <v>1752.3810000000001</v>
      </c>
      <c r="J86">
        <v>1880.5030000000002</v>
      </c>
      <c r="K86">
        <v>0</v>
      </c>
      <c r="L86">
        <v>6215</v>
      </c>
      <c r="M86">
        <v>0</v>
      </c>
      <c r="N86">
        <v>0</v>
      </c>
      <c r="P86">
        <v>1703.6180000000002</v>
      </c>
      <c r="Q86">
        <v>0</v>
      </c>
      <c r="R86">
        <v>802728</v>
      </c>
      <c r="S86">
        <v>471.19</v>
      </c>
      <c r="U86">
        <v>583992</v>
      </c>
      <c r="V86">
        <v>1139.1849999999999</v>
      </c>
      <c r="W86">
        <v>708003</v>
      </c>
      <c r="X86">
        <v>708003</v>
      </c>
      <c r="Z86">
        <v>0</v>
      </c>
      <c r="AC86">
        <v>0</v>
      </c>
      <c r="AD86" t="s">
        <v>427</v>
      </c>
      <c r="AE86">
        <v>0</v>
      </c>
      <c r="AH86">
        <v>0</v>
      </c>
      <c r="AI86">
        <v>0</v>
      </c>
      <c r="AJ86">
        <v>6215</v>
      </c>
      <c r="AK86" t="s">
        <v>949</v>
      </c>
      <c r="AL86" t="s">
        <v>509</v>
      </c>
      <c r="AM86">
        <v>0</v>
      </c>
      <c r="AN86">
        <v>0</v>
      </c>
      <c r="AO86">
        <v>0</v>
      </c>
      <c r="AP86">
        <v>0</v>
      </c>
      <c r="AQ86">
        <v>0</v>
      </c>
      <c r="AS86">
        <v>0</v>
      </c>
      <c r="AT86">
        <v>0</v>
      </c>
      <c r="AU86">
        <v>0</v>
      </c>
      <c r="AV86">
        <v>-21251</v>
      </c>
      <c r="AW86">
        <v>25394316</v>
      </c>
      <c r="AX86">
        <v>24697172</v>
      </c>
      <c r="AY86">
        <v>16665910</v>
      </c>
      <c r="AZ86">
        <v>802728</v>
      </c>
      <c r="BA86">
        <v>68.917000000000002</v>
      </c>
      <c r="BB86">
        <v>40701</v>
      </c>
      <c r="BC86">
        <v>40441</v>
      </c>
      <c r="BD86">
        <v>94.025000000000006</v>
      </c>
      <c r="BE86">
        <v>259</v>
      </c>
      <c r="BF86">
        <v>20470281</v>
      </c>
      <c r="BG86">
        <v>0</v>
      </c>
      <c r="BJ86">
        <v>12</v>
      </c>
      <c r="BK86">
        <v>0</v>
      </c>
      <c r="BL86">
        <v>0</v>
      </c>
      <c r="BM86">
        <v>0</v>
      </c>
      <c r="BN86">
        <v>0</v>
      </c>
      <c r="BO86">
        <v>0</v>
      </c>
      <c r="BP86">
        <v>0</v>
      </c>
      <c r="BQ86">
        <v>606</v>
      </c>
      <c r="BS86">
        <v>0</v>
      </c>
      <c r="BT86">
        <v>0</v>
      </c>
      <c r="BU86">
        <v>0</v>
      </c>
      <c r="BV86">
        <v>0</v>
      </c>
      <c r="BW86">
        <v>0</v>
      </c>
      <c r="BY86">
        <v>0</v>
      </c>
      <c r="CA86">
        <v>137.58500000000001</v>
      </c>
      <c r="CB86">
        <v>137585</v>
      </c>
      <c r="CC86">
        <v>0</v>
      </c>
      <c r="CD86">
        <v>0</v>
      </c>
      <c r="CE86">
        <v>0</v>
      </c>
      <c r="CF86">
        <v>0</v>
      </c>
      <c r="CG86">
        <v>0</v>
      </c>
      <c r="CH86">
        <v>832040</v>
      </c>
      <c r="CI86">
        <v>0</v>
      </c>
      <c r="CJ86">
        <v>4</v>
      </c>
      <c r="CK86">
        <v>0</v>
      </c>
      <c r="CL86">
        <v>0</v>
      </c>
      <c r="CN86">
        <v>0</v>
      </c>
      <c r="CO86">
        <v>1</v>
      </c>
      <c r="CP86">
        <v>0</v>
      </c>
      <c r="CQ86">
        <v>7.6670000000000007</v>
      </c>
      <c r="CR86">
        <v>1717.3130000000001</v>
      </c>
      <c r="CS86">
        <v>0</v>
      </c>
      <c r="CT86">
        <v>0</v>
      </c>
      <c r="CU86">
        <v>0</v>
      </c>
      <c r="CV86">
        <v>0</v>
      </c>
      <c r="CW86">
        <v>0</v>
      </c>
      <c r="CX86">
        <v>0</v>
      </c>
      <c r="CY86">
        <v>0</v>
      </c>
      <c r="CZ86">
        <v>0</v>
      </c>
      <c r="DB86">
        <v>10891048</v>
      </c>
      <c r="DC86">
        <v>0</v>
      </c>
      <c r="DD86">
        <v>0</v>
      </c>
      <c r="DE86">
        <v>3412579</v>
      </c>
      <c r="DF86">
        <v>3412579</v>
      </c>
      <c r="DG86">
        <v>549.08800000000008</v>
      </c>
      <c r="DH86">
        <v>0</v>
      </c>
      <c r="DI86">
        <v>0</v>
      </c>
      <c r="DK86">
        <v>0</v>
      </c>
      <c r="DL86">
        <v>0</v>
      </c>
      <c r="DM86">
        <v>1575537</v>
      </c>
      <c r="DN86">
        <v>3836</v>
      </c>
      <c r="DO86">
        <v>0</v>
      </c>
      <c r="DP86">
        <v>0</v>
      </c>
      <c r="DQ86">
        <v>0</v>
      </c>
      <c r="DR86">
        <v>0</v>
      </c>
      <c r="DS86">
        <v>0</v>
      </c>
      <c r="DT86">
        <v>0</v>
      </c>
      <c r="DU86">
        <v>0</v>
      </c>
      <c r="DV86">
        <v>0</v>
      </c>
      <c r="DW86">
        <v>0</v>
      </c>
      <c r="DX86">
        <v>0</v>
      </c>
      <c r="DY86">
        <v>0</v>
      </c>
      <c r="DZ86">
        <v>0</v>
      </c>
      <c r="EA86">
        <v>0</v>
      </c>
      <c r="EB86">
        <v>0</v>
      </c>
      <c r="EC86">
        <v>56.425000000000004</v>
      </c>
      <c r="ED86">
        <v>403284</v>
      </c>
      <c r="EE86">
        <v>0</v>
      </c>
      <c r="EF86">
        <v>0</v>
      </c>
      <c r="EG86">
        <v>0</v>
      </c>
      <c r="EH86">
        <v>1176089</v>
      </c>
      <c r="EI86">
        <v>0</v>
      </c>
      <c r="EJ86">
        <v>0</v>
      </c>
      <c r="EK86">
        <v>46.762</v>
      </c>
      <c r="EL86">
        <v>0</v>
      </c>
      <c r="EM86">
        <v>10.146000000000001</v>
      </c>
      <c r="EN86">
        <v>3.702</v>
      </c>
      <c r="EO86">
        <v>0</v>
      </c>
      <c r="EP86">
        <v>0</v>
      </c>
      <c r="EQ86">
        <v>60.61</v>
      </c>
      <c r="ER86">
        <v>0</v>
      </c>
      <c r="ES86">
        <v>189.23400000000001</v>
      </c>
      <c r="ET86">
        <v>0</v>
      </c>
      <c r="EV86">
        <v>0</v>
      </c>
      <c r="EW86">
        <v>0</v>
      </c>
      <c r="EX86">
        <v>0</v>
      </c>
      <c r="EZ86">
        <v>21299036</v>
      </c>
      <c r="FA86">
        <v>0</v>
      </c>
      <c r="FB86">
        <v>22097668</v>
      </c>
      <c r="FC86">
        <v>0</v>
      </c>
      <c r="FD86">
        <v>0</v>
      </c>
      <c r="FE86">
        <v>2884234</v>
      </c>
      <c r="FF86">
        <v>513902</v>
      </c>
      <c r="FG86">
        <v>6.7610000000000003E-2</v>
      </c>
      <c r="FH86">
        <v>3.1380999999999999E-2</v>
      </c>
      <c r="FI86">
        <v>0</v>
      </c>
      <c r="FJ86">
        <v>0</v>
      </c>
      <c r="FK86">
        <v>3293.69</v>
      </c>
      <c r="FL86">
        <v>26327844</v>
      </c>
      <c r="FM86">
        <v>0</v>
      </c>
      <c r="FN86">
        <v>0</v>
      </c>
      <c r="FO86">
        <v>70200</v>
      </c>
      <c r="FP86">
        <v>0</v>
      </c>
      <c r="FQ86">
        <v>77874</v>
      </c>
      <c r="FR86">
        <v>70200</v>
      </c>
      <c r="FS86">
        <v>7674</v>
      </c>
      <c r="FT86">
        <v>0</v>
      </c>
      <c r="FU86">
        <v>0</v>
      </c>
      <c r="FV86">
        <v>0</v>
      </c>
      <c r="FW86">
        <v>0</v>
      </c>
      <c r="FX86">
        <v>0</v>
      </c>
      <c r="FY86">
        <v>0</v>
      </c>
      <c r="GB86">
        <v>653254</v>
      </c>
      <c r="GC86">
        <v>653254</v>
      </c>
      <c r="GD86">
        <v>67.512</v>
      </c>
      <c r="GF86">
        <v>0</v>
      </c>
      <c r="GG86">
        <v>0</v>
      </c>
      <c r="GH86">
        <v>0</v>
      </c>
      <c r="GI86">
        <v>0</v>
      </c>
      <c r="GK86">
        <v>0</v>
      </c>
      <c r="GL86">
        <v>0</v>
      </c>
      <c r="GM86">
        <v>0</v>
      </c>
      <c r="GN86">
        <v>0</v>
      </c>
      <c r="GO86">
        <v>0</v>
      </c>
      <c r="GQ86">
        <v>0</v>
      </c>
      <c r="GR86">
        <v>0</v>
      </c>
      <c r="GS86">
        <v>0</v>
      </c>
      <c r="GT86">
        <v>0</v>
      </c>
      <c r="HB86">
        <v>0</v>
      </c>
      <c r="HC86">
        <v>0</v>
      </c>
      <c r="HD86">
        <v>701240</v>
      </c>
      <c r="HE86">
        <v>0</v>
      </c>
      <c r="HF86">
        <v>2032762</v>
      </c>
      <c r="HG86">
        <v>1865</v>
      </c>
      <c r="HH86">
        <v>774941</v>
      </c>
      <c r="HI86">
        <v>0</v>
      </c>
      <c r="HJ86">
        <v>304172</v>
      </c>
      <c r="HK86">
        <v>3552</v>
      </c>
      <c r="HL86">
        <v>2751</v>
      </c>
      <c r="HM86">
        <v>24000</v>
      </c>
      <c r="HN86">
        <v>351755</v>
      </c>
      <c r="HO86">
        <v>0</v>
      </c>
      <c r="HP86">
        <v>0</v>
      </c>
      <c r="HQ86">
        <v>0</v>
      </c>
      <c r="HR86">
        <v>0</v>
      </c>
      <c r="HS86">
        <v>21294940</v>
      </c>
      <c r="HT86">
        <v>513902</v>
      </c>
      <c r="HW86">
        <v>0</v>
      </c>
      <c r="HX86">
        <v>73</v>
      </c>
      <c r="HY86">
        <v>178</v>
      </c>
      <c r="HZ86">
        <v>340</v>
      </c>
      <c r="IA86">
        <v>503</v>
      </c>
      <c r="IB86">
        <v>994</v>
      </c>
      <c r="IC86">
        <v>2088</v>
      </c>
      <c r="ID86">
        <v>0</v>
      </c>
      <c r="IE86">
        <v>0</v>
      </c>
      <c r="IF86">
        <v>0</v>
      </c>
      <c r="IG86">
        <v>3</v>
      </c>
      <c r="IH86">
        <v>935.52500000000009</v>
      </c>
      <c r="II86">
        <v>0</v>
      </c>
      <c r="IJ86">
        <v>1139.1849999999999</v>
      </c>
      <c r="IK86">
        <v>0</v>
      </c>
      <c r="IL86">
        <v>4</v>
      </c>
      <c r="IM86">
        <v>0</v>
      </c>
      <c r="IN86">
        <v>1</v>
      </c>
      <c r="IO86">
        <v>5</v>
      </c>
      <c r="IP86">
        <v>0</v>
      </c>
      <c r="IQ86">
        <v>1139.1849999999999</v>
      </c>
      <c r="IR86">
        <v>708003</v>
      </c>
      <c r="IS86">
        <v>0</v>
      </c>
      <c r="IT86">
        <v>20000</v>
      </c>
      <c r="IU86">
        <v>0</v>
      </c>
      <c r="IV86">
        <v>4000</v>
      </c>
      <c r="IW86">
        <v>6215</v>
      </c>
      <c r="IX86">
        <v>0</v>
      </c>
      <c r="IY86">
        <v>0</v>
      </c>
      <c r="IZ86">
        <v>0</v>
      </c>
      <c r="JA86">
        <v>0</v>
      </c>
      <c r="JB86">
        <v>4</v>
      </c>
      <c r="JC86">
        <v>102618</v>
      </c>
      <c r="JD86">
        <v>9</v>
      </c>
      <c r="JE86">
        <v>130600</v>
      </c>
      <c r="JF86">
        <v>15</v>
      </c>
      <c r="JG86">
        <v>113936</v>
      </c>
      <c r="JH86">
        <v>4601</v>
      </c>
      <c r="JJ86">
        <v>0</v>
      </c>
      <c r="JK86">
        <v>0</v>
      </c>
      <c r="JL86">
        <v>0</v>
      </c>
      <c r="JM86">
        <v>0</v>
      </c>
      <c r="JO86">
        <v>3.238</v>
      </c>
      <c r="JP86">
        <v>49.83</v>
      </c>
      <c r="JQ86">
        <v>14.444000000000001</v>
      </c>
      <c r="JR86">
        <v>26268</v>
      </c>
      <c r="JS86">
        <v>470395</v>
      </c>
      <c r="JT86">
        <v>156591</v>
      </c>
      <c r="JU86">
        <v>40906</v>
      </c>
      <c r="JW86">
        <v>0</v>
      </c>
      <c r="JX86">
        <v>0</v>
      </c>
      <c r="JY86">
        <v>0</v>
      </c>
      <c r="JZ86">
        <v>0</v>
      </c>
      <c r="KD86">
        <v>54816</v>
      </c>
      <c r="KE86">
        <v>7375</v>
      </c>
      <c r="KG86">
        <v>0</v>
      </c>
      <c r="KH86">
        <v>0</v>
      </c>
      <c r="KI86">
        <v>0</v>
      </c>
      <c r="KJ86">
        <v>2</v>
      </c>
      <c r="KK86">
        <v>1</v>
      </c>
      <c r="KL86">
        <v>1243</v>
      </c>
      <c r="KM86">
        <v>622</v>
      </c>
      <c r="KN86">
        <v>0</v>
      </c>
      <c r="KO86">
        <v>0</v>
      </c>
      <c r="KP86">
        <v>0</v>
      </c>
      <c r="KQ86">
        <v>0</v>
      </c>
      <c r="KS86">
        <v>0</v>
      </c>
      <c r="KT86">
        <v>0</v>
      </c>
      <c r="KU86">
        <v>0</v>
      </c>
      <c r="KW86">
        <v>0</v>
      </c>
      <c r="KX86">
        <v>0</v>
      </c>
      <c r="KY86">
        <v>0</v>
      </c>
      <c r="KZ86">
        <v>24823876</v>
      </c>
      <c r="LA86">
        <v>0</v>
      </c>
      <c r="LB86">
        <v>0</v>
      </c>
      <c r="LD86">
        <v>0</v>
      </c>
      <c r="LE86">
        <v>0</v>
      </c>
      <c r="LF86">
        <v>0</v>
      </c>
      <c r="LG86">
        <v>130800</v>
      </c>
      <c r="LH86">
        <v>0</v>
      </c>
      <c r="LI86">
        <v>24823876</v>
      </c>
      <c r="LJ86">
        <v>1699.1660000000002</v>
      </c>
      <c r="LK86">
        <v>8</v>
      </c>
      <c r="LL86">
        <v>268320</v>
      </c>
      <c r="LM86">
        <v>35852</v>
      </c>
      <c r="LN86">
        <v>0</v>
      </c>
      <c r="LO86">
        <v>0</v>
      </c>
      <c r="LP86">
        <v>0</v>
      </c>
      <c r="LQ86">
        <v>0</v>
      </c>
      <c r="LR86">
        <v>0</v>
      </c>
      <c r="LS86">
        <v>0</v>
      </c>
      <c r="LT86">
        <v>0</v>
      </c>
      <c r="LU86">
        <v>0</v>
      </c>
      <c r="LV86">
        <v>0</v>
      </c>
      <c r="LW86">
        <v>0</v>
      </c>
      <c r="LX86">
        <v>0</v>
      </c>
      <c r="LY86">
        <v>0</v>
      </c>
      <c r="LZ86">
        <v>2179</v>
      </c>
      <c r="MA86">
        <v>130800</v>
      </c>
      <c r="MB86">
        <v>0</v>
      </c>
      <c r="MC86">
        <v>87200</v>
      </c>
      <c r="MD86">
        <v>43600</v>
      </c>
      <c r="ME86">
        <v>0</v>
      </c>
      <c r="MF86">
        <v>0</v>
      </c>
      <c r="MG86">
        <v>25525116</v>
      </c>
      <c r="MH86">
        <v>0</v>
      </c>
      <c r="MI86">
        <v>0</v>
      </c>
      <c r="MJ86">
        <v>0</v>
      </c>
      <c r="MK86">
        <v>0</v>
      </c>
      <c r="ML86">
        <v>0</v>
      </c>
      <c r="MM86">
        <v>1228196.149</v>
      </c>
      <c r="MN86">
        <v>88.05</v>
      </c>
      <c r="MO86">
        <v>81365.085000000006</v>
      </c>
      <c r="MP86">
        <v>506.26100000000002</v>
      </c>
      <c r="MQ86">
        <v>1441.7860000000001</v>
      </c>
      <c r="MS86">
        <v>763323922</v>
      </c>
      <c r="MT86">
        <v>257639917</v>
      </c>
      <c r="MU86">
        <v>196246</v>
      </c>
      <c r="MV86">
        <v>581429</v>
      </c>
      <c r="MW86">
        <v>31464</v>
      </c>
      <c r="MX86">
        <v>505684005</v>
      </c>
      <c r="MY86">
        <v>547231</v>
      </c>
      <c r="MZ86">
        <v>756000</v>
      </c>
      <c r="NA86">
        <v>82</v>
      </c>
      <c r="NB86">
        <v>25</v>
      </c>
      <c r="ND86">
        <v>2079.4549999999999</v>
      </c>
      <c r="NE86">
        <v>93575</v>
      </c>
      <c r="NF86">
        <v>25</v>
      </c>
      <c r="NG86">
        <v>25000</v>
      </c>
      <c r="NH86">
        <v>230974</v>
      </c>
      <c r="NI86">
        <v>0</v>
      </c>
      <c r="NJ86">
        <v>0</v>
      </c>
      <c r="NK86">
        <v>693748</v>
      </c>
      <c r="NL86">
        <v>0</v>
      </c>
      <c r="NN86">
        <v>0</v>
      </c>
      <c r="NO86">
        <v>0</v>
      </c>
      <c r="NP86">
        <v>2180</v>
      </c>
      <c r="NT86">
        <v>0</v>
      </c>
      <c r="NU86">
        <v>0</v>
      </c>
      <c r="NV86">
        <v>808240000</v>
      </c>
      <c r="NW86">
        <v>5014557</v>
      </c>
      <c r="NX86">
        <v>161</v>
      </c>
      <c r="NY86">
        <v>26906779</v>
      </c>
      <c r="NZ86">
        <v>50420.447999999997</v>
      </c>
      <c r="OA86">
        <v>534</v>
      </c>
      <c r="OB86">
        <v>298</v>
      </c>
      <c r="OC86">
        <v>1.1870000000000001</v>
      </c>
      <c r="OD86">
        <v>150.78900000000002</v>
      </c>
      <c r="OE86">
        <v>8000</v>
      </c>
      <c r="OF86">
        <v>40000</v>
      </c>
      <c r="OG86">
        <v>4000</v>
      </c>
      <c r="OH86">
        <v>8000</v>
      </c>
      <c r="OO86">
        <v>0</v>
      </c>
      <c r="OP86">
        <v>0</v>
      </c>
      <c r="OQ86">
        <v>0</v>
      </c>
      <c r="OR86">
        <v>0</v>
      </c>
      <c r="OS86">
        <v>0</v>
      </c>
      <c r="OT86">
        <v>0</v>
      </c>
      <c r="OU86">
        <v>0</v>
      </c>
      <c r="OV86">
        <v>734638</v>
      </c>
      <c r="OX86">
        <v>0.25270000000000004</v>
      </c>
      <c r="OY86">
        <v>406500.10000000003</v>
      </c>
      <c r="OZ86">
        <v>128427</v>
      </c>
      <c r="PA86">
        <v>47385</v>
      </c>
      <c r="PB86">
        <v>6925</v>
      </c>
      <c r="PC86">
        <v>0</v>
      </c>
      <c r="PD86">
        <v>35000000</v>
      </c>
      <c r="PE86">
        <v>33517000</v>
      </c>
      <c r="PF86">
        <v>1483000</v>
      </c>
      <c r="PG86">
        <v>306</v>
      </c>
      <c r="PH86">
        <v>0</v>
      </c>
      <c r="PI86">
        <v>0</v>
      </c>
      <c r="PJ86">
        <v>0</v>
      </c>
      <c r="PK86">
        <v>0</v>
      </c>
      <c r="PL86">
        <v>0</v>
      </c>
      <c r="PM86">
        <v>0</v>
      </c>
      <c r="PN86">
        <v>0</v>
      </c>
      <c r="PO86">
        <v>0</v>
      </c>
    </row>
    <row r="87" spans="1:431" customFormat="1" x14ac:dyDescent="0.3">
      <c r="A87">
        <v>46778</v>
      </c>
      <c r="B87" s="4">
        <v>101810</v>
      </c>
      <c r="C87">
        <v>9</v>
      </c>
      <c r="D87">
        <v>2026</v>
      </c>
      <c r="E87">
        <v>6215</v>
      </c>
      <c r="F87">
        <v>0</v>
      </c>
      <c r="G87">
        <v>653.43000000000006</v>
      </c>
      <c r="H87">
        <v>638.33199999999999</v>
      </c>
      <c r="I87">
        <v>638.33199999999999</v>
      </c>
      <c r="J87">
        <v>653.43000000000006</v>
      </c>
      <c r="K87">
        <v>0</v>
      </c>
      <c r="L87">
        <v>6215</v>
      </c>
      <c r="M87">
        <v>0</v>
      </c>
      <c r="N87">
        <v>0</v>
      </c>
      <c r="P87">
        <v>683.94299999999998</v>
      </c>
      <c r="Q87">
        <v>0</v>
      </c>
      <c r="R87">
        <v>322267</v>
      </c>
      <c r="S87">
        <v>471.19</v>
      </c>
      <c r="U87">
        <v>234452</v>
      </c>
      <c r="V87">
        <v>435.03700000000003</v>
      </c>
      <c r="W87">
        <v>270375</v>
      </c>
      <c r="X87">
        <v>270375</v>
      </c>
      <c r="Z87">
        <v>0</v>
      </c>
      <c r="AC87">
        <v>0</v>
      </c>
      <c r="AD87" t="s">
        <v>427</v>
      </c>
      <c r="AE87">
        <v>0</v>
      </c>
      <c r="AH87">
        <v>0</v>
      </c>
      <c r="AI87">
        <v>0</v>
      </c>
      <c r="AJ87">
        <v>6215</v>
      </c>
      <c r="AK87" t="s">
        <v>949</v>
      </c>
      <c r="AL87" t="s">
        <v>510</v>
      </c>
      <c r="AM87">
        <v>0</v>
      </c>
      <c r="AN87">
        <v>0</v>
      </c>
      <c r="AO87">
        <v>0</v>
      </c>
      <c r="AP87">
        <v>0</v>
      </c>
      <c r="AQ87">
        <v>0</v>
      </c>
      <c r="AS87">
        <v>0</v>
      </c>
      <c r="AT87">
        <v>0</v>
      </c>
      <c r="AU87">
        <v>0</v>
      </c>
      <c r="AV87">
        <v>-1513</v>
      </c>
      <c r="AW87">
        <v>8591063</v>
      </c>
      <c r="AX87">
        <v>8348181</v>
      </c>
      <c r="AY87">
        <v>5716790</v>
      </c>
      <c r="AZ87">
        <v>322267</v>
      </c>
      <c r="BA87">
        <v>10.667</v>
      </c>
      <c r="BB87">
        <v>0</v>
      </c>
      <c r="BC87">
        <v>0</v>
      </c>
      <c r="BD87">
        <v>0</v>
      </c>
      <c r="BE87">
        <v>0</v>
      </c>
      <c r="BF87">
        <v>6668653</v>
      </c>
      <c r="BG87">
        <v>0</v>
      </c>
      <c r="BJ87">
        <v>12</v>
      </c>
      <c r="BK87">
        <v>0</v>
      </c>
      <c r="BL87">
        <v>0</v>
      </c>
      <c r="BM87">
        <v>0</v>
      </c>
      <c r="BN87">
        <v>0</v>
      </c>
      <c r="BO87">
        <v>0</v>
      </c>
      <c r="BP87">
        <v>0</v>
      </c>
      <c r="BQ87">
        <v>813</v>
      </c>
      <c r="BS87">
        <v>0</v>
      </c>
      <c r="BT87">
        <v>0</v>
      </c>
      <c r="BU87">
        <v>0</v>
      </c>
      <c r="BV87">
        <v>0</v>
      </c>
      <c r="BW87">
        <v>0</v>
      </c>
      <c r="BY87">
        <v>0</v>
      </c>
      <c r="CA87">
        <v>426.55799999999999</v>
      </c>
      <c r="CB87">
        <v>426558</v>
      </c>
      <c r="CC87">
        <v>0</v>
      </c>
      <c r="CD87">
        <v>0</v>
      </c>
      <c r="CE87">
        <v>0</v>
      </c>
      <c r="CF87">
        <v>0</v>
      </c>
      <c r="CG87">
        <v>0</v>
      </c>
      <c r="CH87">
        <v>286324</v>
      </c>
      <c r="CI87">
        <v>0</v>
      </c>
      <c r="CJ87">
        <v>4</v>
      </c>
      <c r="CK87">
        <v>0</v>
      </c>
      <c r="CL87">
        <v>0</v>
      </c>
      <c r="CN87">
        <v>0</v>
      </c>
      <c r="CO87">
        <v>1</v>
      </c>
      <c r="CP87">
        <v>0</v>
      </c>
      <c r="CQ87">
        <v>0.91700000000000004</v>
      </c>
      <c r="CR87">
        <v>684.11599999999999</v>
      </c>
      <c r="CS87">
        <v>0</v>
      </c>
      <c r="CT87">
        <v>0</v>
      </c>
      <c r="CU87">
        <v>0</v>
      </c>
      <c r="CV87">
        <v>0</v>
      </c>
      <c r="CW87">
        <v>0</v>
      </c>
      <c r="CX87">
        <v>0</v>
      </c>
      <c r="CY87">
        <v>0</v>
      </c>
      <c r="CZ87">
        <v>0</v>
      </c>
      <c r="DB87">
        <v>3967233</v>
      </c>
      <c r="DC87">
        <v>0</v>
      </c>
      <c r="DD87">
        <v>0</v>
      </c>
      <c r="DE87">
        <v>1119166</v>
      </c>
      <c r="DF87">
        <v>1119166</v>
      </c>
      <c r="DG87">
        <v>180.07500000000002</v>
      </c>
      <c r="DH87">
        <v>0</v>
      </c>
      <c r="DI87">
        <v>0</v>
      </c>
      <c r="DK87">
        <v>2749</v>
      </c>
      <c r="DL87">
        <v>0</v>
      </c>
      <c r="DM87">
        <v>321372</v>
      </c>
      <c r="DN87">
        <v>782</v>
      </c>
      <c r="DO87">
        <v>0</v>
      </c>
      <c r="DP87">
        <v>0</v>
      </c>
      <c r="DQ87">
        <v>0</v>
      </c>
      <c r="DR87">
        <v>0</v>
      </c>
      <c r="DS87">
        <v>0</v>
      </c>
      <c r="DT87">
        <v>0</v>
      </c>
      <c r="DU87">
        <v>0</v>
      </c>
      <c r="DV87">
        <v>0</v>
      </c>
      <c r="DW87">
        <v>0</v>
      </c>
      <c r="DX87">
        <v>0</v>
      </c>
      <c r="DY87">
        <v>0</v>
      </c>
      <c r="DZ87">
        <v>0</v>
      </c>
      <c r="EA87">
        <v>0</v>
      </c>
      <c r="EB87">
        <v>0</v>
      </c>
      <c r="EC87">
        <v>4.4060000000000006</v>
      </c>
      <c r="ED87">
        <v>31491</v>
      </c>
      <c r="EE87">
        <v>0</v>
      </c>
      <c r="EF87">
        <v>0</v>
      </c>
      <c r="EG87">
        <v>0</v>
      </c>
      <c r="EH87">
        <v>290663</v>
      </c>
      <c r="EI87">
        <v>0</v>
      </c>
      <c r="EJ87">
        <v>0</v>
      </c>
      <c r="EK87">
        <v>14.361000000000001</v>
      </c>
      <c r="EL87">
        <v>0</v>
      </c>
      <c r="EM87">
        <v>0</v>
      </c>
      <c r="EN87">
        <v>0.73699999999999999</v>
      </c>
      <c r="EO87">
        <v>0</v>
      </c>
      <c r="EP87">
        <v>0</v>
      </c>
      <c r="EQ87">
        <v>15.098000000000001</v>
      </c>
      <c r="ER87">
        <v>0</v>
      </c>
      <c r="ES87">
        <v>46.768000000000001</v>
      </c>
      <c r="ET87">
        <v>0</v>
      </c>
      <c r="EV87">
        <v>0</v>
      </c>
      <c r="EW87">
        <v>0</v>
      </c>
      <c r="EX87">
        <v>0</v>
      </c>
      <c r="EZ87">
        <v>7241162</v>
      </c>
      <c r="FA87">
        <v>0</v>
      </c>
      <c r="FB87">
        <v>7562647</v>
      </c>
      <c r="FC87">
        <v>0</v>
      </c>
      <c r="FD87">
        <v>0</v>
      </c>
      <c r="FE87">
        <v>939604</v>
      </c>
      <c r="FF87">
        <v>167415</v>
      </c>
      <c r="FG87">
        <v>6.7610000000000003E-2</v>
      </c>
      <c r="FH87">
        <v>3.1380999999999999E-2</v>
      </c>
      <c r="FI87">
        <v>0</v>
      </c>
      <c r="FJ87">
        <v>0</v>
      </c>
      <c r="FK87">
        <v>1072.9929999999999</v>
      </c>
      <c r="FL87">
        <v>8955990</v>
      </c>
      <c r="FM87">
        <v>0</v>
      </c>
      <c r="FN87">
        <v>0</v>
      </c>
      <c r="FO87">
        <v>791</v>
      </c>
      <c r="FP87">
        <v>0</v>
      </c>
      <c r="FQ87">
        <v>791</v>
      </c>
      <c r="FR87">
        <v>791</v>
      </c>
      <c r="FS87">
        <v>0</v>
      </c>
      <c r="FT87">
        <v>0</v>
      </c>
      <c r="FU87">
        <v>0</v>
      </c>
      <c r="FV87">
        <v>0</v>
      </c>
      <c r="FW87">
        <v>0</v>
      </c>
      <c r="FX87">
        <v>0</v>
      </c>
      <c r="FY87">
        <v>0</v>
      </c>
      <c r="GB87">
        <v>0</v>
      </c>
      <c r="GC87">
        <v>0</v>
      </c>
      <c r="GD87">
        <v>0</v>
      </c>
      <c r="GF87">
        <v>0</v>
      </c>
      <c r="GG87">
        <v>0</v>
      </c>
      <c r="GH87">
        <v>0</v>
      </c>
      <c r="GI87">
        <v>0</v>
      </c>
      <c r="GK87">
        <v>0</v>
      </c>
      <c r="GL87">
        <v>0</v>
      </c>
      <c r="GM87">
        <v>0</v>
      </c>
      <c r="GN87">
        <v>0</v>
      </c>
      <c r="GO87">
        <v>0</v>
      </c>
      <c r="GQ87">
        <v>0</v>
      </c>
      <c r="GR87">
        <v>0</v>
      </c>
      <c r="GS87">
        <v>0</v>
      </c>
      <c r="GT87">
        <v>0</v>
      </c>
      <c r="HB87">
        <v>0</v>
      </c>
      <c r="HC87">
        <v>0</v>
      </c>
      <c r="HD87">
        <v>243664</v>
      </c>
      <c r="HE87">
        <v>0</v>
      </c>
      <c r="HF87">
        <v>740465</v>
      </c>
      <c r="HG87">
        <v>0</v>
      </c>
      <c r="HH87">
        <v>249260</v>
      </c>
      <c r="HI87">
        <v>0</v>
      </c>
      <c r="HJ87">
        <v>47975</v>
      </c>
      <c r="HK87">
        <v>0</v>
      </c>
      <c r="HL87">
        <v>0</v>
      </c>
      <c r="HM87">
        <v>0</v>
      </c>
      <c r="HN87">
        <v>0</v>
      </c>
      <c r="HO87">
        <v>0</v>
      </c>
      <c r="HP87">
        <v>0</v>
      </c>
      <c r="HQ87">
        <v>0</v>
      </c>
      <c r="HR87">
        <v>0</v>
      </c>
      <c r="HS87">
        <v>7240380</v>
      </c>
      <c r="HT87">
        <v>167415</v>
      </c>
      <c r="HW87">
        <v>0</v>
      </c>
      <c r="HX87">
        <v>7</v>
      </c>
      <c r="HY87">
        <v>42</v>
      </c>
      <c r="HZ87">
        <v>48</v>
      </c>
      <c r="IA87">
        <v>128</v>
      </c>
      <c r="IB87">
        <v>447</v>
      </c>
      <c r="IC87">
        <v>672</v>
      </c>
      <c r="ID87">
        <v>0</v>
      </c>
      <c r="IE87">
        <v>0</v>
      </c>
      <c r="IF87">
        <v>0</v>
      </c>
      <c r="IG87">
        <v>0</v>
      </c>
      <c r="IH87">
        <v>487.017</v>
      </c>
      <c r="II87">
        <v>0</v>
      </c>
      <c r="IJ87">
        <v>435.03700000000003</v>
      </c>
      <c r="IK87">
        <v>0</v>
      </c>
      <c r="IL87">
        <v>0</v>
      </c>
      <c r="IM87">
        <v>0</v>
      </c>
      <c r="IN87">
        <v>0</v>
      </c>
      <c r="IO87">
        <v>0</v>
      </c>
      <c r="IP87">
        <v>0</v>
      </c>
      <c r="IQ87">
        <v>435.03700000000003</v>
      </c>
      <c r="IR87">
        <v>270375</v>
      </c>
      <c r="IS87">
        <v>0</v>
      </c>
      <c r="IT87">
        <v>0</v>
      </c>
      <c r="IU87">
        <v>0</v>
      </c>
      <c r="IV87">
        <v>0</v>
      </c>
      <c r="IW87">
        <v>6215</v>
      </c>
      <c r="IX87">
        <v>0</v>
      </c>
      <c r="IY87">
        <v>0</v>
      </c>
      <c r="IZ87">
        <v>0</v>
      </c>
      <c r="JA87">
        <v>0</v>
      </c>
      <c r="JB87">
        <v>0</v>
      </c>
      <c r="JC87">
        <v>0</v>
      </c>
      <c r="JD87">
        <v>0</v>
      </c>
      <c r="JE87">
        <v>0</v>
      </c>
      <c r="JF87">
        <v>0</v>
      </c>
      <c r="JG87">
        <v>0</v>
      </c>
      <c r="JH87">
        <v>0</v>
      </c>
      <c r="JJ87">
        <v>0</v>
      </c>
      <c r="JK87">
        <v>0</v>
      </c>
      <c r="JL87">
        <v>0</v>
      </c>
      <c r="JM87">
        <v>0</v>
      </c>
      <c r="JO87">
        <v>0</v>
      </c>
      <c r="JP87">
        <v>0</v>
      </c>
      <c r="JQ87">
        <v>0</v>
      </c>
      <c r="JR87">
        <v>0</v>
      </c>
      <c r="JS87">
        <v>0</v>
      </c>
      <c r="JT87">
        <v>0</v>
      </c>
      <c r="JU87">
        <v>0</v>
      </c>
      <c r="JW87">
        <v>0</v>
      </c>
      <c r="JX87">
        <v>0</v>
      </c>
      <c r="JY87">
        <v>0</v>
      </c>
      <c r="JZ87">
        <v>0</v>
      </c>
      <c r="KD87">
        <v>0</v>
      </c>
      <c r="KE87">
        <v>7375</v>
      </c>
      <c r="KG87">
        <v>0</v>
      </c>
      <c r="KH87">
        <v>0</v>
      </c>
      <c r="KI87">
        <v>0</v>
      </c>
      <c r="KJ87">
        <v>0</v>
      </c>
      <c r="KK87">
        <v>0</v>
      </c>
      <c r="KL87">
        <v>0</v>
      </c>
      <c r="KM87">
        <v>0</v>
      </c>
      <c r="KN87">
        <v>0</v>
      </c>
      <c r="KO87">
        <v>0</v>
      </c>
      <c r="KP87">
        <v>0</v>
      </c>
      <c r="KQ87">
        <v>0</v>
      </c>
      <c r="KS87">
        <v>0</v>
      </c>
      <c r="KT87">
        <v>0</v>
      </c>
      <c r="KU87">
        <v>0</v>
      </c>
      <c r="KW87">
        <v>0</v>
      </c>
      <c r="KX87">
        <v>0</v>
      </c>
      <c r="KY87">
        <v>0</v>
      </c>
      <c r="KZ87">
        <v>8390059</v>
      </c>
      <c r="LA87">
        <v>0</v>
      </c>
      <c r="LB87">
        <v>0</v>
      </c>
      <c r="LD87">
        <v>0</v>
      </c>
      <c r="LE87">
        <v>0</v>
      </c>
      <c r="LF87">
        <v>0</v>
      </c>
      <c r="LG87">
        <v>42660</v>
      </c>
      <c r="LH87">
        <v>0</v>
      </c>
      <c r="LI87">
        <v>8390059</v>
      </c>
      <c r="LJ87">
        <v>684.11599999999999</v>
      </c>
      <c r="LK87">
        <v>1</v>
      </c>
      <c r="LL87">
        <v>33540</v>
      </c>
      <c r="LM87">
        <v>14435</v>
      </c>
      <c r="LN87">
        <v>0</v>
      </c>
      <c r="LO87">
        <v>0</v>
      </c>
      <c r="LP87">
        <v>0</v>
      </c>
      <c r="LQ87">
        <v>0</v>
      </c>
      <c r="LR87">
        <v>0</v>
      </c>
      <c r="LS87">
        <v>0</v>
      </c>
      <c r="LT87">
        <v>0</v>
      </c>
      <c r="LU87">
        <v>0</v>
      </c>
      <c r="LV87">
        <v>0</v>
      </c>
      <c r="LW87">
        <v>0</v>
      </c>
      <c r="LX87">
        <v>0</v>
      </c>
      <c r="LY87">
        <v>0</v>
      </c>
      <c r="LZ87">
        <v>711</v>
      </c>
      <c r="MA87">
        <v>42660</v>
      </c>
      <c r="MB87">
        <v>0</v>
      </c>
      <c r="MC87">
        <v>28440</v>
      </c>
      <c r="MD87">
        <v>14220</v>
      </c>
      <c r="ME87">
        <v>0</v>
      </c>
      <c r="MF87">
        <v>0</v>
      </c>
      <c r="MG87">
        <v>8633723</v>
      </c>
      <c r="MH87">
        <v>0</v>
      </c>
      <c r="MI87">
        <v>0</v>
      </c>
      <c r="MJ87">
        <v>0</v>
      </c>
      <c r="MK87">
        <v>0</v>
      </c>
      <c r="ML87">
        <v>0</v>
      </c>
      <c r="MM87">
        <v>1228196.149</v>
      </c>
      <c r="MN87">
        <v>20.422000000000001</v>
      </c>
      <c r="MO87">
        <v>81365.085000000006</v>
      </c>
      <c r="MP87">
        <v>324.61500000000001</v>
      </c>
      <c r="MQ87">
        <v>811.63200000000006</v>
      </c>
      <c r="MS87">
        <v>763323922</v>
      </c>
      <c r="MT87">
        <v>257639917</v>
      </c>
      <c r="MU87">
        <v>102162</v>
      </c>
      <c r="MV87">
        <v>302681</v>
      </c>
      <c r="MW87">
        <v>20175</v>
      </c>
      <c r="MX87">
        <v>505684005</v>
      </c>
      <c r="MY87">
        <v>126923</v>
      </c>
      <c r="MZ87">
        <v>292000</v>
      </c>
      <c r="NA87">
        <v>32</v>
      </c>
      <c r="NB87">
        <v>9</v>
      </c>
      <c r="ND87">
        <v>757.47400000000005</v>
      </c>
      <c r="NE87">
        <v>34086</v>
      </c>
      <c r="NF87">
        <v>18</v>
      </c>
      <c r="NG87">
        <v>18000</v>
      </c>
      <c r="NH87">
        <v>75366</v>
      </c>
      <c r="NI87">
        <v>0</v>
      </c>
      <c r="NJ87">
        <v>0</v>
      </c>
      <c r="NK87">
        <v>99652</v>
      </c>
      <c r="NL87">
        <v>0</v>
      </c>
      <c r="NN87">
        <v>0</v>
      </c>
      <c r="NO87">
        <v>0</v>
      </c>
      <c r="NP87">
        <v>711</v>
      </c>
      <c r="NT87">
        <v>0</v>
      </c>
      <c r="NU87">
        <v>0</v>
      </c>
      <c r="NV87">
        <v>0</v>
      </c>
      <c r="NW87">
        <v>0</v>
      </c>
      <c r="NX87">
        <v>0</v>
      </c>
      <c r="NY87">
        <v>0</v>
      </c>
      <c r="NZ87">
        <v>0</v>
      </c>
      <c r="OA87">
        <v>0</v>
      </c>
      <c r="OB87">
        <v>0</v>
      </c>
      <c r="OC87">
        <v>0</v>
      </c>
      <c r="OD87">
        <v>0</v>
      </c>
      <c r="OE87">
        <v>32000</v>
      </c>
      <c r="OF87">
        <v>344000</v>
      </c>
      <c r="OG87">
        <v>4000</v>
      </c>
      <c r="OH87">
        <v>8000</v>
      </c>
      <c r="OO87">
        <v>0</v>
      </c>
      <c r="OP87">
        <v>0</v>
      </c>
      <c r="OQ87">
        <v>0</v>
      </c>
      <c r="OR87">
        <v>0</v>
      </c>
      <c r="OS87">
        <v>0</v>
      </c>
      <c r="OT87">
        <v>0</v>
      </c>
      <c r="OU87">
        <v>0</v>
      </c>
      <c r="OV87">
        <v>5172508</v>
      </c>
      <c r="OX87">
        <v>0.25270000000000004</v>
      </c>
      <c r="OY87">
        <v>406500.10000000003</v>
      </c>
      <c r="OZ87">
        <v>1085863</v>
      </c>
      <c r="PA87">
        <v>400646</v>
      </c>
      <c r="PB87">
        <v>6925</v>
      </c>
      <c r="PC87">
        <v>0</v>
      </c>
      <c r="PD87">
        <v>35000000</v>
      </c>
      <c r="PE87">
        <v>33517000</v>
      </c>
      <c r="PF87">
        <v>1483000</v>
      </c>
      <c r="PG87">
        <v>306</v>
      </c>
      <c r="PH87">
        <v>0</v>
      </c>
      <c r="PI87">
        <v>0</v>
      </c>
      <c r="PJ87">
        <v>0</v>
      </c>
      <c r="PK87">
        <v>0</v>
      </c>
      <c r="PL87">
        <v>0</v>
      </c>
      <c r="PM87">
        <v>0</v>
      </c>
      <c r="PN87">
        <v>0</v>
      </c>
      <c r="PO87">
        <v>0</v>
      </c>
    </row>
    <row r="88" spans="1:431" customFormat="1" x14ac:dyDescent="0.3">
      <c r="A88">
        <v>46778</v>
      </c>
      <c r="B88" s="4">
        <v>101811</v>
      </c>
      <c r="C88">
        <v>9</v>
      </c>
      <c r="D88">
        <v>2026</v>
      </c>
      <c r="E88">
        <v>6215</v>
      </c>
      <c r="F88">
        <v>0</v>
      </c>
      <c r="G88">
        <v>230.01300000000001</v>
      </c>
      <c r="H88">
        <v>176.99600000000001</v>
      </c>
      <c r="I88">
        <v>176.99600000000001</v>
      </c>
      <c r="J88">
        <v>230.01300000000001</v>
      </c>
      <c r="K88">
        <v>0</v>
      </c>
      <c r="L88">
        <v>6215</v>
      </c>
      <c r="M88">
        <v>0</v>
      </c>
      <c r="N88">
        <v>0</v>
      </c>
      <c r="P88">
        <v>232.547</v>
      </c>
      <c r="Q88">
        <v>0</v>
      </c>
      <c r="R88">
        <v>109574</v>
      </c>
      <c r="S88">
        <v>471.19</v>
      </c>
      <c r="U88">
        <v>79718</v>
      </c>
      <c r="V88">
        <v>45.335000000000001</v>
      </c>
      <c r="W88">
        <v>28176</v>
      </c>
      <c r="X88">
        <v>28176</v>
      </c>
      <c r="Z88">
        <v>0</v>
      </c>
      <c r="AC88">
        <v>0</v>
      </c>
      <c r="AD88" t="s">
        <v>427</v>
      </c>
      <c r="AE88">
        <v>0</v>
      </c>
      <c r="AH88">
        <v>0</v>
      </c>
      <c r="AI88">
        <v>0</v>
      </c>
      <c r="AJ88">
        <v>6215</v>
      </c>
      <c r="AK88" t="s">
        <v>949</v>
      </c>
      <c r="AL88" t="s">
        <v>511</v>
      </c>
      <c r="AM88">
        <v>0</v>
      </c>
      <c r="AN88">
        <v>0</v>
      </c>
      <c r="AO88">
        <v>0</v>
      </c>
      <c r="AP88">
        <v>0</v>
      </c>
      <c r="AQ88">
        <v>0</v>
      </c>
      <c r="AS88">
        <v>0</v>
      </c>
      <c r="AT88">
        <v>0</v>
      </c>
      <c r="AU88">
        <v>0</v>
      </c>
      <c r="AV88">
        <v>-2626</v>
      </c>
      <c r="AW88">
        <v>3697117</v>
      </c>
      <c r="AX88">
        <v>3614226</v>
      </c>
      <c r="AY88">
        <v>2611984</v>
      </c>
      <c r="AZ88">
        <v>109574</v>
      </c>
      <c r="BA88">
        <v>0</v>
      </c>
      <c r="BB88">
        <v>0</v>
      </c>
      <c r="BC88">
        <v>0</v>
      </c>
      <c r="BD88">
        <v>0</v>
      </c>
      <c r="BE88">
        <v>0</v>
      </c>
      <c r="BF88">
        <v>2968266</v>
      </c>
      <c r="BG88">
        <v>0</v>
      </c>
      <c r="BJ88">
        <v>12</v>
      </c>
      <c r="BK88">
        <v>0</v>
      </c>
      <c r="BL88">
        <v>0</v>
      </c>
      <c r="BM88">
        <v>0</v>
      </c>
      <c r="BN88">
        <v>0</v>
      </c>
      <c r="BO88">
        <v>0</v>
      </c>
      <c r="BP88">
        <v>0</v>
      </c>
      <c r="BQ88">
        <v>899</v>
      </c>
      <c r="BS88">
        <v>0</v>
      </c>
      <c r="BT88">
        <v>0</v>
      </c>
      <c r="BU88">
        <v>0</v>
      </c>
      <c r="BV88">
        <v>0</v>
      </c>
      <c r="BW88">
        <v>0</v>
      </c>
      <c r="BY88">
        <v>0</v>
      </c>
      <c r="CA88">
        <v>0</v>
      </c>
      <c r="CB88">
        <v>0</v>
      </c>
      <c r="CC88">
        <v>0</v>
      </c>
      <c r="CD88">
        <v>0</v>
      </c>
      <c r="CE88">
        <v>0</v>
      </c>
      <c r="CF88">
        <v>0</v>
      </c>
      <c r="CG88">
        <v>0</v>
      </c>
      <c r="CH88">
        <v>103712</v>
      </c>
      <c r="CI88">
        <v>0</v>
      </c>
      <c r="CJ88">
        <v>4</v>
      </c>
      <c r="CK88">
        <v>0</v>
      </c>
      <c r="CL88">
        <v>0</v>
      </c>
      <c r="CN88">
        <v>0</v>
      </c>
      <c r="CO88">
        <v>1</v>
      </c>
      <c r="CP88">
        <v>0</v>
      </c>
      <c r="CQ88">
        <v>0</v>
      </c>
      <c r="CR88">
        <v>245.02300000000002</v>
      </c>
      <c r="CS88">
        <v>0</v>
      </c>
      <c r="CT88">
        <v>0</v>
      </c>
      <c r="CU88">
        <v>0</v>
      </c>
      <c r="CV88">
        <v>0</v>
      </c>
      <c r="CW88">
        <v>0</v>
      </c>
      <c r="CX88">
        <v>0</v>
      </c>
      <c r="CY88">
        <v>0</v>
      </c>
      <c r="CZ88">
        <v>0</v>
      </c>
      <c r="DB88">
        <v>1100030</v>
      </c>
      <c r="DC88">
        <v>0</v>
      </c>
      <c r="DD88">
        <v>0</v>
      </c>
      <c r="DE88">
        <v>385718</v>
      </c>
      <c r="DF88">
        <v>385718</v>
      </c>
      <c r="DG88">
        <v>62.063000000000002</v>
      </c>
      <c r="DH88">
        <v>0</v>
      </c>
      <c r="DI88">
        <v>0</v>
      </c>
      <c r="DK88">
        <v>4068</v>
      </c>
      <c r="DL88">
        <v>0</v>
      </c>
      <c r="DM88">
        <v>1183080</v>
      </c>
      <c r="DN88">
        <v>2881</v>
      </c>
      <c r="DO88">
        <v>0</v>
      </c>
      <c r="DP88">
        <v>0</v>
      </c>
      <c r="DQ88">
        <v>0</v>
      </c>
      <c r="DR88">
        <v>0</v>
      </c>
      <c r="DS88">
        <v>0</v>
      </c>
      <c r="DT88">
        <v>0</v>
      </c>
      <c r="DU88">
        <v>0</v>
      </c>
      <c r="DV88">
        <v>0</v>
      </c>
      <c r="DW88">
        <v>0</v>
      </c>
      <c r="DX88">
        <v>0</v>
      </c>
      <c r="DY88">
        <v>0</v>
      </c>
      <c r="DZ88">
        <v>0</v>
      </c>
      <c r="EA88">
        <v>3.7000000000000005E-2</v>
      </c>
      <c r="EB88">
        <v>0</v>
      </c>
      <c r="EC88">
        <v>8.7170000000000005</v>
      </c>
      <c r="ED88">
        <v>62303</v>
      </c>
      <c r="EE88">
        <v>0</v>
      </c>
      <c r="EF88">
        <v>0</v>
      </c>
      <c r="EG88">
        <v>0.89400000000000002</v>
      </c>
      <c r="EH88">
        <v>95697</v>
      </c>
      <c r="EI88">
        <v>1027961</v>
      </c>
      <c r="EJ88">
        <v>41.35</v>
      </c>
      <c r="EK88">
        <v>3.1360000000000001</v>
      </c>
      <c r="EL88">
        <v>0</v>
      </c>
      <c r="EM88">
        <v>0.93200000000000005</v>
      </c>
      <c r="EN88">
        <v>0.11900000000000001</v>
      </c>
      <c r="EO88">
        <v>0</v>
      </c>
      <c r="EP88">
        <v>0</v>
      </c>
      <c r="EQ88">
        <v>46.468000000000004</v>
      </c>
      <c r="ER88">
        <v>0</v>
      </c>
      <c r="ES88">
        <v>15.398000000000001</v>
      </c>
      <c r="ET88">
        <v>0</v>
      </c>
      <c r="EV88">
        <v>0</v>
      </c>
      <c r="EW88">
        <v>0</v>
      </c>
      <c r="EX88">
        <v>0</v>
      </c>
      <c r="EZ88">
        <v>3121484</v>
      </c>
      <c r="FA88">
        <v>0</v>
      </c>
      <c r="FB88">
        <v>3228177</v>
      </c>
      <c r="FC88">
        <v>0</v>
      </c>
      <c r="FD88">
        <v>0</v>
      </c>
      <c r="FE88">
        <v>418224</v>
      </c>
      <c r="FF88">
        <v>74518</v>
      </c>
      <c r="FG88">
        <v>6.7610000000000003E-2</v>
      </c>
      <c r="FH88">
        <v>3.1380999999999999E-2</v>
      </c>
      <c r="FI88">
        <v>0</v>
      </c>
      <c r="FJ88">
        <v>0</v>
      </c>
      <c r="FK88">
        <v>477.59700000000004</v>
      </c>
      <c r="FL88">
        <v>3824631</v>
      </c>
      <c r="FM88">
        <v>0</v>
      </c>
      <c r="FN88">
        <v>0</v>
      </c>
      <c r="FO88">
        <v>0</v>
      </c>
      <c r="FP88">
        <v>0</v>
      </c>
      <c r="FQ88">
        <v>0</v>
      </c>
      <c r="FR88">
        <v>0</v>
      </c>
      <c r="FS88">
        <v>0</v>
      </c>
      <c r="FT88">
        <v>0</v>
      </c>
      <c r="FU88">
        <v>0</v>
      </c>
      <c r="FV88">
        <v>0</v>
      </c>
      <c r="FW88">
        <v>0</v>
      </c>
      <c r="FX88">
        <v>0</v>
      </c>
      <c r="FY88">
        <v>0</v>
      </c>
      <c r="GB88">
        <v>61823</v>
      </c>
      <c r="GC88">
        <v>61823</v>
      </c>
      <c r="GD88">
        <v>6.5490000000000004</v>
      </c>
      <c r="GF88">
        <v>0</v>
      </c>
      <c r="GG88">
        <v>0</v>
      </c>
      <c r="GH88">
        <v>0</v>
      </c>
      <c r="GI88">
        <v>0</v>
      </c>
      <c r="GK88">
        <v>0</v>
      </c>
      <c r="GL88">
        <v>0</v>
      </c>
      <c r="GM88">
        <v>0</v>
      </c>
      <c r="GN88">
        <v>0</v>
      </c>
      <c r="GO88">
        <v>0</v>
      </c>
      <c r="GQ88">
        <v>0</v>
      </c>
      <c r="GR88">
        <v>0</v>
      </c>
      <c r="GS88">
        <v>0</v>
      </c>
      <c r="GT88">
        <v>0</v>
      </c>
      <c r="HB88">
        <v>0</v>
      </c>
      <c r="HC88">
        <v>0</v>
      </c>
      <c r="HD88">
        <v>85772</v>
      </c>
      <c r="HE88">
        <v>0</v>
      </c>
      <c r="HF88">
        <v>205315</v>
      </c>
      <c r="HG88">
        <v>1243</v>
      </c>
      <c r="HH88">
        <v>0</v>
      </c>
      <c r="HI88">
        <v>0</v>
      </c>
      <c r="HJ88">
        <v>139330</v>
      </c>
      <c r="HK88">
        <v>2017</v>
      </c>
      <c r="HL88">
        <v>1776</v>
      </c>
      <c r="HM88">
        <v>0</v>
      </c>
      <c r="HN88">
        <v>0</v>
      </c>
      <c r="HO88">
        <v>0</v>
      </c>
      <c r="HP88">
        <v>53556</v>
      </c>
      <c r="HQ88">
        <v>0</v>
      </c>
      <c r="HR88">
        <v>0</v>
      </c>
      <c r="HS88">
        <v>3118603</v>
      </c>
      <c r="HT88">
        <v>74518</v>
      </c>
      <c r="HW88">
        <v>0</v>
      </c>
      <c r="HX88">
        <v>32</v>
      </c>
      <c r="HY88">
        <v>36</v>
      </c>
      <c r="HZ88">
        <v>33</v>
      </c>
      <c r="IA88">
        <v>57</v>
      </c>
      <c r="IB88">
        <v>84</v>
      </c>
      <c r="IC88">
        <v>242</v>
      </c>
      <c r="ID88">
        <v>0</v>
      </c>
      <c r="IE88">
        <v>0</v>
      </c>
      <c r="IF88">
        <v>0</v>
      </c>
      <c r="IG88">
        <v>2</v>
      </c>
      <c r="IH88">
        <v>0</v>
      </c>
      <c r="II88">
        <v>194.75</v>
      </c>
      <c r="IJ88">
        <v>45.335000000000001</v>
      </c>
      <c r="IK88">
        <v>66.106000000000009</v>
      </c>
      <c r="IL88">
        <v>0</v>
      </c>
      <c r="IM88">
        <v>0</v>
      </c>
      <c r="IN88">
        <v>0</v>
      </c>
      <c r="IO88">
        <v>0</v>
      </c>
      <c r="IP88">
        <v>260.85599999999999</v>
      </c>
      <c r="IQ88">
        <v>45.335000000000001</v>
      </c>
      <c r="IR88">
        <v>28176</v>
      </c>
      <c r="IS88">
        <v>18179</v>
      </c>
      <c r="IT88">
        <v>0</v>
      </c>
      <c r="IU88">
        <v>0</v>
      </c>
      <c r="IV88">
        <v>0</v>
      </c>
      <c r="IW88">
        <v>6215</v>
      </c>
      <c r="IX88">
        <v>0</v>
      </c>
      <c r="IY88">
        <v>0</v>
      </c>
      <c r="IZ88">
        <v>71735</v>
      </c>
      <c r="JA88">
        <v>0</v>
      </c>
      <c r="JB88">
        <v>0</v>
      </c>
      <c r="JC88">
        <v>0</v>
      </c>
      <c r="JD88">
        <v>0</v>
      </c>
      <c r="JE88">
        <v>0</v>
      </c>
      <c r="JF88">
        <v>0</v>
      </c>
      <c r="JG88">
        <v>0</v>
      </c>
      <c r="JH88">
        <v>0</v>
      </c>
      <c r="JJ88">
        <v>0</v>
      </c>
      <c r="JK88">
        <v>0</v>
      </c>
      <c r="JL88">
        <v>0</v>
      </c>
      <c r="JM88">
        <v>0</v>
      </c>
      <c r="JO88">
        <v>0</v>
      </c>
      <c r="JP88">
        <v>6.5490000000000004</v>
      </c>
      <c r="JQ88">
        <v>0</v>
      </c>
      <c r="JR88">
        <v>0</v>
      </c>
      <c r="JS88">
        <v>61823</v>
      </c>
      <c r="JT88">
        <v>0</v>
      </c>
      <c r="JU88">
        <v>0</v>
      </c>
      <c r="JW88">
        <v>0</v>
      </c>
      <c r="JX88">
        <v>0</v>
      </c>
      <c r="JY88">
        <v>0</v>
      </c>
      <c r="JZ88">
        <v>0</v>
      </c>
      <c r="KD88">
        <v>0</v>
      </c>
      <c r="KE88">
        <v>7375</v>
      </c>
      <c r="KG88">
        <v>0</v>
      </c>
      <c r="KH88">
        <v>0</v>
      </c>
      <c r="KI88">
        <v>0</v>
      </c>
      <c r="KJ88">
        <v>1</v>
      </c>
      <c r="KK88">
        <v>1</v>
      </c>
      <c r="KL88">
        <v>622</v>
      </c>
      <c r="KM88">
        <v>622</v>
      </c>
      <c r="KN88">
        <v>0</v>
      </c>
      <c r="KO88">
        <v>0</v>
      </c>
      <c r="KP88">
        <v>0</v>
      </c>
      <c r="KQ88">
        <v>0</v>
      </c>
      <c r="KS88">
        <v>0</v>
      </c>
      <c r="KT88">
        <v>0</v>
      </c>
      <c r="KU88">
        <v>0</v>
      </c>
      <c r="KW88">
        <v>0</v>
      </c>
      <c r="KX88">
        <v>0</v>
      </c>
      <c r="KY88">
        <v>0</v>
      </c>
      <c r="KZ88">
        <v>3629285</v>
      </c>
      <c r="LA88">
        <v>0</v>
      </c>
      <c r="LB88">
        <v>0</v>
      </c>
      <c r="LD88">
        <v>0</v>
      </c>
      <c r="LE88">
        <v>0</v>
      </c>
      <c r="LF88">
        <v>0</v>
      </c>
      <c r="LG88">
        <v>17940</v>
      </c>
      <c r="LH88">
        <v>0</v>
      </c>
      <c r="LI88">
        <v>3629285</v>
      </c>
      <c r="LJ88">
        <v>245.02300000000002</v>
      </c>
      <c r="LK88">
        <v>4</v>
      </c>
      <c r="LL88">
        <v>134160</v>
      </c>
      <c r="LM88">
        <v>5170</v>
      </c>
      <c r="LN88">
        <v>0</v>
      </c>
      <c r="LO88">
        <v>0</v>
      </c>
      <c r="LP88">
        <v>0</v>
      </c>
      <c r="LQ88">
        <v>0</v>
      </c>
      <c r="LR88">
        <v>0</v>
      </c>
      <c r="LS88">
        <v>0</v>
      </c>
      <c r="LT88">
        <v>0</v>
      </c>
      <c r="LU88">
        <v>0</v>
      </c>
      <c r="LV88">
        <v>0</v>
      </c>
      <c r="LW88">
        <v>0</v>
      </c>
      <c r="LX88">
        <v>0</v>
      </c>
      <c r="LY88">
        <v>0</v>
      </c>
      <c r="LZ88">
        <v>297</v>
      </c>
      <c r="MA88">
        <v>17940</v>
      </c>
      <c r="MB88">
        <v>0</v>
      </c>
      <c r="MC88">
        <v>11960</v>
      </c>
      <c r="MD88">
        <v>5980</v>
      </c>
      <c r="ME88">
        <v>0</v>
      </c>
      <c r="MF88">
        <v>0</v>
      </c>
      <c r="MG88">
        <v>3715057</v>
      </c>
      <c r="MH88">
        <v>0</v>
      </c>
      <c r="MI88">
        <v>0</v>
      </c>
      <c r="MJ88">
        <v>0</v>
      </c>
      <c r="MK88">
        <v>0</v>
      </c>
      <c r="ML88">
        <v>0</v>
      </c>
      <c r="MM88">
        <v>1228196.149</v>
      </c>
      <c r="MN88">
        <v>0</v>
      </c>
      <c r="MO88">
        <v>81365.085000000006</v>
      </c>
      <c r="MP88">
        <v>0</v>
      </c>
      <c r="MQ88">
        <v>0</v>
      </c>
      <c r="MS88">
        <v>763323922</v>
      </c>
      <c r="MT88">
        <v>257639917</v>
      </c>
      <c r="MU88">
        <v>0</v>
      </c>
      <c r="MV88">
        <v>0</v>
      </c>
      <c r="MW88">
        <v>0</v>
      </c>
      <c r="MX88">
        <v>505684005</v>
      </c>
      <c r="MY88">
        <v>0</v>
      </c>
      <c r="MZ88">
        <v>0</v>
      </c>
      <c r="NA88">
        <v>0</v>
      </c>
      <c r="NB88">
        <v>0</v>
      </c>
      <c r="ND88">
        <v>210.03100000000001</v>
      </c>
      <c r="NE88">
        <v>9451</v>
      </c>
      <c r="NF88">
        <v>7</v>
      </c>
      <c r="NG88">
        <v>7000</v>
      </c>
      <c r="NH88">
        <v>31482</v>
      </c>
      <c r="NI88">
        <v>0</v>
      </c>
      <c r="NJ88">
        <v>0</v>
      </c>
      <c r="NK88">
        <v>0</v>
      </c>
      <c r="NL88">
        <v>0</v>
      </c>
      <c r="NN88">
        <v>0</v>
      </c>
      <c r="NO88">
        <v>0</v>
      </c>
      <c r="NP88">
        <v>299</v>
      </c>
      <c r="NT88">
        <v>0</v>
      </c>
      <c r="NU88">
        <v>0</v>
      </c>
      <c r="NV88">
        <v>0</v>
      </c>
      <c r="NW88">
        <v>0</v>
      </c>
      <c r="NX88">
        <v>0</v>
      </c>
      <c r="NY88">
        <v>0</v>
      </c>
      <c r="NZ88">
        <v>0</v>
      </c>
      <c r="OA88">
        <v>0</v>
      </c>
      <c r="OB88">
        <v>0</v>
      </c>
      <c r="OC88">
        <v>0</v>
      </c>
      <c r="OD88">
        <v>0</v>
      </c>
      <c r="OE88">
        <v>80000</v>
      </c>
      <c r="OF88">
        <v>440000</v>
      </c>
      <c r="OG88">
        <v>4000</v>
      </c>
      <c r="OH88">
        <v>8000</v>
      </c>
      <c r="OO88">
        <v>0</v>
      </c>
      <c r="OP88">
        <v>0</v>
      </c>
      <c r="OQ88">
        <v>0</v>
      </c>
      <c r="OR88">
        <v>0</v>
      </c>
      <c r="OS88">
        <v>0</v>
      </c>
      <c r="OT88">
        <v>0</v>
      </c>
      <c r="OU88">
        <v>0</v>
      </c>
      <c r="OV88">
        <v>11342648</v>
      </c>
      <c r="OX88">
        <v>0.25270000000000004</v>
      </c>
      <c r="OY88">
        <v>406500.10000000003</v>
      </c>
      <c r="OZ88">
        <v>1871751</v>
      </c>
      <c r="PA88">
        <v>690611</v>
      </c>
      <c r="PB88">
        <v>6925</v>
      </c>
      <c r="PC88">
        <v>0</v>
      </c>
      <c r="PD88">
        <v>35000000</v>
      </c>
      <c r="PE88">
        <v>33517000</v>
      </c>
      <c r="PF88">
        <v>1483000</v>
      </c>
      <c r="PG88">
        <v>306</v>
      </c>
      <c r="PH88">
        <v>0</v>
      </c>
      <c r="PI88">
        <v>0</v>
      </c>
      <c r="PJ88">
        <v>0</v>
      </c>
      <c r="PK88">
        <v>0</v>
      </c>
      <c r="PL88">
        <v>0</v>
      </c>
      <c r="PM88">
        <v>0</v>
      </c>
      <c r="PN88">
        <v>0</v>
      </c>
      <c r="PO88">
        <v>0</v>
      </c>
    </row>
    <row r="89" spans="1:431" customFormat="1" x14ac:dyDescent="0.3">
      <c r="A89">
        <v>46778</v>
      </c>
      <c r="B89" s="4">
        <v>101814</v>
      </c>
      <c r="C89">
        <v>9</v>
      </c>
      <c r="D89">
        <v>2026</v>
      </c>
      <c r="E89">
        <v>6215</v>
      </c>
      <c r="F89">
        <v>0</v>
      </c>
      <c r="G89">
        <v>998.80700000000002</v>
      </c>
      <c r="H89">
        <v>968.13200000000006</v>
      </c>
      <c r="I89">
        <v>968.13200000000006</v>
      </c>
      <c r="J89">
        <v>998.80700000000002</v>
      </c>
      <c r="K89">
        <v>0</v>
      </c>
      <c r="L89">
        <v>6215</v>
      </c>
      <c r="M89">
        <v>0</v>
      </c>
      <c r="N89">
        <v>0</v>
      </c>
      <c r="P89">
        <v>1040.673</v>
      </c>
      <c r="Q89">
        <v>0</v>
      </c>
      <c r="R89">
        <v>490355</v>
      </c>
      <c r="S89">
        <v>471.19</v>
      </c>
      <c r="U89">
        <v>356739</v>
      </c>
      <c r="V89">
        <v>480.93600000000004</v>
      </c>
      <c r="W89">
        <v>340626</v>
      </c>
      <c r="X89">
        <v>340626</v>
      </c>
      <c r="Z89">
        <v>0</v>
      </c>
      <c r="AC89">
        <v>0</v>
      </c>
      <c r="AD89" t="s">
        <v>427</v>
      </c>
      <c r="AE89">
        <v>0</v>
      </c>
      <c r="AH89">
        <v>0</v>
      </c>
      <c r="AI89">
        <v>0</v>
      </c>
      <c r="AJ89">
        <v>6215</v>
      </c>
      <c r="AK89" t="s">
        <v>949</v>
      </c>
      <c r="AL89" t="s">
        <v>512</v>
      </c>
      <c r="AM89">
        <v>0</v>
      </c>
      <c r="AN89">
        <v>0</v>
      </c>
      <c r="AO89">
        <v>0</v>
      </c>
      <c r="AP89">
        <v>0</v>
      </c>
      <c r="AQ89">
        <v>0</v>
      </c>
      <c r="AS89">
        <v>0</v>
      </c>
      <c r="AT89">
        <v>0</v>
      </c>
      <c r="AU89">
        <v>0</v>
      </c>
      <c r="AV89">
        <v>-98</v>
      </c>
      <c r="AW89">
        <v>12550225</v>
      </c>
      <c r="AX89">
        <v>12179200</v>
      </c>
      <c r="AY89">
        <v>8445535</v>
      </c>
      <c r="AZ89">
        <v>490355</v>
      </c>
      <c r="BA89">
        <v>68.25</v>
      </c>
      <c r="BB89">
        <v>0</v>
      </c>
      <c r="BC89">
        <v>0</v>
      </c>
      <c r="BD89">
        <v>0</v>
      </c>
      <c r="BE89">
        <v>0</v>
      </c>
      <c r="BF89">
        <v>10304872</v>
      </c>
      <c r="BG89">
        <v>0</v>
      </c>
      <c r="BJ89">
        <v>12</v>
      </c>
      <c r="BK89">
        <v>0</v>
      </c>
      <c r="BL89">
        <v>0</v>
      </c>
      <c r="BM89">
        <v>0</v>
      </c>
      <c r="BN89">
        <v>0</v>
      </c>
      <c r="BO89">
        <v>0</v>
      </c>
      <c r="BP89">
        <v>0</v>
      </c>
      <c r="BQ89">
        <v>752</v>
      </c>
      <c r="BS89">
        <v>0</v>
      </c>
      <c r="BT89">
        <v>0</v>
      </c>
      <c r="BU89">
        <v>0</v>
      </c>
      <c r="BV89">
        <v>0</v>
      </c>
      <c r="BW89">
        <v>0</v>
      </c>
      <c r="BY89">
        <v>0</v>
      </c>
      <c r="CA89">
        <v>0</v>
      </c>
      <c r="CB89">
        <v>0</v>
      </c>
      <c r="CC89">
        <v>0</v>
      </c>
      <c r="CD89">
        <v>0</v>
      </c>
      <c r="CE89">
        <v>0</v>
      </c>
      <c r="CF89">
        <v>0</v>
      </c>
      <c r="CG89">
        <v>0</v>
      </c>
      <c r="CH89">
        <v>437495</v>
      </c>
      <c r="CI89">
        <v>0</v>
      </c>
      <c r="CJ89">
        <v>4</v>
      </c>
      <c r="CK89">
        <v>0</v>
      </c>
      <c r="CL89">
        <v>0</v>
      </c>
      <c r="CN89">
        <v>0</v>
      </c>
      <c r="CO89">
        <v>1</v>
      </c>
      <c r="CP89">
        <v>0</v>
      </c>
      <c r="CQ89">
        <v>0</v>
      </c>
      <c r="CR89">
        <v>1042.538</v>
      </c>
      <c r="CS89">
        <v>0</v>
      </c>
      <c r="CT89">
        <v>0</v>
      </c>
      <c r="CU89">
        <v>0</v>
      </c>
      <c r="CV89">
        <v>0</v>
      </c>
      <c r="CW89">
        <v>0</v>
      </c>
      <c r="CX89">
        <v>0</v>
      </c>
      <c r="CY89">
        <v>0</v>
      </c>
      <c r="CZ89">
        <v>0</v>
      </c>
      <c r="DB89">
        <v>6016940</v>
      </c>
      <c r="DC89">
        <v>0</v>
      </c>
      <c r="DD89">
        <v>0</v>
      </c>
      <c r="DE89">
        <v>1797844</v>
      </c>
      <c r="DF89">
        <v>1797844</v>
      </c>
      <c r="DG89">
        <v>289.27500000000003</v>
      </c>
      <c r="DH89">
        <v>0</v>
      </c>
      <c r="DI89">
        <v>0</v>
      </c>
      <c r="DK89">
        <v>1806</v>
      </c>
      <c r="DL89">
        <v>0</v>
      </c>
      <c r="DM89">
        <v>587148</v>
      </c>
      <c r="DN89">
        <v>1430</v>
      </c>
      <c r="DO89">
        <v>0</v>
      </c>
      <c r="DP89">
        <v>0</v>
      </c>
      <c r="DQ89">
        <v>0</v>
      </c>
      <c r="DR89">
        <v>0</v>
      </c>
      <c r="DS89">
        <v>0</v>
      </c>
      <c r="DT89">
        <v>0</v>
      </c>
      <c r="DU89">
        <v>0</v>
      </c>
      <c r="DV89">
        <v>0</v>
      </c>
      <c r="DW89">
        <v>0</v>
      </c>
      <c r="DX89">
        <v>0</v>
      </c>
      <c r="DY89">
        <v>0</v>
      </c>
      <c r="DZ89">
        <v>0</v>
      </c>
      <c r="EA89">
        <v>0</v>
      </c>
      <c r="EB89">
        <v>0</v>
      </c>
      <c r="EC89">
        <v>0.17200000000000001</v>
      </c>
      <c r="ED89">
        <v>1229</v>
      </c>
      <c r="EE89">
        <v>0</v>
      </c>
      <c r="EF89">
        <v>0</v>
      </c>
      <c r="EG89">
        <v>0</v>
      </c>
      <c r="EH89">
        <v>587349</v>
      </c>
      <c r="EI89">
        <v>0</v>
      </c>
      <c r="EJ89">
        <v>0</v>
      </c>
      <c r="EK89">
        <v>29.435000000000002</v>
      </c>
      <c r="EL89">
        <v>0</v>
      </c>
      <c r="EM89">
        <v>0</v>
      </c>
      <c r="EN89">
        <v>1.24</v>
      </c>
      <c r="EO89">
        <v>0</v>
      </c>
      <c r="EP89">
        <v>0</v>
      </c>
      <c r="EQ89">
        <v>30.675000000000001</v>
      </c>
      <c r="ER89">
        <v>0</v>
      </c>
      <c r="ES89">
        <v>94.50500000000001</v>
      </c>
      <c r="ET89">
        <v>0</v>
      </c>
      <c r="EV89">
        <v>0</v>
      </c>
      <c r="EW89">
        <v>0</v>
      </c>
      <c r="EX89">
        <v>0</v>
      </c>
      <c r="EZ89">
        <v>10468556</v>
      </c>
      <c r="FA89">
        <v>0</v>
      </c>
      <c r="FB89">
        <v>10957481</v>
      </c>
      <c r="FC89">
        <v>0</v>
      </c>
      <c r="FD89">
        <v>0</v>
      </c>
      <c r="FE89">
        <v>1451942</v>
      </c>
      <c r="FF89">
        <v>258702</v>
      </c>
      <c r="FG89">
        <v>6.7610000000000003E-2</v>
      </c>
      <c r="FH89">
        <v>3.1380999999999999E-2</v>
      </c>
      <c r="FI89">
        <v>0</v>
      </c>
      <c r="FJ89">
        <v>0</v>
      </c>
      <c r="FK89">
        <v>1658.0650000000001</v>
      </c>
      <c r="FL89">
        <v>13105620</v>
      </c>
      <c r="FM89">
        <v>0</v>
      </c>
      <c r="FN89">
        <v>0</v>
      </c>
      <c r="FO89">
        <v>67820</v>
      </c>
      <c r="FP89">
        <v>0</v>
      </c>
      <c r="FQ89">
        <v>67820</v>
      </c>
      <c r="FR89">
        <v>67820</v>
      </c>
      <c r="FS89">
        <v>0</v>
      </c>
      <c r="FT89">
        <v>0</v>
      </c>
      <c r="FU89">
        <v>0</v>
      </c>
      <c r="FV89">
        <v>0</v>
      </c>
      <c r="FW89">
        <v>0</v>
      </c>
      <c r="FX89">
        <v>0</v>
      </c>
      <c r="FY89">
        <v>0</v>
      </c>
      <c r="GB89">
        <v>0</v>
      </c>
      <c r="GC89">
        <v>0</v>
      </c>
      <c r="GD89">
        <v>0</v>
      </c>
      <c r="GF89">
        <v>0</v>
      </c>
      <c r="GG89">
        <v>0</v>
      </c>
      <c r="GH89">
        <v>0</v>
      </c>
      <c r="GI89">
        <v>0</v>
      </c>
      <c r="GK89">
        <v>0</v>
      </c>
      <c r="GL89">
        <v>0</v>
      </c>
      <c r="GM89">
        <v>0</v>
      </c>
      <c r="GN89">
        <v>0</v>
      </c>
      <c r="GO89">
        <v>0</v>
      </c>
      <c r="GQ89">
        <v>0</v>
      </c>
      <c r="GR89">
        <v>0</v>
      </c>
      <c r="GS89">
        <v>0</v>
      </c>
      <c r="GT89">
        <v>0</v>
      </c>
      <c r="HB89">
        <v>0</v>
      </c>
      <c r="HC89">
        <v>0</v>
      </c>
      <c r="HD89">
        <v>372455</v>
      </c>
      <c r="HE89">
        <v>0</v>
      </c>
      <c r="HF89">
        <v>1123033</v>
      </c>
      <c r="HG89">
        <v>14295</v>
      </c>
      <c r="HH89">
        <v>405556</v>
      </c>
      <c r="HI89">
        <v>0</v>
      </c>
      <c r="HJ89">
        <v>122618</v>
      </c>
      <c r="HK89">
        <v>0</v>
      </c>
      <c r="HL89">
        <v>0</v>
      </c>
      <c r="HM89">
        <v>0</v>
      </c>
      <c r="HN89">
        <v>0</v>
      </c>
      <c r="HO89">
        <v>18000</v>
      </c>
      <c r="HP89">
        <v>0</v>
      </c>
      <c r="HQ89">
        <v>0</v>
      </c>
      <c r="HR89">
        <v>0</v>
      </c>
      <c r="HS89">
        <v>10467126</v>
      </c>
      <c r="HT89">
        <v>258702</v>
      </c>
      <c r="HW89">
        <v>0</v>
      </c>
      <c r="HX89">
        <v>28</v>
      </c>
      <c r="HY89">
        <v>79</v>
      </c>
      <c r="HZ89">
        <v>76</v>
      </c>
      <c r="IA89">
        <v>205</v>
      </c>
      <c r="IB89">
        <v>696</v>
      </c>
      <c r="IC89">
        <v>1084</v>
      </c>
      <c r="ID89">
        <v>0</v>
      </c>
      <c r="IE89">
        <v>33.311</v>
      </c>
      <c r="IF89">
        <v>0</v>
      </c>
      <c r="IG89">
        <v>23</v>
      </c>
      <c r="IH89">
        <v>811.78600000000006</v>
      </c>
      <c r="II89">
        <v>0</v>
      </c>
      <c r="IJ89">
        <v>514.24700000000007</v>
      </c>
      <c r="IK89">
        <v>0</v>
      </c>
      <c r="IL89">
        <v>0</v>
      </c>
      <c r="IM89">
        <v>0</v>
      </c>
      <c r="IN89">
        <v>0</v>
      </c>
      <c r="IO89">
        <v>0</v>
      </c>
      <c r="IP89">
        <v>0</v>
      </c>
      <c r="IQ89">
        <v>480.93600000000004</v>
      </c>
      <c r="IR89">
        <v>298902</v>
      </c>
      <c r="IS89">
        <v>0</v>
      </c>
      <c r="IT89">
        <v>0</v>
      </c>
      <c r="IU89">
        <v>0</v>
      </c>
      <c r="IV89">
        <v>0</v>
      </c>
      <c r="IW89">
        <v>6215</v>
      </c>
      <c r="IX89">
        <v>31054</v>
      </c>
      <c r="IY89">
        <v>0</v>
      </c>
      <c r="IZ89">
        <v>0</v>
      </c>
      <c r="JA89">
        <v>0</v>
      </c>
      <c r="JB89">
        <v>0</v>
      </c>
      <c r="JC89">
        <v>0</v>
      </c>
      <c r="JD89">
        <v>0</v>
      </c>
      <c r="JE89">
        <v>0</v>
      </c>
      <c r="JF89">
        <v>0</v>
      </c>
      <c r="JG89">
        <v>0</v>
      </c>
      <c r="JH89">
        <v>0</v>
      </c>
      <c r="JJ89">
        <v>0</v>
      </c>
      <c r="JK89">
        <v>0</v>
      </c>
      <c r="JL89">
        <v>0</v>
      </c>
      <c r="JM89">
        <v>0</v>
      </c>
      <c r="JO89">
        <v>0</v>
      </c>
      <c r="JP89">
        <v>0</v>
      </c>
      <c r="JQ89">
        <v>0</v>
      </c>
      <c r="JR89">
        <v>0</v>
      </c>
      <c r="JS89">
        <v>0</v>
      </c>
      <c r="JT89">
        <v>0</v>
      </c>
      <c r="JU89">
        <v>0</v>
      </c>
      <c r="JW89">
        <v>0</v>
      </c>
      <c r="JX89">
        <v>0</v>
      </c>
      <c r="JY89">
        <v>0</v>
      </c>
      <c r="JZ89">
        <v>0</v>
      </c>
      <c r="KD89">
        <v>0</v>
      </c>
      <c r="KE89">
        <v>7375</v>
      </c>
      <c r="KG89">
        <v>0</v>
      </c>
      <c r="KH89">
        <v>0</v>
      </c>
      <c r="KI89">
        <v>0</v>
      </c>
      <c r="KJ89">
        <v>23</v>
      </c>
      <c r="KK89">
        <v>0</v>
      </c>
      <c r="KL89">
        <v>14295</v>
      </c>
      <c r="KM89">
        <v>0</v>
      </c>
      <c r="KN89">
        <v>0</v>
      </c>
      <c r="KO89">
        <v>0</v>
      </c>
      <c r="KP89">
        <v>0</v>
      </c>
      <c r="KQ89">
        <v>0</v>
      </c>
      <c r="KS89">
        <v>0</v>
      </c>
      <c r="KT89">
        <v>0</v>
      </c>
      <c r="KU89">
        <v>0</v>
      </c>
      <c r="KW89">
        <v>0</v>
      </c>
      <c r="KX89">
        <v>0</v>
      </c>
      <c r="KY89">
        <v>0</v>
      </c>
      <c r="KZ89">
        <v>12242810</v>
      </c>
      <c r="LA89">
        <v>0</v>
      </c>
      <c r="LB89">
        <v>0</v>
      </c>
      <c r="LD89">
        <v>0</v>
      </c>
      <c r="LE89">
        <v>0</v>
      </c>
      <c r="LF89">
        <v>0</v>
      </c>
      <c r="LG89">
        <v>65040</v>
      </c>
      <c r="LH89">
        <v>0</v>
      </c>
      <c r="LI89">
        <v>12242810</v>
      </c>
      <c r="LJ89">
        <v>1042.538</v>
      </c>
      <c r="LK89">
        <v>3</v>
      </c>
      <c r="LL89">
        <v>100620</v>
      </c>
      <c r="LM89">
        <v>21998</v>
      </c>
      <c r="LN89">
        <v>0</v>
      </c>
      <c r="LO89">
        <v>0</v>
      </c>
      <c r="LP89">
        <v>0</v>
      </c>
      <c r="LQ89">
        <v>0</v>
      </c>
      <c r="LR89">
        <v>0</v>
      </c>
      <c r="LS89">
        <v>0</v>
      </c>
      <c r="LT89">
        <v>0</v>
      </c>
      <c r="LU89">
        <v>0</v>
      </c>
      <c r="LV89">
        <v>0</v>
      </c>
      <c r="LW89">
        <v>0</v>
      </c>
      <c r="LX89">
        <v>0</v>
      </c>
      <c r="LY89">
        <v>0</v>
      </c>
      <c r="LZ89">
        <v>1084</v>
      </c>
      <c r="MA89">
        <v>65040</v>
      </c>
      <c r="MB89">
        <v>0</v>
      </c>
      <c r="MC89">
        <v>43360</v>
      </c>
      <c r="MD89">
        <v>21680</v>
      </c>
      <c r="ME89">
        <v>0</v>
      </c>
      <c r="MF89">
        <v>0</v>
      </c>
      <c r="MG89">
        <v>12615265</v>
      </c>
      <c r="MH89">
        <v>0</v>
      </c>
      <c r="MI89">
        <v>0</v>
      </c>
      <c r="MJ89">
        <v>0</v>
      </c>
      <c r="MK89">
        <v>0</v>
      </c>
      <c r="ML89">
        <v>0</v>
      </c>
      <c r="MM89">
        <v>1228196.149</v>
      </c>
      <c r="MN89">
        <v>32.864000000000004</v>
      </c>
      <c r="MO89">
        <v>81365.085000000006</v>
      </c>
      <c r="MP89">
        <v>499.06400000000002</v>
      </c>
      <c r="MQ89">
        <v>1310.8500000000001</v>
      </c>
      <c r="MS89">
        <v>763323922</v>
      </c>
      <c r="MT89">
        <v>257639917</v>
      </c>
      <c r="MU89">
        <v>170289</v>
      </c>
      <c r="MV89">
        <v>504525</v>
      </c>
      <c r="MW89">
        <v>31017</v>
      </c>
      <c r="MX89">
        <v>505684005</v>
      </c>
      <c r="MY89">
        <v>204250</v>
      </c>
      <c r="MZ89">
        <v>288000</v>
      </c>
      <c r="NA89">
        <v>32</v>
      </c>
      <c r="NB89">
        <v>8</v>
      </c>
      <c r="ND89">
        <v>1148.829</v>
      </c>
      <c r="NE89">
        <v>51697</v>
      </c>
      <c r="NF89">
        <v>9</v>
      </c>
      <c r="NG89">
        <v>9000</v>
      </c>
      <c r="NH89">
        <v>114904</v>
      </c>
      <c r="NI89">
        <v>0</v>
      </c>
      <c r="NJ89">
        <v>0</v>
      </c>
      <c r="NK89">
        <v>89201</v>
      </c>
      <c r="NL89">
        <v>0</v>
      </c>
      <c r="NN89">
        <v>0</v>
      </c>
      <c r="NO89">
        <v>0</v>
      </c>
      <c r="NP89">
        <v>1084</v>
      </c>
      <c r="NT89">
        <v>0</v>
      </c>
      <c r="NU89">
        <v>0</v>
      </c>
      <c r="NV89">
        <v>0</v>
      </c>
      <c r="NW89">
        <v>0</v>
      </c>
      <c r="NX89">
        <v>0</v>
      </c>
      <c r="NY89">
        <v>0</v>
      </c>
      <c r="NZ89">
        <v>0</v>
      </c>
      <c r="OA89">
        <v>0</v>
      </c>
      <c r="OB89">
        <v>0</v>
      </c>
      <c r="OC89">
        <v>0</v>
      </c>
      <c r="OD89">
        <v>0</v>
      </c>
      <c r="OE89">
        <v>60000</v>
      </c>
      <c r="OF89">
        <v>1515000</v>
      </c>
      <c r="OG89">
        <v>2500</v>
      </c>
      <c r="OH89">
        <v>5000</v>
      </c>
      <c r="OO89">
        <v>190.37900000000002</v>
      </c>
      <c r="OP89">
        <v>0</v>
      </c>
      <c r="OQ89">
        <v>190.37900000000002</v>
      </c>
      <c r="OR89">
        <v>177481</v>
      </c>
      <c r="OS89">
        <v>0</v>
      </c>
      <c r="OT89">
        <v>177481</v>
      </c>
      <c r="OU89">
        <v>17823</v>
      </c>
      <c r="OV89">
        <v>31917070</v>
      </c>
      <c r="OX89">
        <v>0.25270000000000004</v>
      </c>
      <c r="OY89">
        <v>406500.10000000003</v>
      </c>
      <c r="OZ89">
        <v>5990309</v>
      </c>
      <c r="PA89">
        <v>2210215</v>
      </c>
      <c r="PB89">
        <v>6925</v>
      </c>
      <c r="PC89">
        <v>0</v>
      </c>
      <c r="PD89">
        <v>35000000</v>
      </c>
      <c r="PE89">
        <v>33517000</v>
      </c>
      <c r="PF89">
        <v>1483000</v>
      </c>
      <c r="PG89">
        <v>306</v>
      </c>
      <c r="PH89">
        <v>0</v>
      </c>
      <c r="PI89">
        <v>0</v>
      </c>
      <c r="PJ89">
        <v>0</v>
      </c>
      <c r="PK89">
        <v>0</v>
      </c>
      <c r="PL89">
        <v>730233</v>
      </c>
      <c r="PM89">
        <v>0</v>
      </c>
      <c r="PN89">
        <v>0</v>
      </c>
      <c r="PO89">
        <v>0</v>
      </c>
    </row>
    <row r="90" spans="1:431" customFormat="1" x14ac:dyDescent="0.3">
      <c r="A90">
        <v>46778</v>
      </c>
      <c r="B90" s="4">
        <v>101815</v>
      </c>
      <c r="C90">
        <v>9</v>
      </c>
      <c r="D90">
        <v>2026</v>
      </c>
      <c r="E90">
        <v>6215</v>
      </c>
      <c r="F90">
        <v>0</v>
      </c>
      <c r="G90">
        <v>339.42</v>
      </c>
      <c r="H90">
        <v>326.97900000000004</v>
      </c>
      <c r="I90">
        <v>326.97900000000004</v>
      </c>
      <c r="J90">
        <v>339.42</v>
      </c>
      <c r="K90">
        <v>0</v>
      </c>
      <c r="L90">
        <v>6215</v>
      </c>
      <c r="M90">
        <v>0</v>
      </c>
      <c r="N90">
        <v>0</v>
      </c>
      <c r="P90">
        <v>294.91500000000002</v>
      </c>
      <c r="Q90">
        <v>0</v>
      </c>
      <c r="R90">
        <v>138961</v>
      </c>
      <c r="S90">
        <v>471.19</v>
      </c>
      <c r="U90">
        <v>101097</v>
      </c>
      <c r="V90">
        <v>263.20800000000003</v>
      </c>
      <c r="W90">
        <v>163584</v>
      </c>
      <c r="X90">
        <v>163584</v>
      </c>
      <c r="Z90">
        <v>0</v>
      </c>
      <c r="AC90">
        <v>0</v>
      </c>
      <c r="AD90" t="s">
        <v>427</v>
      </c>
      <c r="AE90">
        <v>0</v>
      </c>
      <c r="AH90">
        <v>0</v>
      </c>
      <c r="AI90">
        <v>0</v>
      </c>
      <c r="AJ90">
        <v>6215</v>
      </c>
      <c r="AK90" t="s">
        <v>949</v>
      </c>
      <c r="AL90" t="s">
        <v>513</v>
      </c>
      <c r="AM90">
        <v>0</v>
      </c>
      <c r="AN90">
        <v>0</v>
      </c>
      <c r="AO90">
        <v>0</v>
      </c>
      <c r="AP90">
        <v>0</v>
      </c>
      <c r="AQ90">
        <v>0</v>
      </c>
      <c r="AS90">
        <v>0</v>
      </c>
      <c r="AT90">
        <v>0</v>
      </c>
      <c r="AU90">
        <v>0</v>
      </c>
      <c r="AV90">
        <v>-1608</v>
      </c>
      <c r="AW90">
        <v>4344592</v>
      </c>
      <c r="AX90">
        <v>4218451</v>
      </c>
      <c r="AY90">
        <v>2846301</v>
      </c>
      <c r="AZ90">
        <v>138961</v>
      </c>
      <c r="BA90">
        <v>18.083000000000002</v>
      </c>
      <c r="BB90">
        <v>0</v>
      </c>
      <c r="BC90">
        <v>0</v>
      </c>
      <c r="BD90">
        <v>0</v>
      </c>
      <c r="BE90">
        <v>0</v>
      </c>
      <c r="BF90">
        <v>3547253</v>
      </c>
      <c r="BG90">
        <v>0</v>
      </c>
      <c r="BJ90">
        <v>12</v>
      </c>
      <c r="BK90">
        <v>0</v>
      </c>
      <c r="BL90">
        <v>0</v>
      </c>
      <c r="BM90">
        <v>0</v>
      </c>
      <c r="BN90">
        <v>0</v>
      </c>
      <c r="BO90">
        <v>0</v>
      </c>
      <c r="BP90">
        <v>0</v>
      </c>
      <c r="BQ90">
        <v>871</v>
      </c>
      <c r="BS90">
        <v>0</v>
      </c>
      <c r="BT90">
        <v>0</v>
      </c>
      <c r="BU90">
        <v>0</v>
      </c>
      <c r="BV90">
        <v>0</v>
      </c>
      <c r="BW90">
        <v>0</v>
      </c>
      <c r="BY90">
        <v>0</v>
      </c>
      <c r="CA90">
        <v>0</v>
      </c>
      <c r="CB90">
        <v>0</v>
      </c>
      <c r="CC90">
        <v>0</v>
      </c>
      <c r="CD90">
        <v>0</v>
      </c>
      <c r="CE90">
        <v>0</v>
      </c>
      <c r="CF90">
        <v>0</v>
      </c>
      <c r="CG90">
        <v>0</v>
      </c>
      <c r="CH90">
        <v>151530</v>
      </c>
      <c r="CI90">
        <v>0</v>
      </c>
      <c r="CJ90">
        <v>4</v>
      </c>
      <c r="CK90">
        <v>0</v>
      </c>
      <c r="CL90">
        <v>0</v>
      </c>
      <c r="CN90">
        <v>0</v>
      </c>
      <c r="CO90">
        <v>1</v>
      </c>
      <c r="CP90">
        <v>0</v>
      </c>
      <c r="CQ90">
        <v>0.5</v>
      </c>
      <c r="CR90">
        <v>294.16000000000003</v>
      </c>
      <c r="CS90">
        <v>0</v>
      </c>
      <c r="CT90">
        <v>0</v>
      </c>
      <c r="CU90">
        <v>0</v>
      </c>
      <c r="CV90">
        <v>0</v>
      </c>
      <c r="CW90">
        <v>0</v>
      </c>
      <c r="CX90">
        <v>0</v>
      </c>
      <c r="CY90">
        <v>0</v>
      </c>
      <c r="CZ90">
        <v>0</v>
      </c>
      <c r="DB90">
        <v>2032174</v>
      </c>
      <c r="DC90">
        <v>0</v>
      </c>
      <c r="DD90">
        <v>0</v>
      </c>
      <c r="DE90">
        <v>510096</v>
      </c>
      <c r="DF90">
        <v>510096</v>
      </c>
      <c r="DG90">
        <v>82.075000000000003</v>
      </c>
      <c r="DH90">
        <v>0</v>
      </c>
      <c r="DI90">
        <v>0</v>
      </c>
      <c r="DK90">
        <v>3639</v>
      </c>
      <c r="DL90">
        <v>0</v>
      </c>
      <c r="DM90">
        <v>176167</v>
      </c>
      <c r="DN90">
        <v>429</v>
      </c>
      <c r="DO90">
        <v>0</v>
      </c>
      <c r="DP90">
        <v>0</v>
      </c>
      <c r="DQ90">
        <v>0</v>
      </c>
      <c r="DR90">
        <v>0</v>
      </c>
      <c r="DS90">
        <v>0</v>
      </c>
      <c r="DT90">
        <v>0</v>
      </c>
      <c r="DU90">
        <v>0</v>
      </c>
      <c r="DV90">
        <v>0</v>
      </c>
      <c r="DW90">
        <v>0</v>
      </c>
      <c r="DX90">
        <v>0</v>
      </c>
      <c r="DY90">
        <v>0</v>
      </c>
      <c r="DZ90">
        <v>0</v>
      </c>
      <c r="EA90">
        <v>0</v>
      </c>
      <c r="EB90">
        <v>0</v>
      </c>
      <c r="EC90">
        <v>4.9359999999999999</v>
      </c>
      <c r="ED90">
        <v>35279</v>
      </c>
      <c r="EE90">
        <v>0</v>
      </c>
      <c r="EF90">
        <v>0</v>
      </c>
      <c r="EG90">
        <v>0</v>
      </c>
      <c r="EH90">
        <v>141317</v>
      </c>
      <c r="EI90">
        <v>0</v>
      </c>
      <c r="EJ90">
        <v>0</v>
      </c>
      <c r="EK90">
        <v>6.2060000000000004</v>
      </c>
      <c r="EL90">
        <v>0</v>
      </c>
      <c r="EM90">
        <v>0</v>
      </c>
      <c r="EN90">
        <v>0.82400000000000007</v>
      </c>
      <c r="EO90">
        <v>0</v>
      </c>
      <c r="EP90">
        <v>0</v>
      </c>
      <c r="EQ90">
        <v>7.03</v>
      </c>
      <c r="ER90">
        <v>0</v>
      </c>
      <c r="ES90">
        <v>22.738</v>
      </c>
      <c r="ET90">
        <v>0</v>
      </c>
      <c r="EV90">
        <v>0</v>
      </c>
      <c r="EW90">
        <v>0</v>
      </c>
      <c r="EX90">
        <v>0</v>
      </c>
      <c r="EZ90">
        <v>3629595</v>
      </c>
      <c r="FA90">
        <v>0</v>
      </c>
      <c r="FB90">
        <v>3768127</v>
      </c>
      <c r="FC90">
        <v>0</v>
      </c>
      <c r="FD90">
        <v>0</v>
      </c>
      <c r="FE90">
        <v>499803</v>
      </c>
      <c r="FF90">
        <v>89053</v>
      </c>
      <c r="FG90">
        <v>6.7610000000000003E-2</v>
      </c>
      <c r="FH90">
        <v>3.1380999999999999E-2</v>
      </c>
      <c r="FI90">
        <v>0</v>
      </c>
      <c r="FJ90">
        <v>0</v>
      </c>
      <c r="FK90">
        <v>570.75700000000006</v>
      </c>
      <c r="FL90">
        <v>4508513</v>
      </c>
      <c r="FM90">
        <v>0</v>
      </c>
      <c r="FN90">
        <v>0</v>
      </c>
      <c r="FO90">
        <v>0</v>
      </c>
      <c r="FP90">
        <v>0</v>
      </c>
      <c r="FQ90">
        <v>0</v>
      </c>
      <c r="FR90">
        <v>0</v>
      </c>
      <c r="FS90">
        <v>0</v>
      </c>
      <c r="FT90">
        <v>0</v>
      </c>
      <c r="FU90">
        <v>0</v>
      </c>
      <c r="FV90">
        <v>0</v>
      </c>
      <c r="FW90">
        <v>0</v>
      </c>
      <c r="FX90">
        <v>0</v>
      </c>
      <c r="FY90">
        <v>0</v>
      </c>
      <c r="GB90">
        <v>53612</v>
      </c>
      <c r="GC90">
        <v>53612</v>
      </c>
      <c r="GD90">
        <v>5.4110000000000005</v>
      </c>
      <c r="GF90">
        <v>0</v>
      </c>
      <c r="GG90">
        <v>0</v>
      </c>
      <c r="GH90">
        <v>0</v>
      </c>
      <c r="GI90">
        <v>0</v>
      </c>
      <c r="GK90">
        <v>0</v>
      </c>
      <c r="GL90">
        <v>0</v>
      </c>
      <c r="GM90">
        <v>0</v>
      </c>
      <c r="GN90">
        <v>0</v>
      </c>
      <c r="GO90">
        <v>0</v>
      </c>
      <c r="GQ90">
        <v>0</v>
      </c>
      <c r="GR90">
        <v>0</v>
      </c>
      <c r="GS90">
        <v>0</v>
      </c>
      <c r="GT90">
        <v>0</v>
      </c>
      <c r="HB90">
        <v>0</v>
      </c>
      <c r="HC90">
        <v>0</v>
      </c>
      <c r="HD90">
        <v>126570</v>
      </c>
      <c r="HE90">
        <v>0</v>
      </c>
      <c r="HF90">
        <v>379296</v>
      </c>
      <c r="HG90">
        <v>0</v>
      </c>
      <c r="HH90">
        <v>228895</v>
      </c>
      <c r="HI90">
        <v>0</v>
      </c>
      <c r="HJ90">
        <v>39747</v>
      </c>
      <c r="HK90">
        <v>0</v>
      </c>
      <c r="HL90">
        <v>0</v>
      </c>
      <c r="HM90">
        <v>0</v>
      </c>
      <c r="HN90">
        <v>3000</v>
      </c>
      <c r="HO90">
        <v>0</v>
      </c>
      <c r="HP90">
        <v>0</v>
      </c>
      <c r="HQ90">
        <v>0</v>
      </c>
      <c r="HR90">
        <v>0</v>
      </c>
      <c r="HS90">
        <v>3629166</v>
      </c>
      <c r="HT90">
        <v>89053</v>
      </c>
      <c r="HW90">
        <v>0</v>
      </c>
      <c r="HX90">
        <v>65</v>
      </c>
      <c r="HY90">
        <v>41</v>
      </c>
      <c r="HZ90">
        <v>115</v>
      </c>
      <c r="IA90">
        <v>59</v>
      </c>
      <c r="IB90">
        <v>49</v>
      </c>
      <c r="IC90">
        <v>329</v>
      </c>
      <c r="ID90">
        <v>0</v>
      </c>
      <c r="IE90">
        <v>0</v>
      </c>
      <c r="IF90">
        <v>0</v>
      </c>
      <c r="IG90">
        <v>0</v>
      </c>
      <c r="IH90">
        <v>242.25800000000001</v>
      </c>
      <c r="II90">
        <v>0</v>
      </c>
      <c r="IJ90">
        <v>263.20800000000003</v>
      </c>
      <c r="IK90">
        <v>0</v>
      </c>
      <c r="IL90">
        <v>0</v>
      </c>
      <c r="IM90">
        <v>0</v>
      </c>
      <c r="IN90">
        <v>0</v>
      </c>
      <c r="IO90">
        <v>0</v>
      </c>
      <c r="IP90">
        <v>0</v>
      </c>
      <c r="IQ90">
        <v>263.20800000000003</v>
      </c>
      <c r="IR90">
        <v>163584</v>
      </c>
      <c r="IS90">
        <v>0</v>
      </c>
      <c r="IT90">
        <v>0</v>
      </c>
      <c r="IU90">
        <v>0</v>
      </c>
      <c r="IV90">
        <v>0</v>
      </c>
      <c r="IW90">
        <v>6215</v>
      </c>
      <c r="IX90">
        <v>0</v>
      </c>
      <c r="IY90">
        <v>0</v>
      </c>
      <c r="IZ90">
        <v>0</v>
      </c>
      <c r="JA90">
        <v>0</v>
      </c>
      <c r="JB90">
        <v>0</v>
      </c>
      <c r="JC90">
        <v>0</v>
      </c>
      <c r="JD90">
        <v>0</v>
      </c>
      <c r="JE90">
        <v>0</v>
      </c>
      <c r="JF90">
        <v>0</v>
      </c>
      <c r="JG90">
        <v>0</v>
      </c>
      <c r="JH90">
        <v>3000</v>
      </c>
      <c r="JJ90">
        <v>0</v>
      </c>
      <c r="JK90">
        <v>0</v>
      </c>
      <c r="JL90">
        <v>0</v>
      </c>
      <c r="JM90">
        <v>0</v>
      </c>
      <c r="JO90">
        <v>0</v>
      </c>
      <c r="JP90">
        <v>3.6040000000000001</v>
      </c>
      <c r="JQ90">
        <v>1.8070000000000002</v>
      </c>
      <c r="JR90">
        <v>0</v>
      </c>
      <c r="JS90">
        <v>34022</v>
      </c>
      <c r="JT90">
        <v>19590</v>
      </c>
      <c r="JU90">
        <v>0</v>
      </c>
      <c r="JW90">
        <v>0</v>
      </c>
      <c r="JX90">
        <v>0</v>
      </c>
      <c r="JY90">
        <v>0</v>
      </c>
      <c r="JZ90">
        <v>0</v>
      </c>
      <c r="KD90">
        <v>0</v>
      </c>
      <c r="KE90">
        <v>7375</v>
      </c>
      <c r="KG90">
        <v>0</v>
      </c>
      <c r="KH90">
        <v>0</v>
      </c>
      <c r="KI90">
        <v>0</v>
      </c>
      <c r="KJ90">
        <v>0</v>
      </c>
      <c r="KK90">
        <v>0</v>
      </c>
      <c r="KL90">
        <v>0</v>
      </c>
      <c r="KM90">
        <v>0</v>
      </c>
      <c r="KN90">
        <v>0</v>
      </c>
      <c r="KO90">
        <v>0</v>
      </c>
      <c r="KP90">
        <v>0</v>
      </c>
      <c r="KQ90">
        <v>0</v>
      </c>
      <c r="KS90">
        <v>0</v>
      </c>
      <c r="KT90">
        <v>0</v>
      </c>
      <c r="KU90">
        <v>0</v>
      </c>
      <c r="KW90">
        <v>0</v>
      </c>
      <c r="KX90">
        <v>0</v>
      </c>
      <c r="KY90">
        <v>0</v>
      </c>
      <c r="KZ90">
        <v>4242982</v>
      </c>
      <c r="LA90">
        <v>0</v>
      </c>
      <c r="LB90">
        <v>0</v>
      </c>
      <c r="LD90">
        <v>0</v>
      </c>
      <c r="LE90">
        <v>0</v>
      </c>
      <c r="LF90">
        <v>0</v>
      </c>
      <c r="LG90">
        <v>24960</v>
      </c>
      <c r="LH90">
        <v>0</v>
      </c>
      <c r="LI90">
        <v>4242982</v>
      </c>
      <c r="LJ90">
        <v>294.16000000000003</v>
      </c>
      <c r="LK90">
        <v>1</v>
      </c>
      <c r="LL90">
        <v>33540</v>
      </c>
      <c r="LM90">
        <v>6207</v>
      </c>
      <c r="LN90">
        <v>0</v>
      </c>
      <c r="LO90">
        <v>0</v>
      </c>
      <c r="LP90">
        <v>0</v>
      </c>
      <c r="LQ90">
        <v>0</v>
      </c>
      <c r="LR90">
        <v>0</v>
      </c>
      <c r="LS90">
        <v>0</v>
      </c>
      <c r="LT90">
        <v>0</v>
      </c>
      <c r="LU90">
        <v>0</v>
      </c>
      <c r="LV90">
        <v>0</v>
      </c>
      <c r="LW90">
        <v>0</v>
      </c>
      <c r="LX90">
        <v>0</v>
      </c>
      <c r="LY90">
        <v>0</v>
      </c>
      <c r="LZ90">
        <v>416</v>
      </c>
      <c r="MA90">
        <v>24960</v>
      </c>
      <c r="MB90">
        <v>0</v>
      </c>
      <c r="MC90">
        <v>16640</v>
      </c>
      <c r="MD90">
        <v>8320</v>
      </c>
      <c r="ME90">
        <v>0</v>
      </c>
      <c r="MF90">
        <v>0</v>
      </c>
      <c r="MG90">
        <v>4369552</v>
      </c>
      <c r="MH90">
        <v>0</v>
      </c>
      <c r="MI90">
        <v>0</v>
      </c>
      <c r="MJ90">
        <v>0</v>
      </c>
      <c r="MK90">
        <v>0</v>
      </c>
      <c r="ML90">
        <v>0</v>
      </c>
      <c r="MM90">
        <v>1228196.149</v>
      </c>
      <c r="MN90">
        <v>27.211000000000002</v>
      </c>
      <c r="MO90">
        <v>81365.085000000006</v>
      </c>
      <c r="MP90">
        <v>144.17100000000002</v>
      </c>
      <c r="MQ90">
        <v>386.42900000000003</v>
      </c>
      <c r="MS90">
        <v>763323922</v>
      </c>
      <c r="MT90">
        <v>257639917</v>
      </c>
      <c r="MU90">
        <v>50819</v>
      </c>
      <c r="MV90">
        <v>150563</v>
      </c>
      <c r="MW90">
        <v>8960</v>
      </c>
      <c r="MX90">
        <v>505684005</v>
      </c>
      <c r="MY90">
        <v>169116</v>
      </c>
      <c r="MZ90">
        <v>104000</v>
      </c>
      <c r="NA90">
        <v>12</v>
      </c>
      <c r="NB90">
        <v>2</v>
      </c>
      <c r="ND90">
        <v>388.00800000000004</v>
      </c>
      <c r="NE90">
        <v>17460</v>
      </c>
      <c r="NF90">
        <v>16</v>
      </c>
      <c r="NG90">
        <v>16000</v>
      </c>
      <c r="NH90">
        <v>44096</v>
      </c>
      <c r="NI90">
        <v>0</v>
      </c>
      <c r="NJ90">
        <v>0</v>
      </c>
      <c r="NK90">
        <v>69711</v>
      </c>
      <c r="NL90">
        <v>0</v>
      </c>
      <c r="NN90">
        <v>0</v>
      </c>
      <c r="NO90">
        <v>0</v>
      </c>
      <c r="NP90">
        <v>416</v>
      </c>
      <c r="NT90">
        <v>0</v>
      </c>
      <c r="NU90">
        <v>0</v>
      </c>
      <c r="NV90">
        <v>808240000</v>
      </c>
      <c r="NW90">
        <v>5014557</v>
      </c>
      <c r="NX90">
        <v>161</v>
      </c>
      <c r="NY90">
        <v>26906779</v>
      </c>
      <c r="NZ90">
        <v>50420.447999999997</v>
      </c>
      <c r="OA90">
        <v>534</v>
      </c>
      <c r="OB90">
        <v>298</v>
      </c>
      <c r="OC90">
        <v>1.1870000000000001</v>
      </c>
      <c r="OD90">
        <v>470.01500000000004</v>
      </c>
      <c r="OE90">
        <v>16000</v>
      </c>
      <c r="OF90">
        <v>192000</v>
      </c>
      <c r="OG90">
        <v>4000</v>
      </c>
      <c r="OH90">
        <v>8000</v>
      </c>
      <c r="OO90">
        <v>0</v>
      </c>
      <c r="OP90">
        <v>0</v>
      </c>
      <c r="OQ90">
        <v>0</v>
      </c>
      <c r="OR90">
        <v>0</v>
      </c>
      <c r="OS90">
        <v>0</v>
      </c>
      <c r="OT90">
        <v>0</v>
      </c>
      <c r="OU90">
        <v>0</v>
      </c>
      <c r="OV90">
        <v>2374497</v>
      </c>
      <c r="OX90">
        <v>0.25270000000000004</v>
      </c>
      <c r="OY90">
        <v>406500.10000000003</v>
      </c>
      <c r="OZ90">
        <v>400311</v>
      </c>
      <c r="PA90">
        <v>147701</v>
      </c>
      <c r="PB90">
        <v>6925</v>
      </c>
      <c r="PC90">
        <v>0</v>
      </c>
      <c r="PD90">
        <v>35000000</v>
      </c>
      <c r="PE90">
        <v>33517000</v>
      </c>
      <c r="PF90">
        <v>1483000</v>
      </c>
      <c r="PG90">
        <v>306</v>
      </c>
      <c r="PH90">
        <v>0</v>
      </c>
      <c r="PI90">
        <v>0</v>
      </c>
      <c r="PJ90">
        <v>0</v>
      </c>
      <c r="PK90">
        <v>0</v>
      </c>
      <c r="PL90">
        <v>0</v>
      </c>
      <c r="PM90">
        <v>0</v>
      </c>
      <c r="PN90">
        <v>0</v>
      </c>
      <c r="PO90">
        <v>0</v>
      </c>
    </row>
    <row r="91" spans="1:431" customFormat="1" x14ac:dyDescent="0.3">
      <c r="A91">
        <v>46778</v>
      </c>
      <c r="B91" s="4">
        <v>101819</v>
      </c>
      <c r="C91">
        <v>9</v>
      </c>
      <c r="D91">
        <v>2026</v>
      </c>
      <c r="E91">
        <v>6215</v>
      </c>
      <c r="F91">
        <v>0</v>
      </c>
      <c r="G91">
        <v>719.26400000000001</v>
      </c>
      <c r="H91">
        <v>700.06500000000005</v>
      </c>
      <c r="I91">
        <v>700.06500000000005</v>
      </c>
      <c r="J91">
        <v>719.26400000000001</v>
      </c>
      <c r="K91">
        <v>0</v>
      </c>
      <c r="L91">
        <v>6215</v>
      </c>
      <c r="M91">
        <v>0</v>
      </c>
      <c r="N91">
        <v>0</v>
      </c>
      <c r="P91">
        <v>669.13</v>
      </c>
      <c r="Q91">
        <v>0</v>
      </c>
      <c r="R91">
        <v>315287</v>
      </c>
      <c r="S91">
        <v>471.19</v>
      </c>
      <c r="U91">
        <v>229374</v>
      </c>
      <c r="V91">
        <v>543.226</v>
      </c>
      <c r="W91">
        <v>337615</v>
      </c>
      <c r="X91">
        <v>337615</v>
      </c>
      <c r="Z91">
        <v>0</v>
      </c>
      <c r="AC91">
        <v>0</v>
      </c>
      <c r="AD91" t="s">
        <v>427</v>
      </c>
      <c r="AE91">
        <v>0</v>
      </c>
      <c r="AH91">
        <v>0</v>
      </c>
      <c r="AI91">
        <v>0</v>
      </c>
      <c r="AJ91">
        <v>6215</v>
      </c>
      <c r="AK91" t="s">
        <v>949</v>
      </c>
      <c r="AL91" t="s">
        <v>514</v>
      </c>
      <c r="AM91">
        <v>0</v>
      </c>
      <c r="AN91">
        <v>0</v>
      </c>
      <c r="AO91">
        <v>0</v>
      </c>
      <c r="AP91">
        <v>0</v>
      </c>
      <c r="AQ91">
        <v>0</v>
      </c>
      <c r="AS91">
        <v>0</v>
      </c>
      <c r="AT91">
        <v>0</v>
      </c>
      <c r="AU91">
        <v>0</v>
      </c>
      <c r="AV91">
        <v>-64</v>
      </c>
      <c r="AW91">
        <v>9456550</v>
      </c>
      <c r="AX91">
        <v>9189409</v>
      </c>
      <c r="AY91">
        <v>6213177</v>
      </c>
      <c r="AZ91">
        <v>315287</v>
      </c>
      <c r="BA91">
        <v>28.5</v>
      </c>
      <c r="BB91">
        <v>0</v>
      </c>
      <c r="BC91">
        <v>0</v>
      </c>
      <c r="BD91">
        <v>0</v>
      </c>
      <c r="BE91">
        <v>0</v>
      </c>
      <c r="BF91">
        <v>7581888</v>
      </c>
      <c r="BG91">
        <v>0</v>
      </c>
      <c r="BJ91">
        <v>12</v>
      </c>
      <c r="BK91">
        <v>0</v>
      </c>
      <c r="BL91">
        <v>0</v>
      </c>
      <c r="BM91">
        <v>0</v>
      </c>
      <c r="BN91">
        <v>0</v>
      </c>
      <c r="BO91">
        <v>0</v>
      </c>
      <c r="BP91">
        <v>0</v>
      </c>
      <c r="BQ91">
        <v>802</v>
      </c>
      <c r="BS91">
        <v>0</v>
      </c>
      <c r="BT91">
        <v>0</v>
      </c>
      <c r="BU91">
        <v>0</v>
      </c>
      <c r="BV91">
        <v>0</v>
      </c>
      <c r="BW91">
        <v>0</v>
      </c>
      <c r="BY91">
        <v>0</v>
      </c>
      <c r="CA91">
        <v>224.608</v>
      </c>
      <c r="CB91">
        <v>224608</v>
      </c>
      <c r="CC91">
        <v>0</v>
      </c>
      <c r="CD91">
        <v>0</v>
      </c>
      <c r="CE91">
        <v>0</v>
      </c>
      <c r="CF91">
        <v>0</v>
      </c>
      <c r="CG91">
        <v>0</v>
      </c>
      <c r="CH91">
        <v>316334</v>
      </c>
      <c r="CI91">
        <v>0</v>
      </c>
      <c r="CJ91">
        <v>4</v>
      </c>
      <c r="CK91">
        <v>0</v>
      </c>
      <c r="CL91">
        <v>0</v>
      </c>
      <c r="CN91">
        <v>0</v>
      </c>
      <c r="CO91">
        <v>1</v>
      </c>
      <c r="CP91">
        <v>0</v>
      </c>
      <c r="CQ91">
        <v>0.75</v>
      </c>
      <c r="CR91">
        <v>668.49400000000003</v>
      </c>
      <c r="CS91">
        <v>0</v>
      </c>
      <c r="CT91">
        <v>0</v>
      </c>
      <c r="CU91">
        <v>0</v>
      </c>
      <c r="CV91">
        <v>0</v>
      </c>
      <c r="CW91">
        <v>0</v>
      </c>
      <c r="CX91">
        <v>0</v>
      </c>
      <c r="CY91">
        <v>0</v>
      </c>
      <c r="CZ91">
        <v>0</v>
      </c>
      <c r="DB91">
        <v>4350904</v>
      </c>
      <c r="DC91">
        <v>0</v>
      </c>
      <c r="DD91">
        <v>0</v>
      </c>
      <c r="DE91">
        <v>1313929</v>
      </c>
      <c r="DF91">
        <v>1313929</v>
      </c>
      <c r="DG91">
        <v>211.41300000000001</v>
      </c>
      <c r="DH91">
        <v>0</v>
      </c>
      <c r="DI91">
        <v>0</v>
      </c>
      <c r="DK91">
        <v>2573</v>
      </c>
      <c r="DL91">
        <v>0</v>
      </c>
      <c r="DM91">
        <v>440351</v>
      </c>
      <c r="DN91">
        <v>1072</v>
      </c>
      <c r="DO91">
        <v>0</v>
      </c>
      <c r="DP91">
        <v>0</v>
      </c>
      <c r="DQ91">
        <v>0</v>
      </c>
      <c r="DR91">
        <v>0</v>
      </c>
      <c r="DS91">
        <v>0</v>
      </c>
      <c r="DT91">
        <v>0</v>
      </c>
      <c r="DU91">
        <v>0</v>
      </c>
      <c r="DV91">
        <v>0</v>
      </c>
      <c r="DW91">
        <v>0</v>
      </c>
      <c r="DX91">
        <v>0</v>
      </c>
      <c r="DY91">
        <v>0</v>
      </c>
      <c r="DZ91">
        <v>0</v>
      </c>
      <c r="EA91">
        <v>0</v>
      </c>
      <c r="EB91">
        <v>0</v>
      </c>
      <c r="EC91">
        <v>8.7430000000000003</v>
      </c>
      <c r="ED91">
        <v>62488</v>
      </c>
      <c r="EE91">
        <v>0</v>
      </c>
      <c r="EF91">
        <v>0</v>
      </c>
      <c r="EG91">
        <v>0</v>
      </c>
      <c r="EH91">
        <v>378935</v>
      </c>
      <c r="EI91">
        <v>0</v>
      </c>
      <c r="EJ91">
        <v>0</v>
      </c>
      <c r="EK91">
        <v>17.044</v>
      </c>
      <c r="EL91">
        <v>0</v>
      </c>
      <c r="EM91">
        <v>0.46800000000000003</v>
      </c>
      <c r="EN91">
        <v>1.6870000000000001</v>
      </c>
      <c r="EO91">
        <v>0</v>
      </c>
      <c r="EP91">
        <v>0</v>
      </c>
      <c r="EQ91">
        <v>19.199000000000002</v>
      </c>
      <c r="ER91">
        <v>0</v>
      </c>
      <c r="ES91">
        <v>60.971000000000004</v>
      </c>
      <c r="ET91">
        <v>0</v>
      </c>
      <c r="EV91">
        <v>0</v>
      </c>
      <c r="EW91">
        <v>0</v>
      </c>
      <c r="EX91">
        <v>0</v>
      </c>
      <c r="EZ91">
        <v>7930789</v>
      </c>
      <c r="FA91">
        <v>0</v>
      </c>
      <c r="FB91">
        <v>8245004</v>
      </c>
      <c r="FC91">
        <v>0</v>
      </c>
      <c r="FD91">
        <v>0</v>
      </c>
      <c r="FE91">
        <v>1068278</v>
      </c>
      <c r="FF91">
        <v>190342</v>
      </c>
      <c r="FG91">
        <v>6.7610000000000003E-2</v>
      </c>
      <c r="FH91">
        <v>3.1380999999999999E-2</v>
      </c>
      <c r="FI91">
        <v>0</v>
      </c>
      <c r="FJ91">
        <v>0</v>
      </c>
      <c r="FK91">
        <v>1219.934</v>
      </c>
      <c r="FL91">
        <v>9819957</v>
      </c>
      <c r="FM91">
        <v>0</v>
      </c>
      <c r="FN91">
        <v>0</v>
      </c>
      <c r="FO91">
        <v>0</v>
      </c>
      <c r="FP91">
        <v>0</v>
      </c>
      <c r="FQ91">
        <v>0</v>
      </c>
      <c r="FR91">
        <v>0</v>
      </c>
      <c r="FS91">
        <v>0</v>
      </c>
      <c r="FT91">
        <v>0</v>
      </c>
      <c r="FU91">
        <v>0</v>
      </c>
      <c r="FV91">
        <v>0</v>
      </c>
      <c r="FW91">
        <v>0</v>
      </c>
      <c r="FX91">
        <v>0</v>
      </c>
      <c r="FY91">
        <v>0</v>
      </c>
      <c r="GB91">
        <v>0</v>
      </c>
      <c r="GC91">
        <v>0</v>
      </c>
      <c r="GD91">
        <v>0</v>
      </c>
      <c r="GF91">
        <v>0</v>
      </c>
      <c r="GG91">
        <v>0</v>
      </c>
      <c r="GH91">
        <v>0</v>
      </c>
      <c r="GI91">
        <v>0</v>
      </c>
      <c r="GK91">
        <v>0</v>
      </c>
      <c r="GL91">
        <v>0</v>
      </c>
      <c r="GM91">
        <v>0</v>
      </c>
      <c r="GN91">
        <v>0</v>
      </c>
      <c r="GO91">
        <v>0</v>
      </c>
      <c r="GQ91">
        <v>0</v>
      </c>
      <c r="GR91">
        <v>0</v>
      </c>
      <c r="GS91">
        <v>0</v>
      </c>
      <c r="GT91">
        <v>0</v>
      </c>
      <c r="HB91">
        <v>0</v>
      </c>
      <c r="HC91">
        <v>0</v>
      </c>
      <c r="HD91">
        <v>268214</v>
      </c>
      <c r="HE91">
        <v>0</v>
      </c>
      <c r="HF91">
        <v>812075</v>
      </c>
      <c r="HG91">
        <v>1865</v>
      </c>
      <c r="HH91">
        <v>324077</v>
      </c>
      <c r="HI91">
        <v>0</v>
      </c>
      <c r="HJ91">
        <v>81185</v>
      </c>
      <c r="HK91">
        <v>0</v>
      </c>
      <c r="HL91">
        <v>0</v>
      </c>
      <c r="HM91">
        <v>0</v>
      </c>
      <c r="HN91">
        <v>0</v>
      </c>
      <c r="HO91">
        <v>0</v>
      </c>
      <c r="HP91">
        <v>0</v>
      </c>
      <c r="HQ91">
        <v>0</v>
      </c>
      <c r="HR91">
        <v>0</v>
      </c>
      <c r="HS91">
        <v>7929717</v>
      </c>
      <c r="HT91">
        <v>190342</v>
      </c>
      <c r="HW91">
        <v>0</v>
      </c>
      <c r="HX91">
        <v>15</v>
      </c>
      <c r="HY91">
        <v>29</v>
      </c>
      <c r="HZ91">
        <v>40</v>
      </c>
      <c r="IA91">
        <v>86</v>
      </c>
      <c r="IB91">
        <v>613</v>
      </c>
      <c r="IC91">
        <v>783</v>
      </c>
      <c r="ID91">
        <v>0</v>
      </c>
      <c r="IE91">
        <v>0</v>
      </c>
      <c r="IF91">
        <v>0</v>
      </c>
      <c r="IG91">
        <v>3</v>
      </c>
      <c r="IH91">
        <v>577.78800000000001</v>
      </c>
      <c r="II91">
        <v>0</v>
      </c>
      <c r="IJ91">
        <v>543.226</v>
      </c>
      <c r="IK91">
        <v>0</v>
      </c>
      <c r="IL91">
        <v>0</v>
      </c>
      <c r="IM91">
        <v>0</v>
      </c>
      <c r="IN91">
        <v>0</v>
      </c>
      <c r="IO91">
        <v>0</v>
      </c>
      <c r="IP91">
        <v>0</v>
      </c>
      <c r="IQ91">
        <v>543.226</v>
      </c>
      <c r="IR91">
        <v>337615</v>
      </c>
      <c r="IS91">
        <v>0</v>
      </c>
      <c r="IT91">
        <v>0</v>
      </c>
      <c r="IU91">
        <v>0</v>
      </c>
      <c r="IV91">
        <v>0</v>
      </c>
      <c r="IW91">
        <v>6215</v>
      </c>
      <c r="IX91">
        <v>0</v>
      </c>
      <c r="IY91">
        <v>0</v>
      </c>
      <c r="IZ91">
        <v>0</v>
      </c>
      <c r="JA91">
        <v>0</v>
      </c>
      <c r="JB91">
        <v>0</v>
      </c>
      <c r="JC91">
        <v>0</v>
      </c>
      <c r="JD91">
        <v>0</v>
      </c>
      <c r="JE91">
        <v>0</v>
      </c>
      <c r="JF91">
        <v>0</v>
      </c>
      <c r="JG91">
        <v>0</v>
      </c>
      <c r="JH91">
        <v>0</v>
      </c>
      <c r="JJ91">
        <v>0</v>
      </c>
      <c r="JK91">
        <v>0</v>
      </c>
      <c r="JL91">
        <v>0</v>
      </c>
      <c r="JM91">
        <v>0</v>
      </c>
      <c r="JO91">
        <v>0</v>
      </c>
      <c r="JP91">
        <v>0</v>
      </c>
      <c r="JQ91">
        <v>0</v>
      </c>
      <c r="JR91">
        <v>0</v>
      </c>
      <c r="JS91">
        <v>0</v>
      </c>
      <c r="JT91">
        <v>0</v>
      </c>
      <c r="JU91">
        <v>0</v>
      </c>
      <c r="JW91">
        <v>0</v>
      </c>
      <c r="JX91">
        <v>0</v>
      </c>
      <c r="JY91">
        <v>0</v>
      </c>
      <c r="JZ91">
        <v>0</v>
      </c>
      <c r="KD91">
        <v>0</v>
      </c>
      <c r="KE91">
        <v>7375</v>
      </c>
      <c r="KG91">
        <v>0</v>
      </c>
      <c r="KH91">
        <v>0</v>
      </c>
      <c r="KI91">
        <v>0</v>
      </c>
      <c r="KJ91">
        <v>3</v>
      </c>
      <c r="KK91">
        <v>0</v>
      </c>
      <c r="KL91">
        <v>1865</v>
      </c>
      <c r="KM91">
        <v>0</v>
      </c>
      <c r="KN91">
        <v>0</v>
      </c>
      <c r="KO91">
        <v>0</v>
      </c>
      <c r="KP91">
        <v>0</v>
      </c>
      <c r="KQ91">
        <v>0</v>
      </c>
      <c r="KS91">
        <v>0</v>
      </c>
      <c r="KT91">
        <v>0</v>
      </c>
      <c r="KU91">
        <v>0</v>
      </c>
      <c r="KW91">
        <v>0</v>
      </c>
      <c r="KX91">
        <v>0</v>
      </c>
      <c r="KY91">
        <v>0</v>
      </c>
      <c r="KZ91">
        <v>9236457</v>
      </c>
      <c r="LA91">
        <v>0</v>
      </c>
      <c r="LB91">
        <v>0</v>
      </c>
      <c r="LD91">
        <v>0</v>
      </c>
      <c r="LE91">
        <v>0</v>
      </c>
      <c r="LF91">
        <v>0</v>
      </c>
      <c r="LG91">
        <v>48120</v>
      </c>
      <c r="LH91">
        <v>0</v>
      </c>
      <c r="LI91">
        <v>9236457</v>
      </c>
      <c r="LJ91">
        <v>668.49400000000003</v>
      </c>
      <c r="LK91">
        <v>2</v>
      </c>
      <c r="LL91">
        <v>67080</v>
      </c>
      <c r="LM91">
        <v>14105</v>
      </c>
      <c r="LN91">
        <v>0</v>
      </c>
      <c r="LO91">
        <v>0</v>
      </c>
      <c r="LP91">
        <v>0</v>
      </c>
      <c r="LQ91">
        <v>0</v>
      </c>
      <c r="LR91">
        <v>0</v>
      </c>
      <c r="LS91">
        <v>0</v>
      </c>
      <c r="LT91">
        <v>0</v>
      </c>
      <c r="LU91">
        <v>0</v>
      </c>
      <c r="LV91">
        <v>0</v>
      </c>
      <c r="LW91">
        <v>0</v>
      </c>
      <c r="LX91">
        <v>0</v>
      </c>
      <c r="LY91">
        <v>0</v>
      </c>
      <c r="LZ91">
        <v>802</v>
      </c>
      <c r="MA91">
        <v>48120</v>
      </c>
      <c r="MB91">
        <v>0</v>
      </c>
      <c r="MC91">
        <v>32080</v>
      </c>
      <c r="MD91">
        <v>16040</v>
      </c>
      <c r="ME91">
        <v>0</v>
      </c>
      <c r="MF91">
        <v>0</v>
      </c>
      <c r="MG91">
        <v>9504670</v>
      </c>
      <c r="MH91">
        <v>0</v>
      </c>
      <c r="MI91">
        <v>0</v>
      </c>
      <c r="MJ91">
        <v>0</v>
      </c>
      <c r="MK91">
        <v>0</v>
      </c>
      <c r="ML91">
        <v>0</v>
      </c>
      <c r="MM91">
        <v>1228196.149</v>
      </c>
      <c r="MN91">
        <v>29.830000000000002</v>
      </c>
      <c r="MO91">
        <v>81365.085000000006</v>
      </c>
      <c r="MP91">
        <v>281.26900000000001</v>
      </c>
      <c r="MQ91">
        <v>859.05700000000002</v>
      </c>
      <c r="MS91">
        <v>763323922</v>
      </c>
      <c r="MT91">
        <v>257639917</v>
      </c>
      <c r="MU91">
        <v>121203</v>
      </c>
      <c r="MV91">
        <v>359095</v>
      </c>
      <c r="MW91">
        <v>17481</v>
      </c>
      <c r="MX91">
        <v>505684005</v>
      </c>
      <c r="MY91">
        <v>185393</v>
      </c>
      <c r="MZ91">
        <v>208000</v>
      </c>
      <c r="NA91">
        <v>23</v>
      </c>
      <c r="NB91">
        <v>6</v>
      </c>
      <c r="ND91">
        <v>830.72900000000004</v>
      </c>
      <c r="NE91">
        <v>37383</v>
      </c>
      <c r="NF91">
        <v>28</v>
      </c>
      <c r="NG91">
        <v>28000</v>
      </c>
      <c r="NH91">
        <v>85012</v>
      </c>
      <c r="NI91">
        <v>0</v>
      </c>
      <c r="NJ91">
        <v>0</v>
      </c>
      <c r="NK91">
        <v>102701</v>
      </c>
      <c r="NL91">
        <v>0</v>
      </c>
      <c r="NN91">
        <v>0</v>
      </c>
      <c r="NO91">
        <v>0</v>
      </c>
      <c r="NP91">
        <v>802</v>
      </c>
      <c r="NT91">
        <v>0</v>
      </c>
      <c r="NU91">
        <v>0</v>
      </c>
      <c r="NV91">
        <v>0</v>
      </c>
      <c r="NW91">
        <v>0</v>
      </c>
      <c r="NX91">
        <v>0</v>
      </c>
      <c r="NY91">
        <v>0</v>
      </c>
      <c r="NZ91">
        <v>0</v>
      </c>
      <c r="OA91">
        <v>0</v>
      </c>
      <c r="OB91">
        <v>0</v>
      </c>
      <c r="OC91">
        <v>0</v>
      </c>
      <c r="OD91">
        <v>0</v>
      </c>
      <c r="OE91">
        <v>4000</v>
      </c>
      <c r="OF91">
        <v>64000</v>
      </c>
      <c r="OG91">
        <v>4000</v>
      </c>
      <c r="OH91">
        <v>8000</v>
      </c>
      <c r="OO91">
        <v>0</v>
      </c>
      <c r="OP91">
        <v>0</v>
      </c>
      <c r="OQ91">
        <v>0</v>
      </c>
      <c r="OR91">
        <v>0</v>
      </c>
      <c r="OS91">
        <v>0</v>
      </c>
      <c r="OT91">
        <v>0</v>
      </c>
      <c r="OU91">
        <v>0</v>
      </c>
      <c r="OV91">
        <v>303684</v>
      </c>
      <c r="OX91">
        <v>0.25270000000000004</v>
      </c>
      <c r="OY91">
        <v>406500.10000000003</v>
      </c>
      <c r="OZ91">
        <v>50229</v>
      </c>
      <c r="PA91">
        <v>18533</v>
      </c>
      <c r="PB91">
        <v>6925</v>
      </c>
      <c r="PC91">
        <v>0</v>
      </c>
      <c r="PD91">
        <v>35000000</v>
      </c>
      <c r="PE91">
        <v>33517000</v>
      </c>
      <c r="PF91">
        <v>1483000</v>
      </c>
      <c r="PG91">
        <v>306</v>
      </c>
      <c r="PH91">
        <v>0</v>
      </c>
      <c r="PI91">
        <v>0</v>
      </c>
      <c r="PJ91">
        <v>0</v>
      </c>
      <c r="PK91">
        <v>0</v>
      </c>
      <c r="PL91">
        <v>0</v>
      </c>
      <c r="PM91">
        <v>0</v>
      </c>
      <c r="PN91">
        <v>0</v>
      </c>
      <c r="PO91">
        <v>0</v>
      </c>
    </row>
    <row r="92" spans="1:431" customFormat="1" x14ac:dyDescent="0.3">
      <c r="A92">
        <v>46778</v>
      </c>
      <c r="B92" s="4">
        <v>101821</v>
      </c>
      <c r="C92">
        <v>9</v>
      </c>
      <c r="D92">
        <v>2026</v>
      </c>
      <c r="E92">
        <v>6215</v>
      </c>
      <c r="F92">
        <v>0</v>
      </c>
      <c r="G92">
        <v>139.68299999999999</v>
      </c>
      <c r="H92">
        <v>109.959</v>
      </c>
      <c r="I92">
        <v>109.959</v>
      </c>
      <c r="J92">
        <v>139.68299999999999</v>
      </c>
      <c r="K92">
        <v>0</v>
      </c>
      <c r="L92">
        <v>6215</v>
      </c>
      <c r="M92">
        <v>0</v>
      </c>
      <c r="N92">
        <v>0</v>
      </c>
      <c r="P92">
        <v>178.24</v>
      </c>
      <c r="Q92">
        <v>0</v>
      </c>
      <c r="R92">
        <v>83985</v>
      </c>
      <c r="S92">
        <v>471.19</v>
      </c>
      <c r="U92">
        <v>61102</v>
      </c>
      <c r="V92">
        <v>45.411999999999999</v>
      </c>
      <c r="W92">
        <v>28224</v>
      </c>
      <c r="X92">
        <v>28224</v>
      </c>
      <c r="Z92">
        <v>0</v>
      </c>
      <c r="AC92">
        <v>0</v>
      </c>
      <c r="AD92" t="s">
        <v>427</v>
      </c>
      <c r="AE92">
        <v>0</v>
      </c>
      <c r="AH92">
        <v>0</v>
      </c>
      <c r="AI92">
        <v>0</v>
      </c>
      <c r="AJ92">
        <v>6215</v>
      </c>
      <c r="AK92" t="s">
        <v>949</v>
      </c>
      <c r="AL92" t="s">
        <v>515</v>
      </c>
      <c r="AM92">
        <v>0</v>
      </c>
      <c r="AN92">
        <v>0</v>
      </c>
      <c r="AO92">
        <v>0</v>
      </c>
      <c r="AP92">
        <v>0</v>
      </c>
      <c r="AQ92">
        <v>0</v>
      </c>
      <c r="AS92">
        <v>0</v>
      </c>
      <c r="AT92">
        <v>0</v>
      </c>
      <c r="AU92">
        <v>0</v>
      </c>
      <c r="AV92">
        <v>-17</v>
      </c>
      <c r="AW92">
        <v>1897959</v>
      </c>
      <c r="AX92">
        <v>1846274</v>
      </c>
      <c r="AY92">
        <v>1259552</v>
      </c>
      <c r="AZ92">
        <v>83985</v>
      </c>
      <c r="BA92">
        <v>0</v>
      </c>
      <c r="BB92">
        <v>0</v>
      </c>
      <c r="BC92">
        <v>0</v>
      </c>
      <c r="BD92">
        <v>0</v>
      </c>
      <c r="BE92">
        <v>0</v>
      </c>
      <c r="BF92">
        <v>1478450</v>
      </c>
      <c r="BG92">
        <v>0</v>
      </c>
      <c r="BJ92">
        <v>12</v>
      </c>
      <c r="BK92">
        <v>0</v>
      </c>
      <c r="BL92">
        <v>0</v>
      </c>
      <c r="BM92">
        <v>0</v>
      </c>
      <c r="BN92">
        <v>0</v>
      </c>
      <c r="BO92">
        <v>0</v>
      </c>
      <c r="BP92">
        <v>0</v>
      </c>
      <c r="BQ92">
        <v>912</v>
      </c>
      <c r="BS92">
        <v>0</v>
      </c>
      <c r="BT92">
        <v>0</v>
      </c>
      <c r="BU92">
        <v>0</v>
      </c>
      <c r="BV92">
        <v>0</v>
      </c>
      <c r="BW92">
        <v>0</v>
      </c>
      <c r="BY92">
        <v>0</v>
      </c>
      <c r="CA92">
        <v>0</v>
      </c>
      <c r="CB92">
        <v>0</v>
      </c>
      <c r="CC92">
        <v>0</v>
      </c>
      <c r="CD92">
        <v>0</v>
      </c>
      <c r="CE92">
        <v>0</v>
      </c>
      <c r="CF92">
        <v>0</v>
      </c>
      <c r="CG92">
        <v>0</v>
      </c>
      <c r="CH92">
        <v>61208</v>
      </c>
      <c r="CI92">
        <v>0</v>
      </c>
      <c r="CJ92">
        <v>4</v>
      </c>
      <c r="CK92">
        <v>0</v>
      </c>
      <c r="CL92">
        <v>0</v>
      </c>
      <c r="CN92">
        <v>0</v>
      </c>
      <c r="CO92">
        <v>1</v>
      </c>
      <c r="CP92">
        <v>0</v>
      </c>
      <c r="CQ92">
        <v>0</v>
      </c>
      <c r="CR92">
        <v>179.16300000000001</v>
      </c>
      <c r="CS92">
        <v>0</v>
      </c>
      <c r="CT92">
        <v>0</v>
      </c>
      <c r="CU92">
        <v>0</v>
      </c>
      <c r="CV92">
        <v>0</v>
      </c>
      <c r="CW92">
        <v>0</v>
      </c>
      <c r="CX92">
        <v>0</v>
      </c>
      <c r="CY92">
        <v>0</v>
      </c>
      <c r="CZ92">
        <v>0</v>
      </c>
      <c r="DB92">
        <v>683395</v>
      </c>
      <c r="DC92">
        <v>0</v>
      </c>
      <c r="DD92">
        <v>0</v>
      </c>
      <c r="DE92">
        <v>194685</v>
      </c>
      <c r="DF92">
        <v>194685</v>
      </c>
      <c r="DG92">
        <v>31.325000000000003</v>
      </c>
      <c r="DH92">
        <v>0</v>
      </c>
      <c r="DI92">
        <v>0</v>
      </c>
      <c r="DK92">
        <v>4260</v>
      </c>
      <c r="DL92">
        <v>0</v>
      </c>
      <c r="DM92">
        <v>165436</v>
      </c>
      <c r="DN92">
        <v>403</v>
      </c>
      <c r="DO92">
        <v>0</v>
      </c>
      <c r="DP92">
        <v>0</v>
      </c>
      <c r="DQ92">
        <v>0</v>
      </c>
      <c r="DR92">
        <v>0</v>
      </c>
      <c r="DS92">
        <v>0</v>
      </c>
      <c r="DT92">
        <v>0</v>
      </c>
      <c r="DU92">
        <v>0</v>
      </c>
      <c r="DV92">
        <v>0</v>
      </c>
      <c r="DW92">
        <v>0</v>
      </c>
      <c r="DX92">
        <v>0</v>
      </c>
      <c r="DY92">
        <v>0</v>
      </c>
      <c r="DZ92">
        <v>0</v>
      </c>
      <c r="EA92">
        <v>0</v>
      </c>
      <c r="EB92">
        <v>0</v>
      </c>
      <c r="EC92">
        <v>19.603999999999999</v>
      </c>
      <c r="ED92">
        <v>140115</v>
      </c>
      <c r="EE92">
        <v>0</v>
      </c>
      <c r="EF92">
        <v>0</v>
      </c>
      <c r="EG92">
        <v>0</v>
      </c>
      <c r="EH92">
        <v>25724</v>
      </c>
      <c r="EI92">
        <v>0</v>
      </c>
      <c r="EJ92">
        <v>0</v>
      </c>
      <c r="EK92">
        <v>1.1930000000000001</v>
      </c>
      <c r="EL92">
        <v>0</v>
      </c>
      <c r="EM92">
        <v>0</v>
      </c>
      <c r="EN92">
        <v>0.112</v>
      </c>
      <c r="EO92">
        <v>0</v>
      </c>
      <c r="EP92">
        <v>0</v>
      </c>
      <c r="EQ92">
        <v>1.3050000000000002</v>
      </c>
      <c r="ER92">
        <v>0</v>
      </c>
      <c r="ES92">
        <v>4.1390000000000002</v>
      </c>
      <c r="ET92">
        <v>0</v>
      </c>
      <c r="EV92">
        <v>0</v>
      </c>
      <c r="EW92">
        <v>0</v>
      </c>
      <c r="EX92">
        <v>0</v>
      </c>
      <c r="EZ92">
        <v>1600847</v>
      </c>
      <c r="FA92">
        <v>0</v>
      </c>
      <c r="FB92">
        <v>1684429</v>
      </c>
      <c r="FC92">
        <v>0</v>
      </c>
      <c r="FD92">
        <v>0</v>
      </c>
      <c r="FE92">
        <v>208311</v>
      </c>
      <c r="FF92">
        <v>37116</v>
      </c>
      <c r="FG92">
        <v>6.7610000000000003E-2</v>
      </c>
      <c r="FH92">
        <v>3.1380999999999999E-2</v>
      </c>
      <c r="FI92">
        <v>0</v>
      </c>
      <c r="FJ92">
        <v>0</v>
      </c>
      <c r="FK92">
        <v>237.88400000000001</v>
      </c>
      <c r="FL92">
        <v>1991064</v>
      </c>
      <c r="FM92">
        <v>0</v>
      </c>
      <c r="FN92">
        <v>0</v>
      </c>
      <c r="FO92">
        <v>0</v>
      </c>
      <c r="FP92">
        <v>0</v>
      </c>
      <c r="FQ92">
        <v>0</v>
      </c>
      <c r="FR92">
        <v>0</v>
      </c>
      <c r="FS92">
        <v>0</v>
      </c>
      <c r="FT92">
        <v>0</v>
      </c>
      <c r="FU92">
        <v>0</v>
      </c>
      <c r="FV92">
        <v>0</v>
      </c>
      <c r="FW92">
        <v>0</v>
      </c>
      <c r="FX92">
        <v>0</v>
      </c>
      <c r="FY92">
        <v>0</v>
      </c>
      <c r="GB92">
        <v>276890</v>
      </c>
      <c r="GC92">
        <v>276890</v>
      </c>
      <c r="GD92">
        <v>28.419</v>
      </c>
      <c r="GF92">
        <v>0</v>
      </c>
      <c r="GG92">
        <v>0</v>
      </c>
      <c r="GH92">
        <v>0</v>
      </c>
      <c r="GI92">
        <v>0</v>
      </c>
      <c r="GK92">
        <v>0</v>
      </c>
      <c r="GL92">
        <v>0</v>
      </c>
      <c r="GM92">
        <v>0</v>
      </c>
      <c r="GN92">
        <v>0</v>
      </c>
      <c r="GO92">
        <v>0</v>
      </c>
      <c r="GQ92">
        <v>0</v>
      </c>
      <c r="GR92">
        <v>0</v>
      </c>
      <c r="GS92">
        <v>0</v>
      </c>
      <c r="GT92">
        <v>0</v>
      </c>
      <c r="HB92">
        <v>0</v>
      </c>
      <c r="HC92">
        <v>0</v>
      </c>
      <c r="HD92">
        <v>52088</v>
      </c>
      <c r="HE92">
        <v>0</v>
      </c>
      <c r="HF92">
        <v>127552</v>
      </c>
      <c r="HG92">
        <v>1865</v>
      </c>
      <c r="HH92">
        <v>0</v>
      </c>
      <c r="HI92">
        <v>0</v>
      </c>
      <c r="HJ92">
        <v>37320</v>
      </c>
      <c r="HK92">
        <v>1027</v>
      </c>
      <c r="HL92">
        <v>1766</v>
      </c>
      <c r="HM92">
        <v>0</v>
      </c>
      <c r="HN92">
        <v>0</v>
      </c>
      <c r="HO92">
        <v>0</v>
      </c>
      <c r="HP92">
        <v>43285</v>
      </c>
      <c r="HQ92">
        <v>0</v>
      </c>
      <c r="HR92">
        <v>0</v>
      </c>
      <c r="HS92">
        <v>1600444</v>
      </c>
      <c r="HT92">
        <v>37116</v>
      </c>
      <c r="HW92">
        <v>0</v>
      </c>
      <c r="HX92">
        <v>27</v>
      </c>
      <c r="HY92">
        <v>17</v>
      </c>
      <c r="HZ92">
        <v>7</v>
      </c>
      <c r="IA92">
        <v>27</v>
      </c>
      <c r="IB92">
        <v>45</v>
      </c>
      <c r="IC92">
        <v>123</v>
      </c>
      <c r="ID92">
        <v>0</v>
      </c>
      <c r="IE92">
        <v>0</v>
      </c>
      <c r="IF92">
        <v>0</v>
      </c>
      <c r="IG92">
        <v>3</v>
      </c>
      <c r="IH92">
        <v>0</v>
      </c>
      <c r="II92">
        <v>157.4</v>
      </c>
      <c r="IJ92">
        <v>45.411999999999999</v>
      </c>
      <c r="IK92">
        <v>0</v>
      </c>
      <c r="IL92">
        <v>0</v>
      </c>
      <c r="IM92">
        <v>0</v>
      </c>
      <c r="IN92">
        <v>0</v>
      </c>
      <c r="IO92">
        <v>0</v>
      </c>
      <c r="IP92">
        <v>157.4</v>
      </c>
      <c r="IQ92">
        <v>45.411999999999999</v>
      </c>
      <c r="IR92">
        <v>28224</v>
      </c>
      <c r="IS92">
        <v>0</v>
      </c>
      <c r="IT92">
        <v>0</v>
      </c>
      <c r="IU92">
        <v>0</v>
      </c>
      <c r="IV92">
        <v>0</v>
      </c>
      <c r="IW92">
        <v>6215</v>
      </c>
      <c r="IX92">
        <v>0</v>
      </c>
      <c r="IY92">
        <v>0</v>
      </c>
      <c r="IZ92">
        <v>43285</v>
      </c>
      <c r="JA92">
        <v>0</v>
      </c>
      <c r="JB92">
        <v>0</v>
      </c>
      <c r="JC92">
        <v>0</v>
      </c>
      <c r="JD92">
        <v>0</v>
      </c>
      <c r="JE92">
        <v>0</v>
      </c>
      <c r="JF92">
        <v>0</v>
      </c>
      <c r="JG92">
        <v>0</v>
      </c>
      <c r="JH92">
        <v>0</v>
      </c>
      <c r="JJ92">
        <v>0</v>
      </c>
      <c r="JK92">
        <v>0</v>
      </c>
      <c r="JL92">
        <v>0</v>
      </c>
      <c r="JM92">
        <v>0</v>
      </c>
      <c r="JO92">
        <v>0</v>
      </c>
      <c r="JP92">
        <v>22.271000000000001</v>
      </c>
      <c r="JQ92">
        <v>6.1480000000000006</v>
      </c>
      <c r="JR92">
        <v>0</v>
      </c>
      <c r="JS92">
        <v>210238</v>
      </c>
      <c r="JT92">
        <v>66652</v>
      </c>
      <c r="JU92">
        <v>0</v>
      </c>
      <c r="JW92">
        <v>0</v>
      </c>
      <c r="JX92">
        <v>0</v>
      </c>
      <c r="JY92">
        <v>0</v>
      </c>
      <c r="JZ92">
        <v>0</v>
      </c>
      <c r="KD92">
        <v>0</v>
      </c>
      <c r="KE92">
        <v>7375</v>
      </c>
      <c r="KG92">
        <v>0</v>
      </c>
      <c r="KH92">
        <v>0</v>
      </c>
      <c r="KI92">
        <v>0</v>
      </c>
      <c r="KJ92">
        <v>2</v>
      </c>
      <c r="KK92">
        <v>1</v>
      </c>
      <c r="KL92">
        <v>1243</v>
      </c>
      <c r="KM92">
        <v>622</v>
      </c>
      <c r="KN92">
        <v>0</v>
      </c>
      <c r="KO92">
        <v>0</v>
      </c>
      <c r="KP92">
        <v>0</v>
      </c>
      <c r="KQ92">
        <v>0</v>
      </c>
      <c r="KS92">
        <v>0</v>
      </c>
      <c r="KT92">
        <v>0</v>
      </c>
      <c r="KU92">
        <v>0</v>
      </c>
      <c r="KW92">
        <v>0</v>
      </c>
      <c r="KX92">
        <v>0</v>
      </c>
      <c r="KY92">
        <v>0</v>
      </c>
      <c r="KZ92">
        <v>1854991</v>
      </c>
      <c r="LA92">
        <v>0</v>
      </c>
      <c r="LB92">
        <v>0</v>
      </c>
      <c r="LD92">
        <v>0</v>
      </c>
      <c r="LE92">
        <v>0</v>
      </c>
      <c r="LF92">
        <v>0</v>
      </c>
      <c r="LG92">
        <v>9120</v>
      </c>
      <c r="LH92">
        <v>0</v>
      </c>
      <c r="LI92">
        <v>1854991</v>
      </c>
      <c r="LJ92">
        <v>179.16300000000001</v>
      </c>
      <c r="LK92">
        <v>1</v>
      </c>
      <c r="LL92">
        <v>33540</v>
      </c>
      <c r="LM92">
        <v>3780</v>
      </c>
      <c r="LN92">
        <v>0</v>
      </c>
      <c r="LO92">
        <v>0</v>
      </c>
      <c r="LP92">
        <v>0</v>
      </c>
      <c r="LQ92">
        <v>0</v>
      </c>
      <c r="LR92">
        <v>0</v>
      </c>
      <c r="LS92">
        <v>0</v>
      </c>
      <c r="LT92">
        <v>0</v>
      </c>
      <c r="LU92">
        <v>0</v>
      </c>
      <c r="LV92">
        <v>0</v>
      </c>
      <c r="LW92">
        <v>0</v>
      </c>
      <c r="LX92">
        <v>0</v>
      </c>
      <c r="LY92">
        <v>0</v>
      </c>
      <c r="LZ92">
        <v>152</v>
      </c>
      <c r="MA92">
        <v>9120</v>
      </c>
      <c r="MB92">
        <v>0</v>
      </c>
      <c r="MC92">
        <v>6080</v>
      </c>
      <c r="MD92">
        <v>3040</v>
      </c>
      <c r="ME92">
        <v>0</v>
      </c>
      <c r="MF92">
        <v>0</v>
      </c>
      <c r="MG92">
        <v>1907079</v>
      </c>
      <c r="MH92">
        <v>0</v>
      </c>
      <c r="MI92">
        <v>0</v>
      </c>
      <c r="MJ92">
        <v>0</v>
      </c>
      <c r="MK92">
        <v>0</v>
      </c>
      <c r="ML92">
        <v>0</v>
      </c>
      <c r="MM92">
        <v>1228196.149</v>
      </c>
      <c r="MN92">
        <v>0</v>
      </c>
      <c r="MO92">
        <v>81365.085000000006</v>
      </c>
      <c r="MP92">
        <v>0</v>
      </c>
      <c r="MQ92">
        <v>0</v>
      </c>
      <c r="MS92">
        <v>763323922</v>
      </c>
      <c r="MT92">
        <v>257639917</v>
      </c>
      <c r="MU92">
        <v>0</v>
      </c>
      <c r="MV92">
        <v>0</v>
      </c>
      <c r="MW92">
        <v>0</v>
      </c>
      <c r="MX92">
        <v>505684005</v>
      </c>
      <c r="MY92">
        <v>0</v>
      </c>
      <c r="MZ92">
        <v>100000</v>
      </c>
      <c r="NA92">
        <v>10</v>
      </c>
      <c r="NB92">
        <v>5</v>
      </c>
      <c r="ND92">
        <v>130.482</v>
      </c>
      <c r="NE92">
        <v>5872</v>
      </c>
      <c r="NF92">
        <v>1</v>
      </c>
      <c r="NG92">
        <v>1000</v>
      </c>
      <c r="NH92">
        <v>16112</v>
      </c>
      <c r="NI92">
        <v>0</v>
      </c>
      <c r="NJ92">
        <v>0</v>
      </c>
      <c r="NK92">
        <v>23959</v>
      </c>
      <c r="NL92">
        <v>0</v>
      </c>
      <c r="NN92">
        <v>0</v>
      </c>
      <c r="NO92">
        <v>0</v>
      </c>
      <c r="NP92">
        <v>152</v>
      </c>
      <c r="NT92">
        <v>0</v>
      </c>
      <c r="NU92">
        <v>0</v>
      </c>
      <c r="NV92">
        <v>0</v>
      </c>
      <c r="NW92">
        <v>0</v>
      </c>
      <c r="NX92">
        <v>0</v>
      </c>
      <c r="NY92">
        <v>0</v>
      </c>
      <c r="NZ92">
        <v>0</v>
      </c>
      <c r="OA92">
        <v>0</v>
      </c>
      <c r="OB92">
        <v>0</v>
      </c>
      <c r="OC92">
        <v>0</v>
      </c>
      <c r="OD92">
        <v>0</v>
      </c>
      <c r="OE92">
        <v>0</v>
      </c>
      <c r="OF92">
        <v>0</v>
      </c>
      <c r="OG92">
        <v>4000</v>
      </c>
      <c r="OH92">
        <v>8000</v>
      </c>
      <c r="OO92">
        <v>0</v>
      </c>
      <c r="OP92">
        <v>0</v>
      </c>
      <c r="OQ92">
        <v>0</v>
      </c>
      <c r="OR92">
        <v>0</v>
      </c>
      <c r="OS92">
        <v>0</v>
      </c>
      <c r="OT92">
        <v>0</v>
      </c>
      <c r="OU92">
        <v>0</v>
      </c>
      <c r="OV92">
        <v>1883418</v>
      </c>
      <c r="OX92">
        <v>0.25270000000000004</v>
      </c>
      <c r="OY92">
        <v>406500.10000000003</v>
      </c>
      <c r="OZ92">
        <v>308590</v>
      </c>
      <c r="PA92">
        <v>113859</v>
      </c>
      <c r="PB92">
        <v>6925</v>
      </c>
      <c r="PC92">
        <v>0</v>
      </c>
      <c r="PD92">
        <v>35000000</v>
      </c>
      <c r="PE92">
        <v>33517000</v>
      </c>
      <c r="PF92">
        <v>1483000</v>
      </c>
      <c r="PG92">
        <v>306</v>
      </c>
      <c r="PH92">
        <v>0</v>
      </c>
      <c r="PI92">
        <v>0</v>
      </c>
      <c r="PJ92">
        <v>0</v>
      </c>
      <c r="PK92">
        <v>0</v>
      </c>
      <c r="PL92">
        <v>0</v>
      </c>
      <c r="PM92">
        <v>0</v>
      </c>
      <c r="PN92">
        <v>0</v>
      </c>
      <c r="PO92">
        <v>0</v>
      </c>
    </row>
    <row r="93" spans="1:431" customFormat="1" x14ac:dyDescent="0.3">
      <c r="A93">
        <v>46778</v>
      </c>
      <c r="B93" s="4">
        <v>101828</v>
      </c>
      <c r="C93">
        <v>9</v>
      </c>
      <c r="D93">
        <v>2026</v>
      </c>
      <c r="E93">
        <v>6215</v>
      </c>
      <c r="F93">
        <v>0</v>
      </c>
      <c r="G93">
        <v>2091.2310000000002</v>
      </c>
      <c r="H93">
        <v>1950.97</v>
      </c>
      <c r="I93">
        <v>1950.97</v>
      </c>
      <c r="J93">
        <v>2091.2310000000002</v>
      </c>
      <c r="K93">
        <v>0</v>
      </c>
      <c r="L93">
        <v>6215</v>
      </c>
      <c r="M93">
        <v>0</v>
      </c>
      <c r="N93">
        <v>0</v>
      </c>
      <c r="P93">
        <v>1945.788</v>
      </c>
      <c r="Q93">
        <v>0</v>
      </c>
      <c r="R93">
        <v>916836</v>
      </c>
      <c r="S93">
        <v>471.19</v>
      </c>
      <c r="U93">
        <v>667009</v>
      </c>
      <c r="V93">
        <v>979.2</v>
      </c>
      <c r="W93">
        <v>806490</v>
      </c>
      <c r="X93">
        <v>806490</v>
      </c>
      <c r="Z93">
        <v>0</v>
      </c>
      <c r="AC93">
        <v>0</v>
      </c>
      <c r="AD93" t="s">
        <v>427</v>
      </c>
      <c r="AE93">
        <v>0</v>
      </c>
      <c r="AH93">
        <v>0</v>
      </c>
      <c r="AI93">
        <v>0</v>
      </c>
      <c r="AJ93">
        <v>6215</v>
      </c>
      <c r="AK93" t="s">
        <v>949</v>
      </c>
      <c r="AL93" t="s">
        <v>516</v>
      </c>
      <c r="AM93">
        <v>0</v>
      </c>
      <c r="AN93">
        <v>0</v>
      </c>
      <c r="AO93">
        <v>0</v>
      </c>
      <c r="AP93">
        <v>0</v>
      </c>
      <c r="AQ93">
        <v>0</v>
      </c>
      <c r="AS93">
        <v>0</v>
      </c>
      <c r="AT93">
        <v>0</v>
      </c>
      <c r="AU93">
        <v>0</v>
      </c>
      <c r="AV93">
        <v>-179</v>
      </c>
      <c r="AW93">
        <v>25629809</v>
      </c>
      <c r="AX93">
        <v>24854221</v>
      </c>
      <c r="AY93">
        <v>17376063</v>
      </c>
      <c r="AZ93">
        <v>916836</v>
      </c>
      <c r="BA93">
        <v>0</v>
      </c>
      <c r="BB93">
        <v>0</v>
      </c>
      <c r="BC93">
        <v>0</v>
      </c>
      <c r="BD93">
        <v>0</v>
      </c>
      <c r="BE93">
        <v>0</v>
      </c>
      <c r="BF93">
        <v>20957381</v>
      </c>
      <c r="BG93">
        <v>0</v>
      </c>
      <c r="BJ93">
        <v>12</v>
      </c>
      <c r="BK93">
        <v>0</v>
      </c>
      <c r="BL93">
        <v>0</v>
      </c>
      <c r="BM93">
        <v>0</v>
      </c>
      <c r="BN93">
        <v>0</v>
      </c>
      <c r="BO93">
        <v>0</v>
      </c>
      <c r="BP93">
        <v>0</v>
      </c>
      <c r="BQ93">
        <v>568</v>
      </c>
      <c r="BS93">
        <v>0</v>
      </c>
      <c r="BT93">
        <v>0</v>
      </c>
      <c r="BU93">
        <v>0</v>
      </c>
      <c r="BV93">
        <v>0</v>
      </c>
      <c r="BW93">
        <v>0</v>
      </c>
      <c r="BY93">
        <v>0</v>
      </c>
      <c r="CA93">
        <v>270.03000000000003</v>
      </c>
      <c r="CB93">
        <v>270030</v>
      </c>
      <c r="CC93">
        <v>0</v>
      </c>
      <c r="CD93">
        <v>0</v>
      </c>
      <c r="CE93">
        <v>0</v>
      </c>
      <c r="CF93">
        <v>0</v>
      </c>
      <c r="CG93">
        <v>0</v>
      </c>
      <c r="CH93">
        <v>921660</v>
      </c>
      <c r="CI93">
        <v>0</v>
      </c>
      <c r="CJ93">
        <v>4</v>
      </c>
      <c r="CK93">
        <v>0</v>
      </c>
      <c r="CL93">
        <v>0</v>
      </c>
      <c r="CN93">
        <v>0</v>
      </c>
      <c r="CO93">
        <v>1</v>
      </c>
      <c r="CP93">
        <v>0</v>
      </c>
      <c r="CQ93">
        <v>0</v>
      </c>
      <c r="CR93">
        <v>1941.6220000000001</v>
      </c>
      <c r="CS93">
        <v>0</v>
      </c>
      <c r="CT93">
        <v>0</v>
      </c>
      <c r="CU93">
        <v>0</v>
      </c>
      <c r="CV93">
        <v>0</v>
      </c>
      <c r="CW93">
        <v>0</v>
      </c>
      <c r="CX93">
        <v>0</v>
      </c>
      <c r="CY93">
        <v>0</v>
      </c>
      <c r="CZ93">
        <v>0</v>
      </c>
      <c r="DB93">
        <v>12125279</v>
      </c>
      <c r="DC93">
        <v>0</v>
      </c>
      <c r="DD93">
        <v>0</v>
      </c>
      <c r="DE93">
        <v>2632130</v>
      </c>
      <c r="DF93">
        <v>2632130</v>
      </c>
      <c r="DG93">
        <v>423.51300000000003</v>
      </c>
      <c r="DH93">
        <v>0</v>
      </c>
      <c r="DI93">
        <v>0</v>
      </c>
      <c r="DK93">
        <v>0</v>
      </c>
      <c r="DL93">
        <v>0</v>
      </c>
      <c r="DM93">
        <v>1738022</v>
      </c>
      <c r="DN93">
        <v>4232</v>
      </c>
      <c r="DO93">
        <v>0</v>
      </c>
      <c r="DP93">
        <v>0</v>
      </c>
      <c r="DQ93">
        <v>0</v>
      </c>
      <c r="DR93">
        <v>0</v>
      </c>
      <c r="DS93">
        <v>0</v>
      </c>
      <c r="DT93">
        <v>0</v>
      </c>
      <c r="DU93">
        <v>0</v>
      </c>
      <c r="DV93">
        <v>0</v>
      </c>
      <c r="DW93">
        <v>0</v>
      </c>
      <c r="DX93">
        <v>0</v>
      </c>
      <c r="DY93">
        <v>0</v>
      </c>
      <c r="DZ93">
        <v>0</v>
      </c>
      <c r="EA93">
        <v>0</v>
      </c>
      <c r="EB93">
        <v>0</v>
      </c>
      <c r="EC93">
        <v>8.59</v>
      </c>
      <c r="ED93">
        <v>61395</v>
      </c>
      <c r="EE93">
        <v>0</v>
      </c>
      <c r="EF93">
        <v>0</v>
      </c>
      <c r="EG93">
        <v>0</v>
      </c>
      <c r="EH93">
        <v>1680859</v>
      </c>
      <c r="EI93">
        <v>0</v>
      </c>
      <c r="EJ93">
        <v>0</v>
      </c>
      <c r="EK93">
        <v>79.968000000000004</v>
      </c>
      <c r="EL93">
        <v>0</v>
      </c>
      <c r="EM93">
        <v>2.7760000000000002</v>
      </c>
      <c r="EN93">
        <v>4.444</v>
      </c>
      <c r="EO93">
        <v>0</v>
      </c>
      <c r="EP93">
        <v>0</v>
      </c>
      <c r="EQ93">
        <v>87.188000000000002</v>
      </c>
      <c r="ER93">
        <v>0</v>
      </c>
      <c r="ES93">
        <v>270.452</v>
      </c>
      <c r="ET93">
        <v>0</v>
      </c>
      <c r="EV93">
        <v>0</v>
      </c>
      <c r="EW93">
        <v>0</v>
      </c>
      <c r="EX93">
        <v>0</v>
      </c>
      <c r="EZ93">
        <v>21375224</v>
      </c>
      <c r="FA93">
        <v>0</v>
      </c>
      <c r="FB93">
        <v>22287828</v>
      </c>
      <c r="FC93">
        <v>0</v>
      </c>
      <c r="FD93">
        <v>0</v>
      </c>
      <c r="FE93">
        <v>2952866</v>
      </c>
      <c r="FF93">
        <v>526131</v>
      </c>
      <c r="FG93">
        <v>6.7610000000000003E-2</v>
      </c>
      <c r="FH93">
        <v>3.1380999999999999E-2</v>
      </c>
      <c r="FI93">
        <v>0</v>
      </c>
      <c r="FJ93">
        <v>0</v>
      </c>
      <c r="FK93">
        <v>3372.0650000000001</v>
      </c>
      <c r="FL93">
        <v>26688485</v>
      </c>
      <c r="FM93">
        <v>0</v>
      </c>
      <c r="FN93">
        <v>0</v>
      </c>
      <c r="FO93">
        <v>0</v>
      </c>
      <c r="FP93">
        <v>0</v>
      </c>
      <c r="FQ93">
        <v>0</v>
      </c>
      <c r="FR93">
        <v>0</v>
      </c>
      <c r="FS93">
        <v>0</v>
      </c>
      <c r="FT93">
        <v>0</v>
      </c>
      <c r="FU93">
        <v>0</v>
      </c>
      <c r="FV93">
        <v>0</v>
      </c>
      <c r="FW93">
        <v>0</v>
      </c>
      <c r="FX93">
        <v>0</v>
      </c>
      <c r="FY93">
        <v>0</v>
      </c>
      <c r="GB93">
        <v>499120</v>
      </c>
      <c r="GC93">
        <v>499120</v>
      </c>
      <c r="GD93">
        <v>53.073</v>
      </c>
      <c r="GF93">
        <v>0</v>
      </c>
      <c r="GG93">
        <v>0</v>
      </c>
      <c r="GH93">
        <v>0</v>
      </c>
      <c r="GI93">
        <v>0</v>
      </c>
      <c r="GK93">
        <v>0</v>
      </c>
      <c r="GL93">
        <v>0</v>
      </c>
      <c r="GM93">
        <v>0</v>
      </c>
      <c r="GN93">
        <v>0</v>
      </c>
      <c r="GO93">
        <v>0</v>
      </c>
      <c r="GQ93">
        <v>0</v>
      </c>
      <c r="GR93">
        <v>0</v>
      </c>
      <c r="GS93">
        <v>0</v>
      </c>
      <c r="GT93">
        <v>0</v>
      </c>
      <c r="HB93">
        <v>0</v>
      </c>
      <c r="HC93">
        <v>0</v>
      </c>
      <c r="HD93">
        <v>779820</v>
      </c>
      <c r="HE93">
        <v>0</v>
      </c>
      <c r="HF93">
        <v>2263125</v>
      </c>
      <c r="HG93">
        <v>14916</v>
      </c>
      <c r="HH93">
        <v>736067</v>
      </c>
      <c r="HI93">
        <v>0</v>
      </c>
      <c r="HJ93">
        <v>141588</v>
      </c>
      <c r="HK93">
        <v>4708</v>
      </c>
      <c r="HL93">
        <v>589</v>
      </c>
      <c r="HM93">
        <v>138000</v>
      </c>
      <c r="HN93">
        <v>0</v>
      </c>
      <c r="HO93">
        <v>0</v>
      </c>
      <c r="HP93">
        <v>0</v>
      </c>
      <c r="HQ93">
        <v>0</v>
      </c>
      <c r="HR93">
        <v>0</v>
      </c>
      <c r="HS93">
        <v>21370992</v>
      </c>
      <c r="HT93">
        <v>526131</v>
      </c>
      <c r="HW93">
        <v>0</v>
      </c>
      <c r="HX93">
        <v>88</v>
      </c>
      <c r="HY93">
        <v>163</v>
      </c>
      <c r="HZ93">
        <v>363</v>
      </c>
      <c r="IA93">
        <v>390</v>
      </c>
      <c r="IB93">
        <v>625</v>
      </c>
      <c r="IC93">
        <v>1629</v>
      </c>
      <c r="ID93">
        <v>0</v>
      </c>
      <c r="IE93">
        <v>212.3</v>
      </c>
      <c r="IF93">
        <v>0</v>
      </c>
      <c r="IG93">
        <v>24</v>
      </c>
      <c r="IH93">
        <v>727.10400000000004</v>
      </c>
      <c r="II93">
        <v>0</v>
      </c>
      <c r="IJ93">
        <v>1191.5</v>
      </c>
      <c r="IK93">
        <v>0</v>
      </c>
      <c r="IL93">
        <v>27</v>
      </c>
      <c r="IM93">
        <v>1</v>
      </c>
      <c r="IN93">
        <v>0</v>
      </c>
      <c r="IO93">
        <v>28</v>
      </c>
      <c r="IP93">
        <v>0</v>
      </c>
      <c r="IQ93">
        <v>979.2</v>
      </c>
      <c r="IR93">
        <v>608573</v>
      </c>
      <c r="IS93">
        <v>0</v>
      </c>
      <c r="IT93">
        <v>135000</v>
      </c>
      <c r="IU93">
        <v>3000</v>
      </c>
      <c r="IV93">
        <v>0</v>
      </c>
      <c r="IW93">
        <v>6215</v>
      </c>
      <c r="IX93">
        <v>197917</v>
      </c>
      <c r="IY93">
        <v>0</v>
      </c>
      <c r="IZ93">
        <v>0</v>
      </c>
      <c r="JA93">
        <v>0</v>
      </c>
      <c r="JB93">
        <v>0</v>
      </c>
      <c r="JC93">
        <v>0</v>
      </c>
      <c r="JD93">
        <v>0</v>
      </c>
      <c r="JE93">
        <v>0</v>
      </c>
      <c r="JF93">
        <v>0</v>
      </c>
      <c r="JG93">
        <v>0</v>
      </c>
      <c r="JH93">
        <v>0</v>
      </c>
      <c r="JJ93">
        <v>0</v>
      </c>
      <c r="JK93">
        <v>0</v>
      </c>
      <c r="JL93">
        <v>0</v>
      </c>
      <c r="JM93">
        <v>0</v>
      </c>
      <c r="JO93">
        <v>9.9610000000000003</v>
      </c>
      <c r="JP93">
        <v>35.024000000000001</v>
      </c>
      <c r="JQ93">
        <v>8.088000000000001</v>
      </c>
      <c r="JR93">
        <v>80809</v>
      </c>
      <c r="JS93">
        <v>330627</v>
      </c>
      <c r="JT93">
        <v>87684</v>
      </c>
      <c r="JU93">
        <v>0</v>
      </c>
      <c r="JW93">
        <v>0</v>
      </c>
      <c r="JX93">
        <v>0</v>
      </c>
      <c r="JY93">
        <v>0</v>
      </c>
      <c r="JZ93">
        <v>0</v>
      </c>
      <c r="KD93">
        <v>0</v>
      </c>
      <c r="KE93">
        <v>7375</v>
      </c>
      <c r="KG93">
        <v>0</v>
      </c>
      <c r="KH93">
        <v>0</v>
      </c>
      <c r="KI93">
        <v>0</v>
      </c>
      <c r="KJ93">
        <v>13</v>
      </c>
      <c r="KK93">
        <v>11</v>
      </c>
      <c r="KL93">
        <v>8080</v>
      </c>
      <c r="KM93">
        <v>6837</v>
      </c>
      <c r="KN93">
        <v>0</v>
      </c>
      <c r="KO93">
        <v>0</v>
      </c>
      <c r="KP93">
        <v>0</v>
      </c>
      <c r="KQ93">
        <v>0</v>
      </c>
      <c r="KS93">
        <v>0</v>
      </c>
      <c r="KT93">
        <v>0</v>
      </c>
      <c r="KU93">
        <v>0</v>
      </c>
      <c r="KW93">
        <v>0</v>
      </c>
      <c r="KX93">
        <v>0</v>
      </c>
      <c r="KY93">
        <v>0</v>
      </c>
      <c r="KZ93">
        <v>24991829</v>
      </c>
      <c r="LA93">
        <v>0</v>
      </c>
      <c r="LB93">
        <v>0</v>
      </c>
      <c r="LD93">
        <v>0</v>
      </c>
      <c r="LE93">
        <v>0</v>
      </c>
      <c r="LF93">
        <v>0</v>
      </c>
      <c r="LG93">
        <v>141840</v>
      </c>
      <c r="LH93">
        <v>0</v>
      </c>
      <c r="LI93">
        <v>24991829</v>
      </c>
      <c r="LJ93">
        <v>1941.623</v>
      </c>
      <c r="LK93">
        <v>3</v>
      </c>
      <c r="LL93">
        <v>100620</v>
      </c>
      <c r="LM93">
        <v>40968</v>
      </c>
      <c r="LN93">
        <v>0</v>
      </c>
      <c r="LO93">
        <v>0</v>
      </c>
      <c r="LP93">
        <v>0</v>
      </c>
      <c r="LQ93">
        <v>0</v>
      </c>
      <c r="LR93">
        <v>0</v>
      </c>
      <c r="LS93">
        <v>0</v>
      </c>
      <c r="LT93">
        <v>0</v>
      </c>
      <c r="LU93">
        <v>0</v>
      </c>
      <c r="LV93">
        <v>0</v>
      </c>
      <c r="LW93">
        <v>0</v>
      </c>
      <c r="LX93">
        <v>0</v>
      </c>
      <c r="LY93">
        <v>0</v>
      </c>
      <c r="LZ93">
        <v>2364</v>
      </c>
      <c r="MA93">
        <v>141840</v>
      </c>
      <c r="MB93">
        <v>0</v>
      </c>
      <c r="MC93">
        <v>94560</v>
      </c>
      <c r="MD93">
        <v>47280</v>
      </c>
      <c r="ME93">
        <v>0</v>
      </c>
      <c r="MF93">
        <v>0</v>
      </c>
      <c r="MG93">
        <v>25771649</v>
      </c>
      <c r="MH93">
        <v>0</v>
      </c>
      <c r="MI93">
        <v>0</v>
      </c>
      <c r="MJ93">
        <v>0</v>
      </c>
      <c r="MK93">
        <v>0</v>
      </c>
      <c r="ML93">
        <v>0</v>
      </c>
      <c r="MM93">
        <v>1228196.149</v>
      </c>
      <c r="MN93">
        <v>88.25500000000001</v>
      </c>
      <c r="MO93">
        <v>81365.085000000006</v>
      </c>
      <c r="MP93">
        <v>563.74900000000002</v>
      </c>
      <c r="MQ93">
        <v>1290.8530000000001</v>
      </c>
      <c r="MS93">
        <v>763323922</v>
      </c>
      <c r="MT93">
        <v>257639917</v>
      </c>
      <c r="MU93">
        <v>152525</v>
      </c>
      <c r="MV93">
        <v>451895</v>
      </c>
      <c r="MW93">
        <v>35037</v>
      </c>
      <c r="MX93">
        <v>505684005</v>
      </c>
      <c r="MY93">
        <v>548505</v>
      </c>
      <c r="MZ93">
        <v>520000</v>
      </c>
      <c r="NA93">
        <v>58</v>
      </c>
      <c r="NB93">
        <v>14</v>
      </c>
      <c r="ND93">
        <v>2315.1089999999999</v>
      </c>
      <c r="NE93">
        <v>104180</v>
      </c>
      <c r="NF93">
        <v>43</v>
      </c>
      <c r="NG93">
        <v>43000</v>
      </c>
      <c r="NH93">
        <v>250584</v>
      </c>
      <c r="NI93">
        <v>0</v>
      </c>
      <c r="NJ93">
        <v>0</v>
      </c>
      <c r="NK93">
        <v>344458</v>
      </c>
      <c r="NL93">
        <v>0</v>
      </c>
      <c r="NN93">
        <v>0</v>
      </c>
      <c r="NO93">
        <v>0</v>
      </c>
      <c r="NP93">
        <v>2364</v>
      </c>
      <c r="NT93">
        <v>0</v>
      </c>
      <c r="NU93">
        <v>0</v>
      </c>
      <c r="NV93">
        <v>0</v>
      </c>
      <c r="NW93">
        <v>0</v>
      </c>
      <c r="NX93">
        <v>0</v>
      </c>
      <c r="NY93">
        <v>0</v>
      </c>
      <c r="NZ93">
        <v>0</v>
      </c>
      <c r="OA93">
        <v>0</v>
      </c>
      <c r="OB93">
        <v>0</v>
      </c>
      <c r="OC93">
        <v>0</v>
      </c>
      <c r="OD93">
        <v>0</v>
      </c>
      <c r="OE93">
        <v>12000</v>
      </c>
      <c r="OF93">
        <v>64000</v>
      </c>
      <c r="OG93">
        <v>4000</v>
      </c>
      <c r="OH93">
        <v>8000</v>
      </c>
      <c r="OO93">
        <v>0</v>
      </c>
      <c r="OP93">
        <v>0</v>
      </c>
      <c r="OQ93">
        <v>0</v>
      </c>
      <c r="OR93">
        <v>0</v>
      </c>
      <c r="OS93">
        <v>0</v>
      </c>
      <c r="OT93">
        <v>0</v>
      </c>
      <c r="OU93">
        <v>0</v>
      </c>
      <c r="OV93">
        <v>855221</v>
      </c>
      <c r="OX93">
        <v>0.25270000000000004</v>
      </c>
      <c r="OY93">
        <v>406500.10000000003</v>
      </c>
      <c r="OZ93">
        <v>151417</v>
      </c>
      <c r="PA93">
        <v>55868</v>
      </c>
      <c r="PB93">
        <v>6925</v>
      </c>
      <c r="PC93">
        <v>0</v>
      </c>
      <c r="PD93">
        <v>35000000</v>
      </c>
      <c r="PE93">
        <v>33517000</v>
      </c>
      <c r="PF93">
        <v>1483000</v>
      </c>
      <c r="PG93">
        <v>306</v>
      </c>
      <c r="PH93">
        <v>0</v>
      </c>
      <c r="PI93">
        <v>0</v>
      </c>
      <c r="PJ93">
        <v>0</v>
      </c>
      <c r="PK93">
        <v>0</v>
      </c>
      <c r="PL93">
        <v>0</v>
      </c>
      <c r="PM93">
        <v>0</v>
      </c>
      <c r="PN93">
        <v>0</v>
      </c>
      <c r="PO93">
        <v>0</v>
      </c>
    </row>
    <row r="94" spans="1:431" customFormat="1" x14ac:dyDescent="0.3">
      <c r="A94">
        <v>46778</v>
      </c>
      <c r="B94" s="4">
        <v>101837</v>
      </c>
      <c r="C94">
        <v>9</v>
      </c>
      <c r="D94">
        <v>2026</v>
      </c>
      <c r="E94">
        <v>6215</v>
      </c>
      <c r="F94">
        <v>0</v>
      </c>
      <c r="G94">
        <v>396.32400000000001</v>
      </c>
      <c r="H94">
        <v>314.11500000000001</v>
      </c>
      <c r="I94">
        <v>314.11500000000001</v>
      </c>
      <c r="J94">
        <v>396.32400000000001</v>
      </c>
      <c r="K94">
        <v>0</v>
      </c>
      <c r="L94">
        <v>6215</v>
      </c>
      <c r="M94">
        <v>0</v>
      </c>
      <c r="N94">
        <v>0</v>
      </c>
      <c r="P94">
        <v>335.60300000000001</v>
      </c>
      <c r="Q94">
        <v>0</v>
      </c>
      <c r="R94">
        <v>158133</v>
      </c>
      <c r="S94">
        <v>471.19</v>
      </c>
      <c r="U94">
        <v>115042</v>
      </c>
      <c r="V94">
        <v>51.697000000000003</v>
      </c>
      <c r="W94">
        <v>32130</v>
      </c>
      <c r="X94">
        <v>32130</v>
      </c>
      <c r="Z94">
        <v>0</v>
      </c>
      <c r="AC94">
        <v>0</v>
      </c>
      <c r="AD94" t="s">
        <v>427</v>
      </c>
      <c r="AE94">
        <v>0</v>
      </c>
      <c r="AH94">
        <v>0</v>
      </c>
      <c r="AI94">
        <v>0</v>
      </c>
      <c r="AJ94">
        <v>6215</v>
      </c>
      <c r="AK94" t="s">
        <v>949</v>
      </c>
      <c r="AL94" t="s">
        <v>517</v>
      </c>
      <c r="AM94">
        <v>0</v>
      </c>
      <c r="AN94">
        <v>0</v>
      </c>
      <c r="AO94">
        <v>0</v>
      </c>
      <c r="AP94">
        <v>0</v>
      </c>
      <c r="AQ94">
        <v>0</v>
      </c>
      <c r="AS94">
        <v>0</v>
      </c>
      <c r="AT94">
        <v>0</v>
      </c>
      <c r="AU94">
        <v>0</v>
      </c>
      <c r="AV94">
        <v>-28</v>
      </c>
      <c r="AW94">
        <v>4663350</v>
      </c>
      <c r="AX94">
        <v>4516165</v>
      </c>
      <c r="AY94">
        <v>3090294</v>
      </c>
      <c r="AZ94">
        <v>158133</v>
      </c>
      <c r="BA94">
        <v>4</v>
      </c>
      <c r="BB94">
        <v>0</v>
      </c>
      <c r="BC94">
        <v>0</v>
      </c>
      <c r="BD94">
        <v>0</v>
      </c>
      <c r="BE94">
        <v>0</v>
      </c>
      <c r="BF94">
        <v>3699020</v>
      </c>
      <c r="BG94">
        <v>0</v>
      </c>
      <c r="BJ94">
        <v>12</v>
      </c>
      <c r="BK94">
        <v>0</v>
      </c>
      <c r="BL94">
        <v>0</v>
      </c>
      <c r="BM94">
        <v>0</v>
      </c>
      <c r="BN94">
        <v>0</v>
      </c>
      <c r="BO94">
        <v>0</v>
      </c>
      <c r="BP94">
        <v>0</v>
      </c>
      <c r="BQ94">
        <v>874</v>
      </c>
      <c r="BS94">
        <v>0</v>
      </c>
      <c r="BT94">
        <v>0</v>
      </c>
      <c r="BU94">
        <v>0</v>
      </c>
      <c r="BV94">
        <v>0</v>
      </c>
      <c r="BW94">
        <v>0</v>
      </c>
      <c r="BY94">
        <v>0</v>
      </c>
      <c r="CA94">
        <v>205.65300000000002</v>
      </c>
      <c r="CB94">
        <v>22524</v>
      </c>
      <c r="CC94">
        <v>0</v>
      </c>
      <c r="CD94">
        <v>0</v>
      </c>
      <c r="CE94">
        <v>0</v>
      </c>
      <c r="CF94">
        <v>0</v>
      </c>
      <c r="CG94">
        <v>0</v>
      </c>
      <c r="CH94">
        <v>172629</v>
      </c>
      <c r="CI94">
        <v>0</v>
      </c>
      <c r="CJ94">
        <v>4</v>
      </c>
      <c r="CK94">
        <v>0</v>
      </c>
      <c r="CL94">
        <v>0</v>
      </c>
      <c r="CN94">
        <v>0</v>
      </c>
      <c r="CO94">
        <v>1</v>
      </c>
      <c r="CP94">
        <v>0</v>
      </c>
      <c r="CQ94">
        <v>0</v>
      </c>
      <c r="CR94">
        <v>335.99</v>
      </c>
      <c r="CS94">
        <v>0</v>
      </c>
      <c r="CT94">
        <v>0</v>
      </c>
      <c r="CU94">
        <v>0</v>
      </c>
      <c r="CV94">
        <v>0</v>
      </c>
      <c r="CW94">
        <v>0</v>
      </c>
      <c r="CX94">
        <v>0</v>
      </c>
      <c r="CY94">
        <v>0</v>
      </c>
      <c r="CZ94">
        <v>0</v>
      </c>
      <c r="DB94">
        <v>1952225</v>
      </c>
      <c r="DC94">
        <v>0</v>
      </c>
      <c r="DD94">
        <v>0</v>
      </c>
      <c r="DE94">
        <v>300728</v>
      </c>
      <c r="DF94">
        <v>300728</v>
      </c>
      <c r="DG94">
        <v>48.388000000000005</v>
      </c>
      <c r="DH94">
        <v>0</v>
      </c>
      <c r="DI94">
        <v>0</v>
      </c>
      <c r="DK94">
        <v>3676</v>
      </c>
      <c r="DL94">
        <v>0</v>
      </c>
      <c r="DM94">
        <v>248450</v>
      </c>
      <c r="DN94">
        <v>605</v>
      </c>
      <c r="DO94">
        <v>0</v>
      </c>
      <c r="DP94">
        <v>0</v>
      </c>
      <c r="DQ94">
        <v>0</v>
      </c>
      <c r="DR94">
        <v>0</v>
      </c>
      <c r="DS94">
        <v>0</v>
      </c>
      <c r="DT94">
        <v>0</v>
      </c>
      <c r="DU94">
        <v>0</v>
      </c>
      <c r="DV94">
        <v>0</v>
      </c>
      <c r="DW94">
        <v>0</v>
      </c>
      <c r="DX94">
        <v>0</v>
      </c>
      <c r="DY94">
        <v>0</v>
      </c>
      <c r="DZ94">
        <v>0</v>
      </c>
      <c r="EA94">
        <v>0</v>
      </c>
      <c r="EB94">
        <v>0</v>
      </c>
      <c r="EC94">
        <v>27.648</v>
      </c>
      <c r="ED94">
        <v>197607</v>
      </c>
      <c r="EE94">
        <v>0</v>
      </c>
      <c r="EF94">
        <v>0</v>
      </c>
      <c r="EG94">
        <v>0</v>
      </c>
      <c r="EH94">
        <v>51448</v>
      </c>
      <c r="EI94">
        <v>0</v>
      </c>
      <c r="EJ94">
        <v>0</v>
      </c>
      <c r="EK94">
        <v>2.3260000000000001</v>
      </c>
      <c r="EL94">
        <v>0</v>
      </c>
      <c r="EM94">
        <v>0</v>
      </c>
      <c r="EN94">
        <v>0.26</v>
      </c>
      <c r="EO94">
        <v>0</v>
      </c>
      <c r="EP94">
        <v>0</v>
      </c>
      <c r="EQ94">
        <v>2.5860000000000003</v>
      </c>
      <c r="ER94">
        <v>0</v>
      </c>
      <c r="ES94">
        <v>8.2780000000000005</v>
      </c>
      <c r="ET94">
        <v>0</v>
      </c>
      <c r="EV94">
        <v>0</v>
      </c>
      <c r="EW94">
        <v>0</v>
      </c>
      <c r="EX94">
        <v>0</v>
      </c>
      <c r="EZ94">
        <v>3902115</v>
      </c>
      <c r="FA94">
        <v>0</v>
      </c>
      <c r="FB94">
        <v>4059644</v>
      </c>
      <c r="FC94">
        <v>0</v>
      </c>
      <c r="FD94">
        <v>0</v>
      </c>
      <c r="FE94">
        <v>521187</v>
      </c>
      <c r="FF94">
        <v>92863</v>
      </c>
      <c r="FG94">
        <v>6.7610000000000003E-2</v>
      </c>
      <c r="FH94">
        <v>3.1380999999999999E-2</v>
      </c>
      <c r="FI94">
        <v>0</v>
      </c>
      <c r="FJ94">
        <v>0</v>
      </c>
      <c r="FK94">
        <v>595.17600000000004</v>
      </c>
      <c r="FL94">
        <v>4846323</v>
      </c>
      <c r="FM94">
        <v>0</v>
      </c>
      <c r="FN94">
        <v>0</v>
      </c>
      <c r="FO94">
        <v>30334</v>
      </c>
      <c r="FP94">
        <v>0</v>
      </c>
      <c r="FQ94">
        <v>30334</v>
      </c>
      <c r="FR94">
        <v>30334</v>
      </c>
      <c r="FS94">
        <v>0</v>
      </c>
      <c r="FT94">
        <v>0</v>
      </c>
      <c r="FU94">
        <v>0</v>
      </c>
      <c r="FV94">
        <v>0</v>
      </c>
      <c r="FW94">
        <v>0</v>
      </c>
      <c r="FX94">
        <v>0</v>
      </c>
      <c r="FY94">
        <v>0</v>
      </c>
      <c r="GB94">
        <v>776915</v>
      </c>
      <c r="GC94">
        <v>776915</v>
      </c>
      <c r="GD94">
        <v>79.623000000000005</v>
      </c>
      <c r="GF94">
        <v>0</v>
      </c>
      <c r="GG94">
        <v>0</v>
      </c>
      <c r="GH94">
        <v>0</v>
      </c>
      <c r="GI94">
        <v>0</v>
      </c>
      <c r="GK94">
        <v>0</v>
      </c>
      <c r="GL94">
        <v>0</v>
      </c>
      <c r="GM94">
        <v>0</v>
      </c>
      <c r="GN94">
        <v>0</v>
      </c>
      <c r="GO94">
        <v>0</v>
      </c>
      <c r="GQ94">
        <v>0</v>
      </c>
      <c r="GR94">
        <v>0</v>
      </c>
      <c r="GS94">
        <v>0</v>
      </c>
      <c r="GT94">
        <v>0</v>
      </c>
      <c r="HB94">
        <v>0</v>
      </c>
      <c r="HC94">
        <v>0</v>
      </c>
      <c r="HD94">
        <v>147789</v>
      </c>
      <c r="HE94">
        <v>0</v>
      </c>
      <c r="HF94">
        <v>364373</v>
      </c>
      <c r="HG94">
        <v>5594</v>
      </c>
      <c r="HH94">
        <v>0</v>
      </c>
      <c r="HI94">
        <v>0</v>
      </c>
      <c r="HJ94">
        <v>74169</v>
      </c>
      <c r="HK94">
        <v>2118</v>
      </c>
      <c r="HL94">
        <v>1426</v>
      </c>
      <c r="HM94">
        <v>18000</v>
      </c>
      <c r="HN94">
        <v>0</v>
      </c>
      <c r="HO94">
        <v>0</v>
      </c>
      <c r="HP94">
        <v>0</v>
      </c>
      <c r="HQ94">
        <v>0</v>
      </c>
      <c r="HR94">
        <v>0</v>
      </c>
      <c r="HS94">
        <v>3901511</v>
      </c>
      <c r="HT94">
        <v>92863</v>
      </c>
      <c r="HW94">
        <v>0</v>
      </c>
      <c r="HX94">
        <v>111</v>
      </c>
      <c r="HY94">
        <v>40</v>
      </c>
      <c r="HZ94">
        <v>42</v>
      </c>
      <c r="IA94">
        <v>13</v>
      </c>
      <c r="IB94">
        <v>0</v>
      </c>
      <c r="IC94">
        <v>206</v>
      </c>
      <c r="ID94">
        <v>0</v>
      </c>
      <c r="IE94">
        <v>0</v>
      </c>
      <c r="IF94">
        <v>0</v>
      </c>
      <c r="IG94">
        <v>9</v>
      </c>
      <c r="IH94">
        <v>0</v>
      </c>
      <c r="II94">
        <v>0</v>
      </c>
      <c r="IJ94">
        <v>51.697000000000003</v>
      </c>
      <c r="IK94">
        <v>0</v>
      </c>
      <c r="IL94">
        <v>3</v>
      </c>
      <c r="IM94">
        <v>1</v>
      </c>
      <c r="IN94">
        <v>0</v>
      </c>
      <c r="IO94">
        <v>4</v>
      </c>
      <c r="IP94">
        <v>0</v>
      </c>
      <c r="IQ94">
        <v>51.697000000000003</v>
      </c>
      <c r="IR94">
        <v>32130</v>
      </c>
      <c r="IS94">
        <v>0</v>
      </c>
      <c r="IT94">
        <v>15000</v>
      </c>
      <c r="IU94">
        <v>3000</v>
      </c>
      <c r="IV94">
        <v>0</v>
      </c>
      <c r="IW94">
        <v>6215</v>
      </c>
      <c r="IX94">
        <v>0</v>
      </c>
      <c r="IY94">
        <v>0</v>
      </c>
      <c r="IZ94">
        <v>0</v>
      </c>
      <c r="JA94">
        <v>0</v>
      </c>
      <c r="JB94">
        <v>0</v>
      </c>
      <c r="JC94">
        <v>0</v>
      </c>
      <c r="JD94">
        <v>0</v>
      </c>
      <c r="JE94">
        <v>0</v>
      </c>
      <c r="JF94">
        <v>0</v>
      </c>
      <c r="JG94">
        <v>0</v>
      </c>
      <c r="JH94">
        <v>0</v>
      </c>
      <c r="JJ94">
        <v>0</v>
      </c>
      <c r="JK94">
        <v>0</v>
      </c>
      <c r="JL94">
        <v>0</v>
      </c>
      <c r="JM94">
        <v>0</v>
      </c>
      <c r="JO94">
        <v>5.9260000000000002</v>
      </c>
      <c r="JP94">
        <v>50.045999999999999</v>
      </c>
      <c r="JQ94">
        <v>23.651</v>
      </c>
      <c r="JR94">
        <v>48075</v>
      </c>
      <c r="JS94">
        <v>472434</v>
      </c>
      <c r="JT94">
        <v>256406</v>
      </c>
      <c r="JU94">
        <v>0</v>
      </c>
      <c r="JW94">
        <v>0</v>
      </c>
      <c r="JX94">
        <v>0</v>
      </c>
      <c r="JY94">
        <v>0</v>
      </c>
      <c r="JZ94">
        <v>0</v>
      </c>
      <c r="KD94">
        <v>0</v>
      </c>
      <c r="KE94">
        <v>7375</v>
      </c>
      <c r="KG94">
        <v>0</v>
      </c>
      <c r="KH94">
        <v>0</v>
      </c>
      <c r="KI94">
        <v>0</v>
      </c>
      <c r="KJ94">
        <v>7</v>
      </c>
      <c r="KK94">
        <v>2</v>
      </c>
      <c r="KL94">
        <v>4351</v>
      </c>
      <c r="KM94">
        <v>1243</v>
      </c>
      <c r="KN94">
        <v>0</v>
      </c>
      <c r="KO94">
        <v>0</v>
      </c>
      <c r="KP94">
        <v>0</v>
      </c>
      <c r="KQ94">
        <v>0</v>
      </c>
      <c r="KS94">
        <v>0</v>
      </c>
      <c r="KT94">
        <v>0</v>
      </c>
      <c r="KU94">
        <v>0</v>
      </c>
      <c r="KW94">
        <v>0</v>
      </c>
      <c r="KX94">
        <v>0</v>
      </c>
      <c r="KY94">
        <v>0</v>
      </c>
      <c r="KZ94">
        <v>4540401</v>
      </c>
      <c r="LA94">
        <v>0</v>
      </c>
      <c r="LB94">
        <v>0</v>
      </c>
      <c r="LD94">
        <v>0</v>
      </c>
      <c r="LE94">
        <v>0</v>
      </c>
      <c r="LF94">
        <v>0</v>
      </c>
      <c r="LG94">
        <v>24840</v>
      </c>
      <c r="LH94">
        <v>0</v>
      </c>
      <c r="LI94">
        <v>4540401</v>
      </c>
      <c r="LJ94">
        <v>335.99</v>
      </c>
      <c r="LK94">
        <v>2</v>
      </c>
      <c r="LL94">
        <v>67080</v>
      </c>
      <c r="LM94">
        <v>7089</v>
      </c>
      <c r="LN94">
        <v>0</v>
      </c>
      <c r="LO94">
        <v>0</v>
      </c>
      <c r="LP94">
        <v>0</v>
      </c>
      <c r="LQ94">
        <v>0</v>
      </c>
      <c r="LR94">
        <v>0</v>
      </c>
      <c r="LS94">
        <v>0</v>
      </c>
      <c r="LT94">
        <v>0</v>
      </c>
      <c r="LU94">
        <v>0</v>
      </c>
      <c r="LV94">
        <v>0</v>
      </c>
      <c r="LW94">
        <v>0</v>
      </c>
      <c r="LX94">
        <v>0</v>
      </c>
      <c r="LY94">
        <v>0</v>
      </c>
      <c r="LZ94">
        <v>414</v>
      </c>
      <c r="MA94">
        <v>24840</v>
      </c>
      <c r="MB94">
        <v>0</v>
      </c>
      <c r="MC94">
        <v>16560</v>
      </c>
      <c r="MD94">
        <v>8280</v>
      </c>
      <c r="ME94">
        <v>0</v>
      </c>
      <c r="MF94">
        <v>0</v>
      </c>
      <c r="MG94">
        <v>4688190</v>
      </c>
      <c r="MH94">
        <v>0</v>
      </c>
      <c r="MI94">
        <v>0</v>
      </c>
      <c r="MJ94">
        <v>0</v>
      </c>
      <c r="MK94">
        <v>0</v>
      </c>
      <c r="ML94">
        <v>0</v>
      </c>
      <c r="MM94">
        <v>1228196.149</v>
      </c>
      <c r="MN94">
        <v>0</v>
      </c>
      <c r="MO94">
        <v>81365.085000000006</v>
      </c>
      <c r="MP94">
        <v>0</v>
      </c>
      <c r="MQ94">
        <v>0</v>
      </c>
      <c r="MS94">
        <v>763323922</v>
      </c>
      <c r="MT94">
        <v>257639917</v>
      </c>
      <c r="MU94">
        <v>0</v>
      </c>
      <c r="MV94">
        <v>0</v>
      </c>
      <c r="MW94">
        <v>0</v>
      </c>
      <c r="MX94">
        <v>505684005</v>
      </c>
      <c r="MY94">
        <v>0</v>
      </c>
      <c r="MZ94">
        <v>168000</v>
      </c>
      <c r="NA94">
        <v>21</v>
      </c>
      <c r="NB94">
        <v>0</v>
      </c>
      <c r="ND94">
        <v>372.74299999999999</v>
      </c>
      <c r="NE94">
        <v>16773</v>
      </c>
      <c r="NF94">
        <v>2</v>
      </c>
      <c r="NG94">
        <v>2000</v>
      </c>
      <c r="NH94">
        <v>43884</v>
      </c>
      <c r="NI94">
        <v>0</v>
      </c>
      <c r="NJ94">
        <v>0</v>
      </c>
      <c r="NK94">
        <v>66621</v>
      </c>
      <c r="NL94">
        <v>0</v>
      </c>
      <c r="NN94">
        <v>0</v>
      </c>
      <c r="NO94">
        <v>0</v>
      </c>
      <c r="NP94">
        <v>414</v>
      </c>
      <c r="NT94">
        <v>0</v>
      </c>
      <c r="NU94">
        <v>0</v>
      </c>
      <c r="NV94">
        <v>0</v>
      </c>
      <c r="NW94">
        <v>0</v>
      </c>
      <c r="NX94">
        <v>0</v>
      </c>
      <c r="NY94">
        <v>0</v>
      </c>
      <c r="NZ94">
        <v>0</v>
      </c>
      <c r="OA94">
        <v>0</v>
      </c>
      <c r="OB94">
        <v>0</v>
      </c>
      <c r="OC94">
        <v>0</v>
      </c>
      <c r="OD94">
        <v>0</v>
      </c>
      <c r="OE94">
        <v>32000</v>
      </c>
      <c r="OF94">
        <v>232000</v>
      </c>
      <c r="OG94">
        <v>4000</v>
      </c>
      <c r="OH94">
        <v>8000</v>
      </c>
      <c r="OO94">
        <v>0</v>
      </c>
      <c r="OP94">
        <v>0</v>
      </c>
      <c r="OQ94">
        <v>0</v>
      </c>
      <c r="OR94">
        <v>0</v>
      </c>
      <c r="OS94">
        <v>0</v>
      </c>
      <c r="OT94">
        <v>0</v>
      </c>
      <c r="OU94">
        <v>0</v>
      </c>
      <c r="OV94">
        <v>3495695</v>
      </c>
      <c r="OX94">
        <v>0.25270000000000004</v>
      </c>
      <c r="OY94">
        <v>406500.10000000003</v>
      </c>
      <c r="OZ94">
        <v>633091</v>
      </c>
      <c r="PA94">
        <v>233589</v>
      </c>
      <c r="PB94">
        <v>6925</v>
      </c>
      <c r="PC94">
        <v>0</v>
      </c>
      <c r="PD94">
        <v>35000000</v>
      </c>
      <c r="PE94">
        <v>33517000</v>
      </c>
      <c r="PF94">
        <v>1483000</v>
      </c>
      <c r="PG94">
        <v>306</v>
      </c>
      <c r="PH94">
        <v>0</v>
      </c>
      <c r="PI94">
        <v>0</v>
      </c>
      <c r="PJ94">
        <v>0</v>
      </c>
      <c r="PK94">
        <v>0</v>
      </c>
      <c r="PL94">
        <v>25480</v>
      </c>
      <c r="PM94">
        <v>0</v>
      </c>
      <c r="PN94">
        <v>0</v>
      </c>
      <c r="PO94">
        <v>0</v>
      </c>
    </row>
    <row r="95" spans="1:431" customFormat="1" x14ac:dyDescent="0.3">
      <c r="A95">
        <v>46778</v>
      </c>
      <c r="B95" s="4">
        <v>101838</v>
      </c>
      <c r="C95">
        <v>9</v>
      </c>
      <c r="D95">
        <v>2026</v>
      </c>
      <c r="E95">
        <v>6215</v>
      </c>
      <c r="F95">
        <v>0</v>
      </c>
      <c r="G95">
        <v>1576.3620000000001</v>
      </c>
      <c r="H95">
        <v>1320.184</v>
      </c>
      <c r="I95">
        <v>1320.184</v>
      </c>
      <c r="J95">
        <v>1576.3620000000001</v>
      </c>
      <c r="K95">
        <v>0</v>
      </c>
      <c r="L95">
        <v>6215</v>
      </c>
      <c r="M95">
        <v>0</v>
      </c>
      <c r="N95">
        <v>0</v>
      </c>
      <c r="P95">
        <v>1660.845</v>
      </c>
      <c r="Q95">
        <v>0</v>
      </c>
      <c r="R95">
        <v>782574</v>
      </c>
      <c r="S95">
        <v>471.19</v>
      </c>
      <c r="U95">
        <v>569332</v>
      </c>
      <c r="V95">
        <v>810.10200000000009</v>
      </c>
      <c r="W95">
        <v>585388</v>
      </c>
      <c r="X95">
        <v>585388</v>
      </c>
      <c r="Z95">
        <v>0</v>
      </c>
      <c r="AC95">
        <v>0</v>
      </c>
      <c r="AD95" t="s">
        <v>427</v>
      </c>
      <c r="AE95">
        <v>0</v>
      </c>
      <c r="AH95">
        <v>0</v>
      </c>
      <c r="AI95">
        <v>0</v>
      </c>
      <c r="AJ95">
        <v>6215</v>
      </c>
      <c r="AK95" t="s">
        <v>949</v>
      </c>
      <c r="AL95" t="s">
        <v>518</v>
      </c>
      <c r="AM95">
        <v>0</v>
      </c>
      <c r="AN95">
        <v>0</v>
      </c>
      <c r="AO95">
        <v>0</v>
      </c>
      <c r="AP95">
        <v>0</v>
      </c>
      <c r="AQ95">
        <v>0</v>
      </c>
      <c r="AS95">
        <v>0</v>
      </c>
      <c r="AT95">
        <v>0</v>
      </c>
      <c r="AU95">
        <v>0</v>
      </c>
      <c r="AV95">
        <v>-169</v>
      </c>
      <c r="AW95">
        <v>21748224</v>
      </c>
      <c r="AX95">
        <v>21164921</v>
      </c>
      <c r="AY95">
        <v>14624896</v>
      </c>
      <c r="AZ95">
        <v>782574</v>
      </c>
      <c r="BA95">
        <v>0</v>
      </c>
      <c r="BB95">
        <v>34118</v>
      </c>
      <c r="BC95">
        <v>33900</v>
      </c>
      <c r="BD95">
        <v>78.817999999999998</v>
      </c>
      <c r="BE95">
        <v>218</v>
      </c>
      <c r="BF95">
        <v>17801124</v>
      </c>
      <c r="BG95">
        <v>0</v>
      </c>
      <c r="BJ95">
        <v>12</v>
      </c>
      <c r="BK95">
        <v>0</v>
      </c>
      <c r="BL95">
        <v>0</v>
      </c>
      <c r="BM95">
        <v>0</v>
      </c>
      <c r="BN95">
        <v>0</v>
      </c>
      <c r="BO95">
        <v>0</v>
      </c>
      <c r="BP95">
        <v>0</v>
      </c>
      <c r="BQ95">
        <v>686</v>
      </c>
      <c r="BS95">
        <v>0</v>
      </c>
      <c r="BT95">
        <v>0</v>
      </c>
      <c r="BU95">
        <v>0</v>
      </c>
      <c r="BV95">
        <v>0</v>
      </c>
      <c r="BW95">
        <v>0</v>
      </c>
      <c r="BY95">
        <v>0</v>
      </c>
      <c r="CA95">
        <v>0</v>
      </c>
      <c r="CB95">
        <v>0</v>
      </c>
      <c r="CC95">
        <v>0</v>
      </c>
      <c r="CD95">
        <v>0</v>
      </c>
      <c r="CE95">
        <v>0</v>
      </c>
      <c r="CF95">
        <v>0</v>
      </c>
      <c r="CG95">
        <v>0</v>
      </c>
      <c r="CH95">
        <v>691445</v>
      </c>
      <c r="CI95">
        <v>0</v>
      </c>
      <c r="CJ95">
        <v>4</v>
      </c>
      <c r="CK95">
        <v>0</v>
      </c>
      <c r="CL95">
        <v>0</v>
      </c>
      <c r="CN95">
        <v>0</v>
      </c>
      <c r="CO95">
        <v>1</v>
      </c>
      <c r="CP95">
        <v>0.08</v>
      </c>
      <c r="CQ95">
        <v>0</v>
      </c>
      <c r="CR95">
        <v>1660.001</v>
      </c>
      <c r="CS95">
        <v>0</v>
      </c>
      <c r="CT95">
        <v>0</v>
      </c>
      <c r="CU95">
        <v>0</v>
      </c>
      <c r="CV95">
        <v>0</v>
      </c>
      <c r="CW95">
        <v>0</v>
      </c>
      <c r="CX95">
        <v>0</v>
      </c>
      <c r="CY95">
        <v>0</v>
      </c>
      <c r="CZ95">
        <v>0</v>
      </c>
      <c r="DB95">
        <v>8204944</v>
      </c>
      <c r="DC95">
        <v>0</v>
      </c>
      <c r="DD95">
        <v>0</v>
      </c>
      <c r="DE95">
        <v>2742990</v>
      </c>
      <c r="DF95">
        <v>2744188</v>
      </c>
      <c r="DG95">
        <v>441.35</v>
      </c>
      <c r="DH95">
        <v>0</v>
      </c>
      <c r="DI95">
        <v>1198</v>
      </c>
      <c r="DK95">
        <v>800</v>
      </c>
      <c r="DL95">
        <v>0</v>
      </c>
      <c r="DM95">
        <v>1768117</v>
      </c>
      <c r="DN95">
        <v>4305</v>
      </c>
      <c r="DO95">
        <v>0</v>
      </c>
      <c r="DP95">
        <v>0</v>
      </c>
      <c r="DQ95">
        <v>0</v>
      </c>
      <c r="DR95">
        <v>0</v>
      </c>
      <c r="DS95">
        <v>0</v>
      </c>
      <c r="DT95">
        <v>0</v>
      </c>
      <c r="DU95">
        <v>0</v>
      </c>
      <c r="DV95">
        <v>0</v>
      </c>
      <c r="DW95">
        <v>0</v>
      </c>
      <c r="DX95">
        <v>0</v>
      </c>
      <c r="DY95">
        <v>0</v>
      </c>
      <c r="DZ95">
        <v>0</v>
      </c>
      <c r="EA95">
        <v>0</v>
      </c>
      <c r="EB95">
        <v>0</v>
      </c>
      <c r="EC95">
        <v>39.943000000000005</v>
      </c>
      <c r="ED95">
        <v>285483</v>
      </c>
      <c r="EE95">
        <v>0</v>
      </c>
      <c r="EF95">
        <v>0</v>
      </c>
      <c r="EG95">
        <v>0</v>
      </c>
      <c r="EH95">
        <v>742233</v>
      </c>
      <c r="EI95">
        <v>744706</v>
      </c>
      <c r="EJ95">
        <v>29.956000000000003</v>
      </c>
      <c r="EK95">
        <v>36.282000000000004</v>
      </c>
      <c r="EL95">
        <v>0</v>
      </c>
      <c r="EM95">
        <v>0</v>
      </c>
      <c r="EN95">
        <v>2.1160000000000001</v>
      </c>
      <c r="EO95">
        <v>0</v>
      </c>
      <c r="EP95">
        <v>0</v>
      </c>
      <c r="EQ95">
        <v>68.353999999999999</v>
      </c>
      <c r="ER95">
        <v>0</v>
      </c>
      <c r="ES95">
        <v>119.426</v>
      </c>
      <c r="ET95">
        <v>0</v>
      </c>
      <c r="EV95">
        <v>0</v>
      </c>
      <c r="EW95">
        <v>0</v>
      </c>
      <c r="EX95">
        <v>0</v>
      </c>
      <c r="EZ95">
        <v>18209874</v>
      </c>
      <c r="FA95">
        <v>0</v>
      </c>
      <c r="FB95">
        <v>18987925</v>
      </c>
      <c r="FC95">
        <v>0</v>
      </c>
      <c r="FD95">
        <v>0</v>
      </c>
      <c r="FE95">
        <v>2508153</v>
      </c>
      <c r="FF95">
        <v>446894</v>
      </c>
      <c r="FG95">
        <v>6.7610000000000003E-2</v>
      </c>
      <c r="FH95">
        <v>3.1380999999999999E-2</v>
      </c>
      <c r="FI95">
        <v>0</v>
      </c>
      <c r="FJ95">
        <v>0</v>
      </c>
      <c r="FK95">
        <v>2864.2190000000001</v>
      </c>
      <c r="FL95">
        <v>22634418</v>
      </c>
      <c r="FM95">
        <v>0</v>
      </c>
      <c r="FN95">
        <v>0</v>
      </c>
      <c r="FO95">
        <v>122699</v>
      </c>
      <c r="FP95">
        <v>0</v>
      </c>
      <c r="FQ95">
        <v>122699</v>
      </c>
      <c r="FR95">
        <v>122699</v>
      </c>
      <c r="FS95">
        <v>0</v>
      </c>
      <c r="FT95">
        <v>0</v>
      </c>
      <c r="FU95">
        <v>0</v>
      </c>
      <c r="FV95">
        <v>0</v>
      </c>
      <c r="FW95">
        <v>0</v>
      </c>
      <c r="FX95">
        <v>0</v>
      </c>
      <c r="FY95">
        <v>0</v>
      </c>
      <c r="GB95">
        <v>1840535</v>
      </c>
      <c r="GC95">
        <v>1840535</v>
      </c>
      <c r="GD95">
        <v>187.82400000000001</v>
      </c>
      <c r="GF95">
        <v>0</v>
      </c>
      <c r="GG95">
        <v>0</v>
      </c>
      <c r="GH95">
        <v>0</v>
      </c>
      <c r="GI95">
        <v>0</v>
      </c>
      <c r="GK95">
        <v>0</v>
      </c>
      <c r="GL95">
        <v>0</v>
      </c>
      <c r="GM95">
        <v>0</v>
      </c>
      <c r="GN95">
        <v>0</v>
      </c>
      <c r="GO95">
        <v>0</v>
      </c>
      <c r="GQ95">
        <v>0</v>
      </c>
      <c r="GR95">
        <v>0</v>
      </c>
      <c r="GS95">
        <v>0</v>
      </c>
      <c r="GT95">
        <v>0</v>
      </c>
      <c r="HB95">
        <v>0</v>
      </c>
      <c r="HC95">
        <v>0</v>
      </c>
      <c r="HD95">
        <v>587825</v>
      </c>
      <c r="HE95">
        <v>0</v>
      </c>
      <c r="HF95">
        <v>1531413</v>
      </c>
      <c r="HG95">
        <v>38533</v>
      </c>
      <c r="HH95">
        <v>476894</v>
      </c>
      <c r="HI95">
        <v>0</v>
      </c>
      <c r="HJ95">
        <v>202726</v>
      </c>
      <c r="HK95">
        <v>5245</v>
      </c>
      <c r="HL95">
        <v>4204</v>
      </c>
      <c r="HM95">
        <v>0</v>
      </c>
      <c r="HN95">
        <v>572689</v>
      </c>
      <c r="HO95">
        <v>0</v>
      </c>
      <c r="HP95">
        <v>32206</v>
      </c>
      <c r="HQ95">
        <v>0</v>
      </c>
      <c r="HR95">
        <v>0</v>
      </c>
      <c r="HS95">
        <v>18205351</v>
      </c>
      <c r="HT95">
        <v>446894</v>
      </c>
      <c r="HW95">
        <v>0</v>
      </c>
      <c r="HX95">
        <v>96</v>
      </c>
      <c r="HY95">
        <v>86</v>
      </c>
      <c r="HZ95">
        <v>106</v>
      </c>
      <c r="IA95">
        <v>204</v>
      </c>
      <c r="IB95">
        <v>1161</v>
      </c>
      <c r="IC95">
        <v>1653</v>
      </c>
      <c r="ID95">
        <v>0</v>
      </c>
      <c r="IE95">
        <v>62.92</v>
      </c>
      <c r="IF95">
        <v>0</v>
      </c>
      <c r="IG95">
        <v>62</v>
      </c>
      <c r="IH95">
        <v>845.39600000000007</v>
      </c>
      <c r="II95">
        <v>117.11200000000001</v>
      </c>
      <c r="IJ95">
        <v>873.02200000000005</v>
      </c>
      <c r="IK95">
        <v>75.219000000000008</v>
      </c>
      <c r="IL95">
        <v>0</v>
      </c>
      <c r="IM95">
        <v>0</v>
      </c>
      <c r="IN95">
        <v>0</v>
      </c>
      <c r="IO95">
        <v>0</v>
      </c>
      <c r="IP95">
        <v>192.33100000000002</v>
      </c>
      <c r="IQ95">
        <v>810.10200000000009</v>
      </c>
      <c r="IR95">
        <v>503478</v>
      </c>
      <c r="IS95">
        <v>20685</v>
      </c>
      <c r="IT95">
        <v>0</v>
      </c>
      <c r="IU95">
        <v>0</v>
      </c>
      <c r="IV95">
        <v>0</v>
      </c>
      <c r="IW95">
        <v>6215</v>
      </c>
      <c r="IX95">
        <v>58657</v>
      </c>
      <c r="IY95">
        <v>0</v>
      </c>
      <c r="IZ95">
        <v>52891</v>
      </c>
      <c r="JA95">
        <v>0</v>
      </c>
      <c r="JB95">
        <v>8</v>
      </c>
      <c r="JC95">
        <v>224073</v>
      </c>
      <c r="JD95">
        <v>11</v>
      </c>
      <c r="JE95">
        <v>172549</v>
      </c>
      <c r="JF95">
        <v>20</v>
      </c>
      <c r="JG95">
        <v>155567</v>
      </c>
      <c r="JH95">
        <v>20500</v>
      </c>
      <c r="JJ95">
        <v>0</v>
      </c>
      <c r="JK95">
        <v>0</v>
      </c>
      <c r="JL95">
        <v>0</v>
      </c>
      <c r="JM95">
        <v>0</v>
      </c>
      <c r="JO95">
        <v>30.021000000000001</v>
      </c>
      <c r="JP95">
        <v>81.207000000000008</v>
      </c>
      <c r="JQ95">
        <v>76.596000000000004</v>
      </c>
      <c r="JR95">
        <v>243545</v>
      </c>
      <c r="JS95">
        <v>766594</v>
      </c>
      <c r="JT95">
        <v>830396</v>
      </c>
      <c r="JU95">
        <v>34290</v>
      </c>
      <c r="JW95">
        <v>0</v>
      </c>
      <c r="JX95">
        <v>0</v>
      </c>
      <c r="JY95">
        <v>0</v>
      </c>
      <c r="JZ95">
        <v>0</v>
      </c>
      <c r="KD95">
        <v>63082</v>
      </c>
      <c r="KE95">
        <v>7375</v>
      </c>
      <c r="KG95">
        <v>0</v>
      </c>
      <c r="KH95">
        <v>0</v>
      </c>
      <c r="KI95">
        <v>0</v>
      </c>
      <c r="KJ95">
        <v>62</v>
      </c>
      <c r="KK95">
        <v>0</v>
      </c>
      <c r="KL95">
        <v>38533</v>
      </c>
      <c r="KM95">
        <v>0</v>
      </c>
      <c r="KN95">
        <v>0</v>
      </c>
      <c r="KO95">
        <v>0</v>
      </c>
      <c r="KP95">
        <v>0</v>
      </c>
      <c r="KQ95">
        <v>0</v>
      </c>
      <c r="KS95">
        <v>0</v>
      </c>
      <c r="KT95">
        <v>0</v>
      </c>
      <c r="KU95">
        <v>0</v>
      </c>
      <c r="KW95">
        <v>0</v>
      </c>
      <c r="KX95">
        <v>0</v>
      </c>
      <c r="KY95">
        <v>0</v>
      </c>
      <c r="KZ95">
        <v>21264018</v>
      </c>
      <c r="LA95">
        <v>0</v>
      </c>
      <c r="LB95">
        <v>0</v>
      </c>
      <c r="LD95">
        <v>0</v>
      </c>
      <c r="LE95">
        <v>0</v>
      </c>
      <c r="LF95">
        <v>0</v>
      </c>
      <c r="LG95">
        <v>103620</v>
      </c>
      <c r="LH95">
        <v>0</v>
      </c>
      <c r="LI95">
        <v>21264018</v>
      </c>
      <c r="LJ95">
        <v>1660.001</v>
      </c>
      <c r="LK95">
        <v>5</v>
      </c>
      <c r="LL95">
        <v>167700</v>
      </c>
      <c r="LM95">
        <v>35026</v>
      </c>
      <c r="LN95">
        <v>0</v>
      </c>
      <c r="LO95">
        <v>0</v>
      </c>
      <c r="LP95">
        <v>0</v>
      </c>
      <c r="LQ95">
        <v>0</v>
      </c>
      <c r="LR95">
        <v>0</v>
      </c>
      <c r="LS95">
        <v>0</v>
      </c>
      <c r="LT95">
        <v>0</v>
      </c>
      <c r="LU95">
        <v>0</v>
      </c>
      <c r="LV95">
        <v>0</v>
      </c>
      <c r="LW95">
        <v>0</v>
      </c>
      <c r="LX95">
        <v>0</v>
      </c>
      <c r="LY95">
        <v>0</v>
      </c>
      <c r="LZ95">
        <v>1727</v>
      </c>
      <c r="MA95">
        <v>103620</v>
      </c>
      <c r="MB95">
        <v>0</v>
      </c>
      <c r="MC95">
        <v>69080</v>
      </c>
      <c r="MD95">
        <v>34540</v>
      </c>
      <c r="ME95">
        <v>0</v>
      </c>
      <c r="MF95">
        <v>0</v>
      </c>
      <c r="MG95">
        <v>21851844</v>
      </c>
      <c r="MH95">
        <v>0</v>
      </c>
      <c r="MI95">
        <v>0</v>
      </c>
      <c r="MJ95">
        <v>0</v>
      </c>
      <c r="MK95">
        <v>0</v>
      </c>
      <c r="ML95">
        <v>0</v>
      </c>
      <c r="MM95">
        <v>1228196.149</v>
      </c>
      <c r="MN95">
        <v>42.946000000000005</v>
      </c>
      <c r="MO95">
        <v>81365.085000000006</v>
      </c>
      <c r="MP95">
        <v>525.26700000000005</v>
      </c>
      <c r="MQ95">
        <v>1370.663</v>
      </c>
      <c r="MS95">
        <v>763323922</v>
      </c>
      <c r="MT95">
        <v>257639917</v>
      </c>
      <c r="MU95">
        <v>177340</v>
      </c>
      <c r="MV95">
        <v>525414</v>
      </c>
      <c r="MW95">
        <v>32645</v>
      </c>
      <c r="MX95">
        <v>505684005</v>
      </c>
      <c r="MY95">
        <v>266909</v>
      </c>
      <c r="MZ95">
        <v>532000</v>
      </c>
      <c r="NA95">
        <v>55</v>
      </c>
      <c r="NB95">
        <v>23</v>
      </c>
      <c r="ND95">
        <v>1566.5900000000001</v>
      </c>
      <c r="NE95">
        <v>70497</v>
      </c>
      <c r="NF95">
        <v>18</v>
      </c>
      <c r="NG95">
        <v>18000</v>
      </c>
      <c r="NH95">
        <v>183062</v>
      </c>
      <c r="NI95">
        <v>0</v>
      </c>
      <c r="NJ95">
        <v>0</v>
      </c>
      <c r="NK95">
        <v>124080</v>
      </c>
      <c r="NL95">
        <v>0</v>
      </c>
      <c r="NN95">
        <v>0</v>
      </c>
      <c r="NO95">
        <v>0</v>
      </c>
      <c r="NP95">
        <v>1727</v>
      </c>
      <c r="NT95">
        <v>0</v>
      </c>
      <c r="NU95">
        <v>0</v>
      </c>
      <c r="NV95">
        <v>0</v>
      </c>
      <c r="NW95">
        <v>0</v>
      </c>
      <c r="NX95">
        <v>0</v>
      </c>
      <c r="NY95">
        <v>0</v>
      </c>
      <c r="NZ95">
        <v>0</v>
      </c>
      <c r="OA95">
        <v>0</v>
      </c>
      <c r="OB95">
        <v>0</v>
      </c>
      <c r="OC95">
        <v>0</v>
      </c>
      <c r="OD95">
        <v>0</v>
      </c>
      <c r="OE95">
        <v>44000</v>
      </c>
      <c r="OF95">
        <v>88000</v>
      </c>
      <c r="OG95">
        <v>4000</v>
      </c>
      <c r="OH95">
        <v>8000</v>
      </c>
      <c r="OO95">
        <v>0</v>
      </c>
      <c r="OP95">
        <v>0</v>
      </c>
      <c r="OQ95">
        <v>0</v>
      </c>
      <c r="OR95">
        <v>0</v>
      </c>
      <c r="OS95">
        <v>0</v>
      </c>
      <c r="OT95">
        <v>0</v>
      </c>
      <c r="OU95">
        <v>0</v>
      </c>
      <c r="OV95">
        <v>3240445</v>
      </c>
      <c r="OX95">
        <v>0.25270000000000004</v>
      </c>
      <c r="OY95">
        <v>406500.10000000003</v>
      </c>
      <c r="OZ95">
        <v>0</v>
      </c>
      <c r="PA95">
        <v>0</v>
      </c>
      <c r="PB95">
        <v>6925</v>
      </c>
      <c r="PC95">
        <v>0</v>
      </c>
      <c r="PD95">
        <v>35000000</v>
      </c>
      <c r="PE95">
        <v>33517000</v>
      </c>
      <c r="PF95">
        <v>1483000</v>
      </c>
      <c r="PG95">
        <v>306</v>
      </c>
      <c r="PH95">
        <v>0</v>
      </c>
      <c r="PI95">
        <v>0</v>
      </c>
      <c r="PJ95">
        <v>0</v>
      </c>
      <c r="PK95">
        <v>0</v>
      </c>
      <c r="PL95">
        <v>13801</v>
      </c>
      <c r="PM95">
        <v>0</v>
      </c>
      <c r="PN95">
        <v>0</v>
      </c>
      <c r="PO95">
        <v>0</v>
      </c>
    </row>
    <row r="96" spans="1:431" customFormat="1" x14ac:dyDescent="0.3">
      <c r="A96">
        <v>46778</v>
      </c>
      <c r="B96" s="4">
        <v>101840</v>
      </c>
      <c r="C96">
        <v>9</v>
      </c>
      <c r="D96">
        <v>2026</v>
      </c>
      <c r="E96">
        <v>6215</v>
      </c>
      <c r="F96">
        <v>0</v>
      </c>
      <c r="G96">
        <v>267.89500000000004</v>
      </c>
      <c r="H96">
        <v>263.11400000000003</v>
      </c>
      <c r="I96">
        <v>263.11400000000003</v>
      </c>
      <c r="J96">
        <v>267.89500000000004</v>
      </c>
      <c r="K96">
        <v>0</v>
      </c>
      <c r="L96">
        <v>6215</v>
      </c>
      <c r="M96">
        <v>0</v>
      </c>
      <c r="N96">
        <v>0</v>
      </c>
      <c r="P96">
        <v>296.80200000000002</v>
      </c>
      <c r="Q96">
        <v>0</v>
      </c>
      <c r="R96">
        <v>139850</v>
      </c>
      <c r="S96">
        <v>471.19</v>
      </c>
      <c r="U96">
        <v>101745</v>
      </c>
      <c r="V96">
        <v>1.9140000000000001</v>
      </c>
      <c r="W96">
        <v>1190</v>
      </c>
      <c r="X96">
        <v>1190</v>
      </c>
      <c r="Z96">
        <v>0</v>
      </c>
      <c r="AC96">
        <v>0</v>
      </c>
      <c r="AD96" t="s">
        <v>427</v>
      </c>
      <c r="AE96">
        <v>0</v>
      </c>
      <c r="AH96">
        <v>0</v>
      </c>
      <c r="AI96">
        <v>0</v>
      </c>
      <c r="AJ96">
        <v>6215</v>
      </c>
      <c r="AK96" t="s">
        <v>949</v>
      </c>
      <c r="AL96" t="s">
        <v>519</v>
      </c>
      <c r="AM96">
        <v>0</v>
      </c>
      <c r="AN96">
        <v>0</v>
      </c>
      <c r="AO96">
        <v>0</v>
      </c>
      <c r="AP96">
        <v>0</v>
      </c>
      <c r="AQ96">
        <v>0</v>
      </c>
      <c r="AS96">
        <v>0</v>
      </c>
      <c r="AT96">
        <v>0</v>
      </c>
      <c r="AU96">
        <v>0</v>
      </c>
      <c r="AV96">
        <v>-28</v>
      </c>
      <c r="AW96">
        <v>3326591</v>
      </c>
      <c r="AX96">
        <v>3326859</v>
      </c>
      <c r="AY96">
        <v>2410976</v>
      </c>
      <c r="AZ96">
        <v>139850</v>
      </c>
      <c r="BA96">
        <v>26.583000000000002</v>
      </c>
      <c r="BB96">
        <v>5195</v>
      </c>
      <c r="BC96">
        <v>5162</v>
      </c>
      <c r="BD96">
        <v>12</v>
      </c>
      <c r="BE96">
        <v>33</v>
      </c>
      <c r="BF96">
        <v>2750870</v>
      </c>
      <c r="BG96">
        <v>0</v>
      </c>
      <c r="BJ96">
        <v>12</v>
      </c>
      <c r="BK96">
        <v>0</v>
      </c>
      <c r="BL96">
        <v>0</v>
      </c>
      <c r="BM96">
        <v>0</v>
      </c>
      <c r="BN96">
        <v>0</v>
      </c>
      <c r="BO96">
        <v>0</v>
      </c>
      <c r="BP96">
        <v>0</v>
      </c>
      <c r="BQ96">
        <v>883</v>
      </c>
      <c r="BS96">
        <v>0</v>
      </c>
      <c r="BT96">
        <v>0</v>
      </c>
      <c r="BU96">
        <v>0</v>
      </c>
      <c r="BV96">
        <v>0</v>
      </c>
      <c r="BW96">
        <v>0</v>
      </c>
      <c r="BY96">
        <v>0</v>
      </c>
      <c r="CA96">
        <v>0</v>
      </c>
      <c r="CB96">
        <v>0</v>
      </c>
      <c r="CC96">
        <v>0</v>
      </c>
      <c r="CD96">
        <v>0</v>
      </c>
      <c r="CE96">
        <v>0</v>
      </c>
      <c r="CF96">
        <v>0</v>
      </c>
      <c r="CG96">
        <v>0</v>
      </c>
      <c r="CH96">
        <v>20520</v>
      </c>
      <c r="CI96">
        <v>0</v>
      </c>
      <c r="CJ96">
        <v>4</v>
      </c>
      <c r="CK96">
        <v>0</v>
      </c>
      <c r="CL96">
        <v>0</v>
      </c>
      <c r="CN96">
        <v>0</v>
      </c>
      <c r="CO96">
        <v>1</v>
      </c>
      <c r="CP96">
        <v>0</v>
      </c>
      <c r="CQ96">
        <v>0</v>
      </c>
      <c r="CR96">
        <v>296.846</v>
      </c>
      <c r="CS96">
        <v>0</v>
      </c>
      <c r="CT96">
        <v>0</v>
      </c>
      <c r="CU96">
        <v>0</v>
      </c>
      <c r="CV96">
        <v>0</v>
      </c>
      <c r="CW96">
        <v>0</v>
      </c>
      <c r="CX96">
        <v>0</v>
      </c>
      <c r="CY96">
        <v>0</v>
      </c>
      <c r="CZ96">
        <v>0</v>
      </c>
      <c r="DB96">
        <v>1635254</v>
      </c>
      <c r="DC96">
        <v>0</v>
      </c>
      <c r="DD96">
        <v>0</v>
      </c>
      <c r="DE96">
        <v>501706</v>
      </c>
      <c r="DF96">
        <v>501706</v>
      </c>
      <c r="DG96">
        <v>80.725000000000009</v>
      </c>
      <c r="DH96">
        <v>0</v>
      </c>
      <c r="DI96">
        <v>0</v>
      </c>
      <c r="DK96">
        <v>3822</v>
      </c>
      <c r="DL96">
        <v>0</v>
      </c>
      <c r="DM96">
        <v>96564</v>
      </c>
      <c r="DN96">
        <v>235</v>
      </c>
      <c r="DO96">
        <v>0</v>
      </c>
      <c r="DP96">
        <v>0</v>
      </c>
      <c r="DQ96">
        <v>0</v>
      </c>
      <c r="DR96">
        <v>0</v>
      </c>
      <c r="DS96">
        <v>0</v>
      </c>
      <c r="DT96">
        <v>0</v>
      </c>
      <c r="DU96">
        <v>0</v>
      </c>
      <c r="DV96">
        <v>0</v>
      </c>
      <c r="DW96">
        <v>0</v>
      </c>
      <c r="DX96">
        <v>0</v>
      </c>
      <c r="DY96">
        <v>0</v>
      </c>
      <c r="DZ96">
        <v>0</v>
      </c>
      <c r="EA96">
        <v>0</v>
      </c>
      <c r="EB96">
        <v>0</v>
      </c>
      <c r="EC96">
        <v>0</v>
      </c>
      <c r="ED96">
        <v>0</v>
      </c>
      <c r="EE96">
        <v>0</v>
      </c>
      <c r="EF96">
        <v>0</v>
      </c>
      <c r="EG96">
        <v>0</v>
      </c>
      <c r="EH96">
        <v>96799</v>
      </c>
      <c r="EI96">
        <v>0</v>
      </c>
      <c r="EJ96">
        <v>0</v>
      </c>
      <c r="EK96">
        <v>4.165</v>
      </c>
      <c r="EL96">
        <v>0</v>
      </c>
      <c r="EM96">
        <v>0</v>
      </c>
      <c r="EN96">
        <v>0.61599999999999999</v>
      </c>
      <c r="EO96">
        <v>0</v>
      </c>
      <c r="EP96">
        <v>0</v>
      </c>
      <c r="EQ96">
        <v>4.7810000000000006</v>
      </c>
      <c r="ER96">
        <v>0</v>
      </c>
      <c r="ES96">
        <v>15.575000000000001</v>
      </c>
      <c r="ET96">
        <v>0</v>
      </c>
      <c r="EV96">
        <v>0</v>
      </c>
      <c r="EW96">
        <v>0</v>
      </c>
      <c r="EX96">
        <v>0</v>
      </c>
      <c r="EZ96">
        <v>2870205</v>
      </c>
      <c r="FA96">
        <v>0</v>
      </c>
      <c r="FB96">
        <v>3009787</v>
      </c>
      <c r="FC96">
        <v>0</v>
      </c>
      <c r="FD96">
        <v>0</v>
      </c>
      <c r="FE96">
        <v>387594</v>
      </c>
      <c r="FF96">
        <v>69060</v>
      </c>
      <c r="FG96">
        <v>6.7610000000000003E-2</v>
      </c>
      <c r="FH96">
        <v>3.1380999999999999E-2</v>
      </c>
      <c r="FI96">
        <v>0</v>
      </c>
      <c r="FJ96">
        <v>0</v>
      </c>
      <c r="FK96">
        <v>442.61799999999999</v>
      </c>
      <c r="FL96">
        <v>3486961</v>
      </c>
      <c r="FM96">
        <v>0</v>
      </c>
      <c r="FN96">
        <v>0</v>
      </c>
      <c r="FO96">
        <v>0</v>
      </c>
      <c r="FP96">
        <v>0</v>
      </c>
      <c r="FQ96">
        <v>0</v>
      </c>
      <c r="FR96">
        <v>0</v>
      </c>
      <c r="FS96">
        <v>0</v>
      </c>
      <c r="FT96">
        <v>0</v>
      </c>
      <c r="FU96">
        <v>0</v>
      </c>
      <c r="FV96">
        <v>0</v>
      </c>
      <c r="FW96">
        <v>0</v>
      </c>
      <c r="FX96">
        <v>0</v>
      </c>
      <c r="FY96">
        <v>0</v>
      </c>
      <c r="GB96">
        <v>0</v>
      </c>
      <c r="GC96">
        <v>0</v>
      </c>
      <c r="GD96">
        <v>0</v>
      </c>
      <c r="GF96">
        <v>0</v>
      </c>
      <c r="GG96">
        <v>0</v>
      </c>
      <c r="GH96">
        <v>0</v>
      </c>
      <c r="GI96">
        <v>0</v>
      </c>
      <c r="GK96">
        <v>0</v>
      </c>
      <c r="GL96">
        <v>0</v>
      </c>
      <c r="GM96">
        <v>0</v>
      </c>
      <c r="GN96">
        <v>0</v>
      </c>
      <c r="GO96">
        <v>0</v>
      </c>
      <c r="GQ96">
        <v>0</v>
      </c>
      <c r="GR96">
        <v>0</v>
      </c>
      <c r="GS96">
        <v>0</v>
      </c>
      <c r="GT96">
        <v>0</v>
      </c>
      <c r="HB96">
        <v>0</v>
      </c>
      <c r="HC96">
        <v>0</v>
      </c>
      <c r="HD96">
        <v>0</v>
      </c>
      <c r="HE96">
        <v>0</v>
      </c>
      <c r="HF96">
        <v>305212</v>
      </c>
      <c r="HG96">
        <v>0</v>
      </c>
      <c r="HH96">
        <v>205514</v>
      </c>
      <c r="HI96">
        <v>0</v>
      </c>
      <c r="HJ96">
        <v>106883</v>
      </c>
      <c r="HK96">
        <v>0</v>
      </c>
      <c r="HL96">
        <v>0</v>
      </c>
      <c r="HM96">
        <v>0</v>
      </c>
      <c r="HN96">
        <v>0</v>
      </c>
      <c r="HO96">
        <v>0</v>
      </c>
      <c r="HP96">
        <v>0</v>
      </c>
      <c r="HQ96">
        <v>0</v>
      </c>
      <c r="HR96">
        <v>0</v>
      </c>
      <c r="HS96">
        <v>2869937</v>
      </c>
      <c r="HT96">
        <v>69060</v>
      </c>
      <c r="HW96">
        <v>0</v>
      </c>
      <c r="HX96">
        <v>33</v>
      </c>
      <c r="HY96">
        <v>33</v>
      </c>
      <c r="HZ96">
        <v>35</v>
      </c>
      <c r="IA96">
        <v>83</v>
      </c>
      <c r="IB96">
        <v>127</v>
      </c>
      <c r="IC96">
        <v>311</v>
      </c>
      <c r="ID96">
        <v>0</v>
      </c>
      <c r="IE96">
        <v>0</v>
      </c>
      <c r="IF96">
        <v>0</v>
      </c>
      <c r="IG96">
        <v>0</v>
      </c>
      <c r="IH96">
        <v>159.928</v>
      </c>
      <c r="II96">
        <v>0</v>
      </c>
      <c r="IJ96">
        <v>1.9140000000000001</v>
      </c>
      <c r="IK96">
        <v>0</v>
      </c>
      <c r="IL96">
        <v>0</v>
      </c>
      <c r="IM96">
        <v>0</v>
      </c>
      <c r="IN96">
        <v>0</v>
      </c>
      <c r="IO96">
        <v>0</v>
      </c>
      <c r="IP96">
        <v>0</v>
      </c>
      <c r="IQ96">
        <v>1.9140000000000001</v>
      </c>
      <c r="IR96">
        <v>1190</v>
      </c>
      <c r="IS96">
        <v>0</v>
      </c>
      <c r="IT96">
        <v>0</v>
      </c>
      <c r="IU96">
        <v>0</v>
      </c>
      <c r="IV96">
        <v>0</v>
      </c>
      <c r="IW96">
        <v>6215</v>
      </c>
      <c r="IX96">
        <v>0</v>
      </c>
      <c r="IY96">
        <v>0</v>
      </c>
      <c r="IZ96">
        <v>0</v>
      </c>
      <c r="JA96">
        <v>0</v>
      </c>
      <c r="JB96">
        <v>0</v>
      </c>
      <c r="JC96">
        <v>0</v>
      </c>
      <c r="JD96">
        <v>0</v>
      </c>
      <c r="JE96">
        <v>0</v>
      </c>
      <c r="JF96">
        <v>0</v>
      </c>
      <c r="JG96">
        <v>0</v>
      </c>
      <c r="JH96">
        <v>0</v>
      </c>
      <c r="JJ96">
        <v>0</v>
      </c>
      <c r="JK96">
        <v>0</v>
      </c>
      <c r="JL96">
        <v>0</v>
      </c>
      <c r="JM96">
        <v>0</v>
      </c>
      <c r="JO96">
        <v>0</v>
      </c>
      <c r="JP96">
        <v>0</v>
      </c>
      <c r="JQ96">
        <v>0</v>
      </c>
      <c r="JR96">
        <v>0</v>
      </c>
      <c r="JS96">
        <v>0</v>
      </c>
      <c r="JT96">
        <v>0</v>
      </c>
      <c r="JU96">
        <v>5221</v>
      </c>
      <c r="JW96">
        <v>0</v>
      </c>
      <c r="JX96">
        <v>0</v>
      </c>
      <c r="JY96">
        <v>0</v>
      </c>
      <c r="JZ96">
        <v>0</v>
      </c>
      <c r="KD96">
        <v>5221</v>
      </c>
      <c r="KE96">
        <v>7375</v>
      </c>
      <c r="KG96">
        <v>0</v>
      </c>
      <c r="KH96">
        <v>0</v>
      </c>
      <c r="KI96">
        <v>0</v>
      </c>
      <c r="KJ96">
        <v>0</v>
      </c>
      <c r="KK96">
        <v>0</v>
      </c>
      <c r="KL96">
        <v>0</v>
      </c>
      <c r="KM96">
        <v>0</v>
      </c>
      <c r="KN96">
        <v>0</v>
      </c>
      <c r="KO96">
        <v>0</v>
      </c>
      <c r="KP96">
        <v>0</v>
      </c>
      <c r="KQ96">
        <v>0</v>
      </c>
      <c r="KS96">
        <v>0</v>
      </c>
      <c r="KT96">
        <v>0</v>
      </c>
      <c r="KU96">
        <v>0</v>
      </c>
      <c r="KW96">
        <v>0</v>
      </c>
      <c r="KX96">
        <v>0</v>
      </c>
      <c r="KY96">
        <v>0</v>
      </c>
      <c r="KZ96">
        <v>3347111</v>
      </c>
      <c r="LA96">
        <v>0</v>
      </c>
      <c r="LB96">
        <v>0</v>
      </c>
      <c r="LD96">
        <v>0</v>
      </c>
      <c r="LE96">
        <v>0</v>
      </c>
      <c r="LF96">
        <v>0</v>
      </c>
      <c r="LG96">
        <v>20520</v>
      </c>
      <c r="LH96">
        <v>0</v>
      </c>
      <c r="LI96">
        <v>3347111</v>
      </c>
      <c r="LJ96">
        <v>296.846</v>
      </c>
      <c r="LK96">
        <v>3</v>
      </c>
      <c r="LL96">
        <v>100620</v>
      </c>
      <c r="LM96">
        <v>6263</v>
      </c>
      <c r="LN96">
        <v>0</v>
      </c>
      <c r="LO96">
        <v>0</v>
      </c>
      <c r="LP96">
        <v>0</v>
      </c>
      <c r="LQ96">
        <v>0</v>
      </c>
      <c r="LR96">
        <v>0</v>
      </c>
      <c r="LS96">
        <v>0</v>
      </c>
      <c r="LT96">
        <v>0</v>
      </c>
      <c r="LU96">
        <v>0</v>
      </c>
      <c r="LV96">
        <v>0</v>
      </c>
      <c r="LW96">
        <v>0</v>
      </c>
      <c r="LX96">
        <v>0</v>
      </c>
      <c r="LY96">
        <v>0</v>
      </c>
      <c r="LZ96">
        <v>342</v>
      </c>
      <c r="MA96">
        <v>20520</v>
      </c>
      <c r="MB96">
        <v>0</v>
      </c>
      <c r="MC96">
        <v>13680</v>
      </c>
      <c r="MD96">
        <v>6840</v>
      </c>
      <c r="ME96">
        <v>0</v>
      </c>
      <c r="MF96">
        <v>0</v>
      </c>
      <c r="MG96">
        <v>3347111</v>
      </c>
      <c r="MH96">
        <v>0</v>
      </c>
      <c r="MI96">
        <v>0</v>
      </c>
      <c r="MJ96">
        <v>0</v>
      </c>
      <c r="MK96">
        <v>0</v>
      </c>
      <c r="ML96">
        <v>0</v>
      </c>
      <c r="MM96">
        <v>1228196.149</v>
      </c>
      <c r="MN96">
        <v>25.97</v>
      </c>
      <c r="MO96">
        <v>81365.085000000006</v>
      </c>
      <c r="MP96">
        <v>169.93600000000001</v>
      </c>
      <c r="MQ96">
        <v>329.86400000000003</v>
      </c>
      <c r="MS96">
        <v>763323922</v>
      </c>
      <c r="MT96">
        <v>257639917</v>
      </c>
      <c r="MU96">
        <v>33548</v>
      </c>
      <c r="MV96">
        <v>99395</v>
      </c>
      <c r="MW96">
        <v>10562</v>
      </c>
      <c r="MX96">
        <v>505684005</v>
      </c>
      <c r="MY96">
        <v>161404</v>
      </c>
      <c r="MZ96">
        <v>96000</v>
      </c>
      <c r="NA96">
        <v>9</v>
      </c>
      <c r="NB96">
        <v>6</v>
      </c>
      <c r="ND96">
        <v>312.22300000000001</v>
      </c>
      <c r="NE96">
        <v>14050</v>
      </c>
      <c r="NF96">
        <v>6</v>
      </c>
      <c r="NG96">
        <v>6000</v>
      </c>
      <c r="NH96">
        <v>36252</v>
      </c>
      <c r="NI96">
        <v>0</v>
      </c>
      <c r="NJ96">
        <v>0</v>
      </c>
      <c r="NK96">
        <v>38526</v>
      </c>
      <c r="NL96">
        <v>0</v>
      </c>
      <c r="NN96">
        <v>0</v>
      </c>
      <c r="NO96">
        <v>0</v>
      </c>
      <c r="NP96">
        <v>342</v>
      </c>
      <c r="NT96">
        <v>0</v>
      </c>
      <c r="NU96">
        <v>0</v>
      </c>
      <c r="NV96">
        <v>0</v>
      </c>
      <c r="NW96">
        <v>0</v>
      </c>
      <c r="NX96">
        <v>0</v>
      </c>
      <c r="NY96">
        <v>0</v>
      </c>
      <c r="NZ96">
        <v>0</v>
      </c>
      <c r="OA96">
        <v>0</v>
      </c>
      <c r="OB96">
        <v>0</v>
      </c>
      <c r="OC96">
        <v>0</v>
      </c>
      <c r="OD96">
        <v>0</v>
      </c>
      <c r="OE96">
        <v>36000</v>
      </c>
      <c r="OF96">
        <v>256000</v>
      </c>
      <c r="OG96">
        <v>4000</v>
      </c>
      <c r="OH96">
        <v>8000</v>
      </c>
      <c r="OO96">
        <v>0</v>
      </c>
      <c r="OP96">
        <v>0</v>
      </c>
      <c r="OQ96">
        <v>0</v>
      </c>
      <c r="OR96">
        <v>0</v>
      </c>
      <c r="OS96">
        <v>0</v>
      </c>
      <c r="OT96">
        <v>0</v>
      </c>
      <c r="OU96">
        <v>0</v>
      </c>
      <c r="OV96">
        <v>3967233</v>
      </c>
      <c r="OX96">
        <v>0.25270000000000004</v>
      </c>
      <c r="OY96">
        <v>406500.10000000003</v>
      </c>
      <c r="OZ96">
        <v>660399</v>
      </c>
      <c r="PA96">
        <v>243664</v>
      </c>
      <c r="PB96">
        <v>6925</v>
      </c>
      <c r="PC96">
        <v>0</v>
      </c>
      <c r="PD96">
        <v>35000000</v>
      </c>
      <c r="PE96">
        <v>33517000</v>
      </c>
      <c r="PF96">
        <v>1483000</v>
      </c>
      <c r="PG96">
        <v>306</v>
      </c>
      <c r="PH96">
        <v>0</v>
      </c>
      <c r="PI96">
        <v>0</v>
      </c>
      <c r="PJ96">
        <v>0</v>
      </c>
      <c r="PK96">
        <v>0</v>
      </c>
      <c r="PL96">
        <v>0</v>
      </c>
      <c r="PM96">
        <v>0</v>
      </c>
      <c r="PN96">
        <v>0</v>
      </c>
      <c r="PO96">
        <v>0</v>
      </c>
    </row>
    <row r="97" spans="1:431" customFormat="1" x14ac:dyDescent="0.3">
      <c r="A97">
        <v>46778</v>
      </c>
      <c r="B97" s="4">
        <v>101842</v>
      </c>
      <c r="C97">
        <v>9</v>
      </c>
      <c r="D97">
        <v>2026</v>
      </c>
      <c r="E97">
        <v>6215</v>
      </c>
      <c r="F97">
        <v>0</v>
      </c>
      <c r="G97">
        <v>35.276000000000003</v>
      </c>
      <c r="H97">
        <v>22.073</v>
      </c>
      <c r="I97">
        <v>22.073</v>
      </c>
      <c r="J97">
        <v>35.276000000000003</v>
      </c>
      <c r="K97">
        <v>0</v>
      </c>
      <c r="L97">
        <v>6215</v>
      </c>
      <c r="M97">
        <v>0</v>
      </c>
      <c r="N97">
        <v>0</v>
      </c>
      <c r="P97">
        <v>32.395000000000003</v>
      </c>
      <c r="Q97">
        <v>0</v>
      </c>
      <c r="R97">
        <v>15264</v>
      </c>
      <c r="S97">
        <v>471.19</v>
      </c>
      <c r="U97">
        <v>11106</v>
      </c>
      <c r="V97">
        <v>8.6230000000000011</v>
      </c>
      <c r="W97">
        <v>5359</v>
      </c>
      <c r="X97">
        <v>5359</v>
      </c>
      <c r="Z97">
        <v>0</v>
      </c>
      <c r="AC97">
        <v>0</v>
      </c>
      <c r="AD97" t="s">
        <v>427</v>
      </c>
      <c r="AE97">
        <v>0</v>
      </c>
      <c r="AH97">
        <v>0</v>
      </c>
      <c r="AI97">
        <v>0</v>
      </c>
      <c r="AJ97">
        <v>6215</v>
      </c>
      <c r="AK97" t="s">
        <v>949</v>
      </c>
      <c r="AL97" t="s">
        <v>520</v>
      </c>
      <c r="AM97">
        <v>0</v>
      </c>
      <c r="AN97">
        <v>0</v>
      </c>
      <c r="AO97">
        <v>0</v>
      </c>
      <c r="AP97">
        <v>0</v>
      </c>
      <c r="AQ97">
        <v>0</v>
      </c>
      <c r="AS97">
        <v>0</v>
      </c>
      <c r="AT97">
        <v>0</v>
      </c>
      <c r="AU97">
        <v>0</v>
      </c>
      <c r="AV97">
        <v>-519</v>
      </c>
      <c r="AW97">
        <v>433181</v>
      </c>
      <c r="AX97">
        <v>433290</v>
      </c>
      <c r="AY97">
        <v>283574</v>
      </c>
      <c r="AZ97">
        <v>15264</v>
      </c>
      <c r="BA97">
        <v>3.8330000000000002</v>
      </c>
      <c r="BB97">
        <v>0</v>
      </c>
      <c r="BC97">
        <v>0</v>
      </c>
      <c r="BD97">
        <v>0</v>
      </c>
      <c r="BE97">
        <v>0</v>
      </c>
      <c r="BF97">
        <v>350598</v>
      </c>
      <c r="BG97">
        <v>0</v>
      </c>
      <c r="BJ97">
        <v>12</v>
      </c>
      <c r="BK97">
        <v>0</v>
      </c>
      <c r="BL97">
        <v>0</v>
      </c>
      <c r="BM97">
        <v>0</v>
      </c>
      <c r="BN97">
        <v>0</v>
      </c>
      <c r="BO97">
        <v>0</v>
      </c>
      <c r="BP97">
        <v>0</v>
      </c>
      <c r="BQ97">
        <v>928</v>
      </c>
      <c r="BS97">
        <v>0</v>
      </c>
      <c r="BT97">
        <v>0</v>
      </c>
      <c r="BU97">
        <v>0</v>
      </c>
      <c r="BV97">
        <v>0</v>
      </c>
      <c r="BW97">
        <v>0</v>
      </c>
      <c r="BY97">
        <v>0</v>
      </c>
      <c r="CA97">
        <v>0</v>
      </c>
      <c r="CB97">
        <v>0</v>
      </c>
      <c r="CC97">
        <v>0</v>
      </c>
      <c r="CD97">
        <v>0</v>
      </c>
      <c r="CE97">
        <v>0</v>
      </c>
      <c r="CF97">
        <v>0</v>
      </c>
      <c r="CG97">
        <v>0</v>
      </c>
      <c r="CH97">
        <v>2100</v>
      </c>
      <c r="CI97">
        <v>0</v>
      </c>
      <c r="CJ97">
        <v>4</v>
      </c>
      <c r="CK97">
        <v>0</v>
      </c>
      <c r="CL97">
        <v>0</v>
      </c>
      <c r="CN97">
        <v>0</v>
      </c>
      <c r="CO97">
        <v>1</v>
      </c>
      <c r="CP97">
        <v>0</v>
      </c>
      <c r="CQ97">
        <v>8.3000000000000004E-2</v>
      </c>
      <c r="CR97">
        <v>32.585999999999999</v>
      </c>
      <c r="CS97">
        <v>0</v>
      </c>
      <c r="CT97">
        <v>0</v>
      </c>
      <c r="CU97">
        <v>0</v>
      </c>
      <c r="CV97">
        <v>0</v>
      </c>
      <c r="CW97">
        <v>0</v>
      </c>
      <c r="CX97">
        <v>0</v>
      </c>
      <c r="CY97">
        <v>0</v>
      </c>
      <c r="CZ97">
        <v>0</v>
      </c>
      <c r="DB97">
        <v>137184</v>
      </c>
      <c r="DC97">
        <v>0</v>
      </c>
      <c r="DD97">
        <v>0</v>
      </c>
      <c r="DE97">
        <v>25870</v>
      </c>
      <c r="DF97">
        <v>25870</v>
      </c>
      <c r="DG97">
        <v>4.1630000000000003</v>
      </c>
      <c r="DH97">
        <v>0</v>
      </c>
      <c r="DI97">
        <v>0</v>
      </c>
      <c r="DK97">
        <v>4511</v>
      </c>
      <c r="DL97">
        <v>0</v>
      </c>
      <c r="DM97">
        <v>44645</v>
      </c>
      <c r="DN97">
        <v>109</v>
      </c>
      <c r="DO97">
        <v>0</v>
      </c>
      <c r="DP97">
        <v>0</v>
      </c>
      <c r="DQ97">
        <v>0</v>
      </c>
      <c r="DR97">
        <v>0</v>
      </c>
      <c r="DS97">
        <v>0</v>
      </c>
      <c r="DT97">
        <v>0</v>
      </c>
      <c r="DU97">
        <v>0</v>
      </c>
      <c r="DV97">
        <v>0</v>
      </c>
      <c r="DW97">
        <v>0</v>
      </c>
      <c r="DX97">
        <v>0</v>
      </c>
      <c r="DY97">
        <v>0</v>
      </c>
      <c r="DZ97">
        <v>0</v>
      </c>
      <c r="EA97">
        <v>0</v>
      </c>
      <c r="EB97">
        <v>0</v>
      </c>
      <c r="EC97">
        <v>2.44</v>
      </c>
      <c r="ED97">
        <v>17439</v>
      </c>
      <c r="EE97">
        <v>0</v>
      </c>
      <c r="EF97">
        <v>0</v>
      </c>
      <c r="EG97">
        <v>0</v>
      </c>
      <c r="EH97">
        <v>27315</v>
      </c>
      <c r="EI97">
        <v>0</v>
      </c>
      <c r="EJ97">
        <v>0</v>
      </c>
      <c r="EK97">
        <v>1.395</v>
      </c>
      <c r="EL97">
        <v>0</v>
      </c>
      <c r="EM97">
        <v>0</v>
      </c>
      <c r="EN97">
        <v>4.2000000000000003E-2</v>
      </c>
      <c r="EO97">
        <v>0</v>
      </c>
      <c r="EP97">
        <v>0</v>
      </c>
      <c r="EQ97">
        <v>1.4370000000000001</v>
      </c>
      <c r="ER97">
        <v>0</v>
      </c>
      <c r="ES97">
        <v>4.3950000000000005</v>
      </c>
      <c r="ET97">
        <v>0</v>
      </c>
      <c r="EV97">
        <v>0</v>
      </c>
      <c r="EW97">
        <v>0</v>
      </c>
      <c r="EX97">
        <v>0</v>
      </c>
      <c r="EZ97">
        <v>375089</v>
      </c>
      <c r="FA97">
        <v>0</v>
      </c>
      <c r="FB97">
        <v>390244</v>
      </c>
      <c r="FC97">
        <v>0</v>
      </c>
      <c r="FD97">
        <v>0</v>
      </c>
      <c r="FE97">
        <v>49399</v>
      </c>
      <c r="FF97">
        <v>8802</v>
      </c>
      <c r="FG97">
        <v>6.7610000000000003E-2</v>
      </c>
      <c r="FH97">
        <v>3.1380999999999999E-2</v>
      </c>
      <c r="FI97">
        <v>0</v>
      </c>
      <c r="FJ97">
        <v>0</v>
      </c>
      <c r="FK97">
        <v>56.412000000000006</v>
      </c>
      <c r="FL97">
        <v>450545</v>
      </c>
      <c r="FM97">
        <v>0</v>
      </c>
      <c r="FN97">
        <v>0</v>
      </c>
      <c r="FO97">
        <v>0</v>
      </c>
      <c r="FP97">
        <v>0</v>
      </c>
      <c r="FQ97">
        <v>0</v>
      </c>
      <c r="FR97">
        <v>0</v>
      </c>
      <c r="FS97">
        <v>0</v>
      </c>
      <c r="FT97">
        <v>0</v>
      </c>
      <c r="FU97">
        <v>0</v>
      </c>
      <c r="FV97">
        <v>0</v>
      </c>
      <c r="FW97">
        <v>0</v>
      </c>
      <c r="FX97">
        <v>0</v>
      </c>
      <c r="FY97">
        <v>0</v>
      </c>
      <c r="GB97">
        <v>109853</v>
      </c>
      <c r="GC97">
        <v>109853</v>
      </c>
      <c r="GD97">
        <v>11.766</v>
      </c>
      <c r="GF97">
        <v>0</v>
      </c>
      <c r="GG97">
        <v>0</v>
      </c>
      <c r="GH97">
        <v>0</v>
      </c>
      <c r="GI97">
        <v>0</v>
      </c>
      <c r="GK97">
        <v>0</v>
      </c>
      <c r="GL97">
        <v>0</v>
      </c>
      <c r="GM97">
        <v>0</v>
      </c>
      <c r="GN97">
        <v>0</v>
      </c>
      <c r="GO97">
        <v>0</v>
      </c>
      <c r="GQ97">
        <v>0</v>
      </c>
      <c r="GR97">
        <v>0</v>
      </c>
      <c r="GS97">
        <v>0</v>
      </c>
      <c r="GT97">
        <v>0</v>
      </c>
      <c r="HB97">
        <v>0</v>
      </c>
      <c r="HC97">
        <v>0</v>
      </c>
      <c r="HD97">
        <v>0</v>
      </c>
      <c r="HE97">
        <v>0</v>
      </c>
      <c r="HF97">
        <v>25605</v>
      </c>
      <c r="HG97">
        <v>1243</v>
      </c>
      <c r="HH97">
        <v>730</v>
      </c>
      <c r="HI97">
        <v>0</v>
      </c>
      <c r="HJ97">
        <v>34228</v>
      </c>
      <c r="HK97">
        <v>463</v>
      </c>
      <c r="HL97">
        <v>175</v>
      </c>
      <c r="HM97">
        <v>0</v>
      </c>
      <c r="HN97">
        <v>0</v>
      </c>
      <c r="HO97">
        <v>0</v>
      </c>
      <c r="HP97">
        <v>0</v>
      </c>
      <c r="HQ97">
        <v>0</v>
      </c>
      <c r="HR97">
        <v>0</v>
      </c>
      <c r="HS97">
        <v>374980</v>
      </c>
      <c r="HT97">
        <v>8802</v>
      </c>
      <c r="HW97">
        <v>0</v>
      </c>
      <c r="HX97">
        <v>9</v>
      </c>
      <c r="HY97">
        <v>9</v>
      </c>
      <c r="HZ97">
        <v>0</v>
      </c>
      <c r="IA97">
        <v>0</v>
      </c>
      <c r="IB97">
        <v>0</v>
      </c>
      <c r="IC97">
        <v>18</v>
      </c>
      <c r="ID97">
        <v>0</v>
      </c>
      <c r="IE97">
        <v>0</v>
      </c>
      <c r="IF97">
        <v>0</v>
      </c>
      <c r="IG97">
        <v>2</v>
      </c>
      <c r="IH97">
        <v>1.982</v>
      </c>
      <c r="II97">
        <v>0</v>
      </c>
      <c r="IJ97">
        <v>8.6230000000000011</v>
      </c>
      <c r="IK97">
        <v>0</v>
      </c>
      <c r="IL97">
        <v>0</v>
      </c>
      <c r="IM97">
        <v>0</v>
      </c>
      <c r="IN97">
        <v>0</v>
      </c>
      <c r="IO97">
        <v>0</v>
      </c>
      <c r="IP97">
        <v>0</v>
      </c>
      <c r="IQ97">
        <v>8.6230000000000011</v>
      </c>
      <c r="IR97">
        <v>5359</v>
      </c>
      <c r="IS97">
        <v>0</v>
      </c>
      <c r="IT97">
        <v>0</v>
      </c>
      <c r="IU97">
        <v>0</v>
      </c>
      <c r="IV97">
        <v>0</v>
      </c>
      <c r="IW97">
        <v>6215</v>
      </c>
      <c r="IX97">
        <v>0</v>
      </c>
      <c r="IY97">
        <v>0</v>
      </c>
      <c r="IZ97">
        <v>0</v>
      </c>
      <c r="JA97">
        <v>0</v>
      </c>
      <c r="JB97">
        <v>0</v>
      </c>
      <c r="JC97">
        <v>0</v>
      </c>
      <c r="JD97">
        <v>0</v>
      </c>
      <c r="JE97">
        <v>0</v>
      </c>
      <c r="JF97">
        <v>0</v>
      </c>
      <c r="JG97">
        <v>0</v>
      </c>
      <c r="JH97">
        <v>0</v>
      </c>
      <c r="JJ97">
        <v>0</v>
      </c>
      <c r="JK97">
        <v>0</v>
      </c>
      <c r="JL97">
        <v>0</v>
      </c>
      <c r="JM97">
        <v>0</v>
      </c>
      <c r="JO97">
        <v>1.853</v>
      </c>
      <c r="JP97">
        <v>9.0259999999999998</v>
      </c>
      <c r="JQ97">
        <v>0.88700000000000001</v>
      </c>
      <c r="JR97">
        <v>15032</v>
      </c>
      <c r="JS97">
        <v>85205</v>
      </c>
      <c r="JT97">
        <v>9616</v>
      </c>
      <c r="JU97">
        <v>0</v>
      </c>
      <c r="JW97">
        <v>0</v>
      </c>
      <c r="JX97">
        <v>0</v>
      </c>
      <c r="JY97">
        <v>0</v>
      </c>
      <c r="JZ97">
        <v>0</v>
      </c>
      <c r="KD97">
        <v>0</v>
      </c>
      <c r="KE97">
        <v>7375</v>
      </c>
      <c r="KG97">
        <v>0</v>
      </c>
      <c r="KH97">
        <v>0</v>
      </c>
      <c r="KI97">
        <v>0</v>
      </c>
      <c r="KJ97">
        <v>1</v>
      </c>
      <c r="KK97">
        <v>1</v>
      </c>
      <c r="KL97">
        <v>622</v>
      </c>
      <c r="KM97">
        <v>622</v>
      </c>
      <c r="KN97">
        <v>0</v>
      </c>
      <c r="KO97">
        <v>0</v>
      </c>
      <c r="KP97">
        <v>0</v>
      </c>
      <c r="KQ97">
        <v>0</v>
      </c>
      <c r="KS97">
        <v>0</v>
      </c>
      <c r="KT97">
        <v>0</v>
      </c>
      <c r="KU97">
        <v>0</v>
      </c>
      <c r="KW97">
        <v>0</v>
      </c>
      <c r="KX97">
        <v>0</v>
      </c>
      <c r="KY97">
        <v>0</v>
      </c>
      <c r="KZ97">
        <v>435281</v>
      </c>
      <c r="LA97">
        <v>0</v>
      </c>
      <c r="LB97">
        <v>0</v>
      </c>
      <c r="LD97">
        <v>0</v>
      </c>
      <c r="LE97">
        <v>0</v>
      </c>
      <c r="LF97">
        <v>0</v>
      </c>
      <c r="LG97">
        <v>2100</v>
      </c>
      <c r="LH97">
        <v>0</v>
      </c>
      <c r="LI97">
        <v>435281</v>
      </c>
      <c r="LJ97">
        <v>32.585999999999999</v>
      </c>
      <c r="LK97">
        <v>1</v>
      </c>
      <c r="LL97">
        <v>33540</v>
      </c>
      <c r="LM97">
        <v>688</v>
      </c>
      <c r="LN97">
        <v>0</v>
      </c>
      <c r="LO97">
        <v>0</v>
      </c>
      <c r="LP97">
        <v>0</v>
      </c>
      <c r="LQ97">
        <v>0</v>
      </c>
      <c r="LR97">
        <v>0</v>
      </c>
      <c r="LS97">
        <v>0</v>
      </c>
      <c r="LT97">
        <v>0</v>
      </c>
      <c r="LU97">
        <v>0</v>
      </c>
      <c r="LV97">
        <v>0</v>
      </c>
      <c r="LW97">
        <v>0</v>
      </c>
      <c r="LX97">
        <v>0</v>
      </c>
      <c r="LY97">
        <v>0</v>
      </c>
      <c r="LZ97">
        <v>35</v>
      </c>
      <c r="MA97">
        <v>2100</v>
      </c>
      <c r="MB97">
        <v>0</v>
      </c>
      <c r="MC97">
        <v>1400</v>
      </c>
      <c r="MD97">
        <v>700</v>
      </c>
      <c r="ME97">
        <v>0</v>
      </c>
      <c r="MF97">
        <v>0</v>
      </c>
      <c r="MG97">
        <v>435281</v>
      </c>
      <c r="MH97">
        <v>0</v>
      </c>
      <c r="MI97">
        <v>0</v>
      </c>
      <c r="MJ97">
        <v>0</v>
      </c>
      <c r="MK97">
        <v>0</v>
      </c>
      <c r="ML97">
        <v>0</v>
      </c>
      <c r="MM97">
        <v>1228196.149</v>
      </c>
      <c r="MN97">
        <v>0</v>
      </c>
      <c r="MO97">
        <v>81365.085000000006</v>
      </c>
      <c r="MP97">
        <v>5.0550000000000006</v>
      </c>
      <c r="MQ97">
        <v>7.0369999999999999</v>
      </c>
      <c r="MS97">
        <v>763323922</v>
      </c>
      <c r="MT97">
        <v>257639917</v>
      </c>
      <c r="MU97">
        <v>416</v>
      </c>
      <c r="MV97">
        <v>1232</v>
      </c>
      <c r="MW97">
        <v>314</v>
      </c>
      <c r="MX97">
        <v>505684005</v>
      </c>
      <c r="MY97">
        <v>0</v>
      </c>
      <c r="MZ97">
        <v>0</v>
      </c>
      <c r="NA97">
        <v>0</v>
      </c>
      <c r="NB97">
        <v>0</v>
      </c>
      <c r="ND97">
        <v>26.193000000000001</v>
      </c>
      <c r="NE97">
        <v>1179</v>
      </c>
      <c r="NF97">
        <v>0</v>
      </c>
      <c r="NG97">
        <v>0</v>
      </c>
      <c r="NH97">
        <v>3710</v>
      </c>
      <c r="NI97">
        <v>0</v>
      </c>
      <c r="NJ97">
        <v>0</v>
      </c>
      <c r="NK97">
        <v>0</v>
      </c>
      <c r="NL97">
        <v>0</v>
      </c>
      <c r="NN97">
        <v>0</v>
      </c>
      <c r="NO97">
        <v>0</v>
      </c>
      <c r="NP97">
        <v>35</v>
      </c>
      <c r="NT97">
        <v>0</v>
      </c>
      <c r="NU97">
        <v>0</v>
      </c>
      <c r="NV97">
        <v>0</v>
      </c>
      <c r="NW97">
        <v>0</v>
      </c>
      <c r="NX97">
        <v>0</v>
      </c>
      <c r="NY97">
        <v>0</v>
      </c>
      <c r="NZ97">
        <v>0</v>
      </c>
      <c r="OA97">
        <v>0</v>
      </c>
      <c r="OB97">
        <v>0</v>
      </c>
      <c r="OC97">
        <v>0</v>
      </c>
      <c r="OD97">
        <v>0</v>
      </c>
      <c r="OE97">
        <v>12000</v>
      </c>
      <c r="OF97">
        <v>24000</v>
      </c>
      <c r="OG97">
        <v>4000</v>
      </c>
      <c r="OH97">
        <v>8000</v>
      </c>
      <c r="OO97">
        <v>0</v>
      </c>
      <c r="OP97">
        <v>0</v>
      </c>
      <c r="OQ97">
        <v>0</v>
      </c>
      <c r="OR97">
        <v>0</v>
      </c>
      <c r="OS97">
        <v>0</v>
      </c>
      <c r="OT97">
        <v>0</v>
      </c>
      <c r="OU97">
        <v>0</v>
      </c>
      <c r="OV97">
        <v>1725974</v>
      </c>
      <c r="OX97">
        <v>0.25270000000000004</v>
      </c>
      <c r="OY97">
        <v>406500.10000000003</v>
      </c>
      <c r="OZ97">
        <v>0</v>
      </c>
      <c r="PA97">
        <v>0</v>
      </c>
      <c r="PB97">
        <v>6925</v>
      </c>
      <c r="PC97">
        <v>0</v>
      </c>
      <c r="PD97">
        <v>35000000</v>
      </c>
      <c r="PE97">
        <v>33517000</v>
      </c>
      <c r="PF97">
        <v>1483000</v>
      </c>
      <c r="PG97">
        <v>306</v>
      </c>
      <c r="PH97">
        <v>0</v>
      </c>
      <c r="PI97">
        <v>0</v>
      </c>
      <c r="PJ97">
        <v>0</v>
      </c>
      <c r="PK97">
        <v>0</v>
      </c>
      <c r="PL97">
        <v>6049</v>
      </c>
      <c r="PM97">
        <v>0</v>
      </c>
      <c r="PN97">
        <v>0</v>
      </c>
      <c r="PO97">
        <v>0</v>
      </c>
    </row>
    <row r="98" spans="1:431" customFormat="1" x14ac:dyDescent="0.3">
      <c r="A98">
        <v>46778</v>
      </c>
      <c r="B98" s="4">
        <v>101845</v>
      </c>
      <c r="C98">
        <v>9</v>
      </c>
      <c r="D98">
        <v>2026</v>
      </c>
      <c r="E98">
        <v>6215</v>
      </c>
      <c r="F98">
        <v>0</v>
      </c>
      <c r="G98">
        <v>19112.658000000003</v>
      </c>
      <c r="H98">
        <v>17555.678</v>
      </c>
      <c r="I98">
        <v>17555.678</v>
      </c>
      <c r="J98">
        <v>19112.658000000003</v>
      </c>
      <c r="K98">
        <v>0</v>
      </c>
      <c r="L98">
        <v>6215</v>
      </c>
      <c r="M98">
        <v>0</v>
      </c>
      <c r="N98">
        <v>0</v>
      </c>
      <c r="P98">
        <v>17711.945</v>
      </c>
      <c r="Q98">
        <v>0</v>
      </c>
      <c r="R98">
        <v>8345691</v>
      </c>
      <c r="S98">
        <v>471.19</v>
      </c>
      <c r="U98">
        <v>6071587</v>
      </c>
      <c r="V98">
        <v>7017.616</v>
      </c>
      <c r="W98">
        <v>4856990</v>
      </c>
      <c r="X98">
        <v>4856990</v>
      </c>
      <c r="Z98">
        <v>0</v>
      </c>
      <c r="AC98">
        <v>0</v>
      </c>
      <c r="AD98" t="s">
        <v>427</v>
      </c>
      <c r="AE98">
        <v>0</v>
      </c>
      <c r="AH98">
        <v>0</v>
      </c>
      <c r="AI98">
        <v>0</v>
      </c>
      <c r="AJ98">
        <v>6215</v>
      </c>
      <c r="AK98" t="s">
        <v>949</v>
      </c>
      <c r="AL98" t="s">
        <v>521</v>
      </c>
      <c r="AM98">
        <v>0</v>
      </c>
      <c r="AN98">
        <v>0</v>
      </c>
      <c r="AO98">
        <v>0</v>
      </c>
      <c r="AP98">
        <v>0</v>
      </c>
      <c r="AQ98">
        <v>0</v>
      </c>
      <c r="AS98">
        <v>0</v>
      </c>
      <c r="AT98">
        <v>0</v>
      </c>
      <c r="AU98">
        <v>0</v>
      </c>
      <c r="AV98">
        <v>-1657</v>
      </c>
      <c r="AW98">
        <v>240775722</v>
      </c>
      <c r="AX98">
        <v>233690682</v>
      </c>
      <c r="AY98">
        <v>159238676</v>
      </c>
      <c r="AZ98">
        <v>8345691</v>
      </c>
      <c r="BA98">
        <v>486.91700000000003</v>
      </c>
      <c r="BB98">
        <v>0</v>
      </c>
      <c r="BC98">
        <v>0</v>
      </c>
      <c r="BD98">
        <v>0</v>
      </c>
      <c r="BE98">
        <v>0</v>
      </c>
      <c r="BF98">
        <v>198310576</v>
      </c>
      <c r="BG98">
        <v>0</v>
      </c>
      <c r="BJ98">
        <v>12</v>
      </c>
      <c r="BK98">
        <v>0</v>
      </c>
      <c r="BL98">
        <v>0</v>
      </c>
      <c r="BM98">
        <v>0</v>
      </c>
      <c r="BN98">
        <v>0</v>
      </c>
      <c r="BO98">
        <v>0</v>
      </c>
      <c r="BP98">
        <v>0</v>
      </c>
      <c r="BQ98">
        <v>0</v>
      </c>
      <c r="BS98">
        <v>0</v>
      </c>
      <c r="BT98">
        <v>0</v>
      </c>
      <c r="BU98">
        <v>0</v>
      </c>
      <c r="BV98">
        <v>0</v>
      </c>
      <c r="BW98">
        <v>0</v>
      </c>
      <c r="BY98">
        <v>0</v>
      </c>
      <c r="CA98">
        <v>886.48700000000008</v>
      </c>
      <c r="CB98">
        <v>886487</v>
      </c>
      <c r="CC98">
        <v>0</v>
      </c>
      <c r="CD98">
        <v>0</v>
      </c>
      <c r="CE98">
        <v>0</v>
      </c>
      <c r="CF98">
        <v>0</v>
      </c>
      <c r="CG98">
        <v>0</v>
      </c>
      <c r="CH98">
        <v>8375770</v>
      </c>
      <c r="CI98">
        <v>0</v>
      </c>
      <c r="CJ98">
        <v>4</v>
      </c>
      <c r="CK98">
        <v>0</v>
      </c>
      <c r="CL98">
        <v>0</v>
      </c>
      <c r="CN98">
        <v>0</v>
      </c>
      <c r="CO98">
        <v>1</v>
      </c>
      <c r="CP98">
        <v>1.86</v>
      </c>
      <c r="CQ98">
        <v>31.5</v>
      </c>
      <c r="CR98">
        <v>17717.850000000002</v>
      </c>
      <c r="CS98">
        <v>0</v>
      </c>
      <c r="CT98">
        <v>0</v>
      </c>
      <c r="CU98">
        <v>0</v>
      </c>
      <c r="CV98">
        <v>0</v>
      </c>
      <c r="CW98">
        <v>0</v>
      </c>
      <c r="CX98">
        <v>0</v>
      </c>
      <c r="CY98">
        <v>0</v>
      </c>
      <c r="CZ98">
        <v>0</v>
      </c>
      <c r="DB98">
        <v>109108539</v>
      </c>
      <c r="DC98">
        <v>0</v>
      </c>
      <c r="DD98">
        <v>0</v>
      </c>
      <c r="DE98">
        <v>30991408</v>
      </c>
      <c r="DF98">
        <v>31019267</v>
      </c>
      <c r="DG98">
        <v>4986.55</v>
      </c>
      <c r="DH98">
        <v>0</v>
      </c>
      <c r="DI98">
        <v>27859</v>
      </c>
      <c r="DK98">
        <v>0</v>
      </c>
      <c r="DL98">
        <v>0</v>
      </c>
      <c r="DM98">
        <v>17279025</v>
      </c>
      <c r="DN98">
        <v>42070</v>
      </c>
      <c r="DO98">
        <v>0</v>
      </c>
      <c r="DP98">
        <v>0</v>
      </c>
      <c r="DQ98">
        <v>0</v>
      </c>
      <c r="DR98">
        <v>0</v>
      </c>
      <c r="DS98">
        <v>0</v>
      </c>
      <c r="DT98">
        <v>0</v>
      </c>
      <c r="DU98">
        <v>0</v>
      </c>
      <c r="DV98">
        <v>0</v>
      </c>
      <c r="DW98">
        <v>0</v>
      </c>
      <c r="DX98">
        <v>0</v>
      </c>
      <c r="DY98">
        <v>0</v>
      </c>
      <c r="DZ98">
        <v>0</v>
      </c>
      <c r="EA98">
        <v>0.33900000000000002</v>
      </c>
      <c r="EB98">
        <v>0</v>
      </c>
      <c r="EC98">
        <v>526.80799999999999</v>
      </c>
      <c r="ED98">
        <v>3765228</v>
      </c>
      <c r="EE98">
        <v>0</v>
      </c>
      <c r="EF98">
        <v>0</v>
      </c>
      <c r="EG98">
        <v>0</v>
      </c>
      <c r="EH98">
        <v>13555867</v>
      </c>
      <c r="EI98">
        <v>0</v>
      </c>
      <c r="EJ98">
        <v>0</v>
      </c>
      <c r="EK98">
        <v>490.70700000000005</v>
      </c>
      <c r="EL98">
        <v>2.581</v>
      </c>
      <c r="EM98">
        <v>157.94500000000002</v>
      </c>
      <c r="EN98">
        <v>45.216000000000001</v>
      </c>
      <c r="EO98">
        <v>0</v>
      </c>
      <c r="EP98">
        <v>0</v>
      </c>
      <c r="EQ98">
        <v>697.43400000000008</v>
      </c>
      <c r="ER98">
        <v>3.2270000000000003</v>
      </c>
      <c r="ES98">
        <v>2181.1530000000002</v>
      </c>
      <c r="ET98">
        <v>0</v>
      </c>
      <c r="EV98">
        <v>0</v>
      </c>
      <c r="EW98">
        <v>0</v>
      </c>
      <c r="EX98">
        <v>0</v>
      </c>
      <c r="EZ98">
        <v>200770455</v>
      </c>
      <c r="FA98">
        <v>0</v>
      </c>
      <c r="FB98">
        <v>209074076</v>
      </c>
      <c r="FC98">
        <v>0</v>
      </c>
      <c r="FD98">
        <v>0</v>
      </c>
      <c r="FE98">
        <v>27941680</v>
      </c>
      <c r="FF98">
        <v>4978547</v>
      </c>
      <c r="FG98">
        <v>6.7610000000000003E-2</v>
      </c>
      <c r="FH98">
        <v>3.1380999999999999E-2</v>
      </c>
      <c r="FI98">
        <v>0</v>
      </c>
      <c r="FJ98">
        <v>0</v>
      </c>
      <c r="FK98">
        <v>31908.379000000001</v>
      </c>
      <c r="FL98">
        <v>250370073</v>
      </c>
      <c r="FM98">
        <v>0</v>
      </c>
      <c r="FN98">
        <v>0</v>
      </c>
      <c r="FO98">
        <v>1242734</v>
      </c>
      <c r="FP98">
        <v>258172</v>
      </c>
      <c r="FQ98">
        <v>1500906</v>
      </c>
      <c r="FR98">
        <v>1242734</v>
      </c>
      <c r="FS98">
        <v>0</v>
      </c>
      <c r="FT98">
        <v>0</v>
      </c>
      <c r="FU98">
        <v>0</v>
      </c>
      <c r="FV98">
        <v>0</v>
      </c>
      <c r="FW98">
        <v>0</v>
      </c>
      <c r="FX98">
        <v>0</v>
      </c>
      <c r="FY98">
        <v>0</v>
      </c>
      <c r="GB98">
        <v>8215853</v>
      </c>
      <c r="GC98">
        <v>8215853</v>
      </c>
      <c r="GD98">
        <v>859.54600000000005</v>
      </c>
      <c r="GF98">
        <v>0</v>
      </c>
      <c r="GG98">
        <v>0</v>
      </c>
      <c r="GH98">
        <v>0</v>
      </c>
      <c r="GI98">
        <v>0</v>
      </c>
      <c r="GK98">
        <v>0</v>
      </c>
      <c r="GL98">
        <v>0</v>
      </c>
      <c r="GM98">
        <v>0</v>
      </c>
      <c r="GN98">
        <v>0</v>
      </c>
      <c r="GO98">
        <v>0</v>
      </c>
      <c r="GQ98">
        <v>0</v>
      </c>
      <c r="GR98">
        <v>0</v>
      </c>
      <c r="GS98">
        <v>0</v>
      </c>
      <c r="GT98">
        <v>0</v>
      </c>
      <c r="HB98">
        <v>0</v>
      </c>
      <c r="HC98">
        <v>0</v>
      </c>
      <c r="HD98">
        <v>7127110</v>
      </c>
      <c r="HE98">
        <v>0</v>
      </c>
      <c r="HF98">
        <v>20364586</v>
      </c>
      <c r="HG98">
        <v>382223</v>
      </c>
      <c r="HH98">
        <v>3223541</v>
      </c>
      <c r="HI98">
        <v>0</v>
      </c>
      <c r="HJ98">
        <v>1178807</v>
      </c>
      <c r="HK98">
        <v>75628</v>
      </c>
      <c r="HL98">
        <v>57850</v>
      </c>
      <c r="HM98">
        <v>1341000</v>
      </c>
      <c r="HN98">
        <v>2477482</v>
      </c>
      <c r="HO98">
        <v>0</v>
      </c>
      <c r="HP98">
        <v>0</v>
      </c>
      <c r="HQ98">
        <v>0</v>
      </c>
      <c r="HR98">
        <v>0</v>
      </c>
      <c r="HS98">
        <v>200728385</v>
      </c>
      <c r="HT98">
        <v>4978547</v>
      </c>
      <c r="HW98">
        <v>0</v>
      </c>
      <c r="HX98">
        <v>906</v>
      </c>
      <c r="HY98">
        <v>1436</v>
      </c>
      <c r="HZ98">
        <v>2971</v>
      </c>
      <c r="IA98">
        <v>5070</v>
      </c>
      <c r="IB98">
        <v>8611</v>
      </c>
      <c r="IC98">
        <v>18994</v>
      </c>
      <c r="ID98">
        <v>0</v>
      </c>
      <c r="IE98">
        <v>455.01100000000002</v>
      </c>
      <c r="IF98">
        <v>0</v>
      </c>
      <c r="IG98">
        <v>615</v>
      </c>
      <c r="IH98">
        <v>5630.7930000000006</v>
      </c>
      <c r="II98">
        <v>0</v>
      </c>
      <c r="IJ98">
        <v>7472.6270000000004</v>
      </c>
      <c r="IK98">
        <v>0</v>
      </c>
      <c r="IL98">
        <v>254</v>
      </c>
      <c r="IM98">
        <v>21</v>
      </c>
      <c r="IN98">
        <v>2</v>
      </c>
      <c r="IO98">
        <v>277</v>
      </c>
      <c r="IP98">
        <v>0</v>
      </c>
      <c r="IQ98">
        <v>7017.616</v>
      </c>
      <c r="IR98">
        <v>4361448</v>
      </c>
      <c r="IS98">
        <v>0</v>
      </c>
      <c r="IT98">
        <v>1270000</v>
      </c>
      <c r="IU98">
        <v>63000</v>
      </c>
      <c r="IV98">
        <v>8000</v>
      </c>
      <c r="IW98">
        <v>6215</v>
      </c>
      <c r="IX98">
        <v>424184</v>
      </c>
      <c r="IY98">
        <v>0</v>
      </c>
      <c r="IZ98">
        <v>0</v>
      </c>
      <c r="JA98">
        <v>0</v>
      </c>
      <c r="JB98">
        <v>42</v>
      </c>
      <c r="JC98">
        <v>1059003</v>
      </c>
      <c r="JD98">
        <v>68</v>
      </c>
      <c r="JE98">
        <v>941323</v>
      </c>
      <c r="JF98">
        <v>61</v>
      </c>
      <c r="JG98">
        <v>431656</v>
      </c>
      <c r="JH98">
        <v>45500</v>
      </c>
      <c r="JJ98">
        <v>0</v>
      </c>
      <c r="JK98">
        <v>0</v>
      </c>
      <c r="JL98">
        <v>0</v>
      </c>
      <c r="JM98">
        <v>0</v>
      </c>
      <c r="JO98">
        <v>6.78</v>
      </c>
      <c r="JP98">
        <v>773.73700000000008</v>
      </c>
      <c r="JQ98">
        <v>79.029000000000011</v>
      </c>
      <c r="JR98">
        <v>55003</v>
      </c>
      <c r="JS98">
        <v>7304077</v>
      </c>
      <c r="JT98">
        <v>856773</v>
      </c>
      <c r="JU98">
        <v>0</v>
      </c>
      <c r="JW98">
        <v>0</v>
      </c>
      <c r="JX98">
        <v>0</v>
      </c>
      <c r="JY98">
        <v>0</v>
      </c>
      <c r="JZ98">
        <v>0</v>
      </c>
      <c r="KD98">
        <v>0</v>
      </c>
      <c r="KE98">
        <v>7375</v>
      </c>
      <c r="KG98">
        <v>0</v>
      </c>
      <c r="KH98">
        <v>0</v>
      </c>
      <c r="KI98">
        <v>0</v>
      </c>
      <c r="KJ98">
        <v>338</v>
      </c>
      <c r="KK98">
        <v>277</v>
      </c>
      <c r="KL98">
        <v>210067</v>
      </c>
      <c r="KM98">
        <v>172156</v>
      </c>
      <c r="KN98">
        <v>0</v>
      </c>
      <c r="KO98">
        <v>0</v>
      </c>
      <c r="KP98">
        <v>0</v>
      </c>
      <c r="KQ98">
        <v>0</v>
      </c>
      <c r="KS98">
        <v>0</v>
      </c>
      <c r="KT98">
        <v>0</v>
      </c>
      <c r="KU98">
        <v>0</v>
      </c>
      <c r="KW98">
        <v>0</v>
      </c>
      <c r="KX98">
        <v>0</v>
      </c>
      <c r="KY98">
        <v>0</v>
      </c>
      <c r="KZ98">
        <v>234897272</v>
      </c>
      <c r="LA98">
        <v>0</v>
      </c>
      <c r="LB98">
        <v>0</v>
      </c>
      <c r="LD98">
        <v>0</v>
      </c>
      <c r="LE98">
        <v>0</v>
      </c>
      <c r="LF98">
        <v>0</v>
      </c>
      <c r="LG98">
        <v>1248660</v>
      </c>
      <c r="LH98">
        <v>0</v>
      </c>
      <c r="LI98">
        <v>234897272</v>
      </c>
      <c r="LJ98">
        <v>17717.850000000002</v>
      </c>
      <c r="LK98">
        <v>24</v>
      </c>
      <c r="LL98">
        <v>804960</v>
      </c>
      <c r="LM98">
        <v>373847</v>
      </c>
      <c r="LN98">
        <v>0</v>
      </c>
      <c r="LO98">
        <v>0</v>
      </c>
      <c r="LP98">
        <v>0</v>
      </c>
      <c r="LQ98">
        <v>0</v>
      </c>
      <c r="LR98">
        <v>0</v>
      </c>
      <c r="LS98">
        <v>0</v>
      </c>
      <c r="LT98">
        <v>0</v>
      </c>
      <c r="LU98">
        <v>0</v>
      </c>
      <c r="LV98">
        <v>0</v>
      </c>
      <c r="LW98">
        <v>0</v>
      </c>
      <c r="LX98">
        <v>0</v>
      </c>
      <c r="LY98">
        <v>0</v>
      </c>
      <c r="LZ98">
        <v>20806</v>
      </c>
      <c r="MA98">
        <v>1248660</v>
      </c>
      <c r="MB98">
        <v>0</v>
      </c>
      <c r="MC98">
        <v>832440</v>
      </c>
      <c r="MD98">
        <v>416220</v>
      </c>
      <c r="ME98">
        <v>0</v>
      </c>
      <c r="MF98">
        <v>0</v>
      </c>
      <c r="MG98">
        <v>242024382</v>
      </c>
      <c r="MH98">
        <v>0</v>
      </c>
      <c r="MI98">
        <v>0</v>
      </c>
      <c r="MJ98">
        <v>0</v>
      </c>
      <c r="MK98">
        <v>0</v>
      </c>
      <c r="ML98">
        <v>0</v>
      </c>
      <c r="MM98">
        <v>1228196.149</v>
      </c>
      <c r="MN98">
        <v>295.88400000000001</v>
      </c>
      <c r="MO98">
        <v>81365.085000000006</v>
      </c>
      <c r="MP98">
        <v>3273.4450000000002</v>
      </c>
      <c r="MQ98">
        <v>8904.2380000000012</v>
      </c>
      <c r="MS98">
        <v>763323922</v>
      </c>
      <c r="MT98">
        <v>257639917</v>
      </c>
      <c r="MU98">
        <v>1181177</v>
      </c>
      <c r="MV98">
        <v>3499538</v>
      </c>
      <c r="MW98">
        <v>203445</v>
      </c>
      <c r="MX98">
        <v>505684005</v>
      </c>
      <c r="MY98">
        <v>1838919</v>
      </c>
      <c r="MZ98">
        <v>3645000</v>
      </c>
      <c r="NA98">
        <v>575</v>
      </c>
      <c r="NB98">
        <v>308</v>
      </c>
      <c r="ND98">
        <v>20832.361000000001</v>
      </c>
      <c r="NE98">
        <v>937456</v>
      </c>
      <c r="NF98">
        <v>318</v>
      </c>
      <c r="NG98">
        <v>318000</v>
      </c>
      <c r="NH98">
        <v>2205436</v>
      </c>
      <c r="NI98">
        <v>0</v>
      </c>
      <c r="NJ98">
        <v>0</v>
      </c>
      <c r="NK98">
        <v>2182727</v>
      </c>
      <c r="NL98">
        <v>0</v>
      </c>
      <c r="NN98">
        <v>0</v>
      </c>
      <c r="NO98">
        <v>0</v>
      </c>
      <c r="NP98">
        <v>20811</v>
      </c>
      <c r="NT98">
        <v>0</v>
      </c>
      <c r="NU98">
        <v>0</v>
      </c>
      <c r="NV98">
        <v>0</v>
      </c>
      <c r="NW98">
        <v>0</v>
      </c>
      <c r="NX98">
        <v>0</v>
      </c>
      <c r="NY98">
        <v>0</v>
      </c>
      <c r="NZ98">
        <v>0</v>
      </c>
      <c r="OA98">
        <v>0</v>
      </c>
      <c r="OB98">
        <v>0</v>
      </c>
      <c r="OC98">
        <v>0</v>
      </c>
      <c r="OD98">
        <v>0</v>
      </c>
      <c r="OE98">
        <v>8000</v>
      </c>
      <c r="OF98">
        <v>400000</v>
      </c>
      <c r="OG98">
        <v>4000</v>
      </c>
      <c r="OH98">
        <v>8000</v>
      </c>
      <c r="OO98">
        <v>0</v>
      </c>
      <c r="OP98">
        <v>0</v>
      </c>
      <c r="OQ98">
        <v>0</v>
      </c>
      <c r="OR98">
        <v>0</v>
      </c>
      <c r="OS98">
        <v>0</v>
      </c>
      <c r="OT98">
        <v>0</v>
      </c>
      <c r="OU98">
        <v>0</v>
      </c>
      <c r="OV98">
        <v>5053423</v>
      </c>
      <c r="OX98">
        <v>0.25270000000000004</v>
      </c>
      <c r="OY98">
        <v>406500.10000000003</v>
      </c>
      <c r="OZ98">
        <v>881449</v>
      </c>
      <c r="PA98">
        <v>325224</v>
      </c>
      <c r="PB98">
        <v>6925</v>
      </c>
      <c r="PC98">
        <v>0</v>
      </c>
      <c r="PD98">
        <v>35000000</v>
      </c>
      <c r="PE98">
        <v>33517000</v>
      </c>
      <c r="PF98">
        <v>1483000</v>
      </c>
      <c r="PG98">
        <v>306</v>
      </c>
      <c r="PH98">
        <v>0</v>
      </c>
      <c r="PI98">
        <v>0</v>
      </c>
      <c r="PJ98">
        <v>0</v>
      </c>
      <c r="PK98">
        <v>0</v>
      </c>
      <c r="PL98">
        <v>0</v>
      </c>
      <c r="PM98">
        <v>0</v>
      </c>
      <c r="PN98">
        <v>0</v>
      </c>
      <c r="PO98">
        <v>0</v>
      </c>
    </row>
    <row r="99" spans="1:431" customFormat="1" x14ac:dyDescent="0.3">
      <c r="A99">
        <v>46778</v>
      </c>
      <c r="B99" s="4">
        <v>101846</v>
      </c>
      <c r="C99">
        <v>9</v>
      </c>
      <c r="D99">
        <v>2026</v>
      </c>
      <c r="E99">
        <v>6215</v>
      </c>
      <c r="F99">
        <v>0</v>
      </c>
      <c r="G99">
        <v>3895.4360000000001</v>
      </c>
      <c r="H99">
        <v>3491.0450000000001</v>
      </c>
      <c r="I99">
        <v>3491.0450000000001</v>
      </c>
      <c r="J99">
        <v>3895.4360000000001</v>
      </c>
      <c r="K99">
        <v>0</v>
      </c>
      <c r="L99">
        <v>6215</v>
      </c>
      <c r="M99">
        <v>0</v>
      </c>
      <c r="N99">
        <v>0</v>
      </c>
      <c r="P99">
        <v>3457.2130000000002</v>
      </c>
      <c r="Q99">
        <v>0</v>
      </c>
      <c r="R99">
        <v>1629004</v>
      </c>
      <c r="S99">
        <v>471.19</v>
      </c>
      <c r="U99">
        <v>1185117</v>
      </c>
      <c r="V99">
        <v>1039.1510000000001</v>
      </c>
      <c r="W99">
        <v>679565</v>
      </c>
      <c r="X99">
        <v>679565</v>
      </c>
      <c r="Z99">
        <v>0</v>
      </c>
      <c r="AC99">
        <v>0</v>
      </c>
      <c r="AD99" t="s">
        <v>427</v>
      </c>
      <c r="AE99">
        <v>0</v>
      </c>
      <c r="AH99">
        <v>0</v>
      </c>
      <c r="AI99">
        <v>0</v>
      </c>
      <c r="AJ99">
        <v>6215</v>
      </c>
      <c r="AK99" t="s">
        <v>949</v>
      </c>
      <c r="AL99" t="s">
        <v>522</v>
      </c>
      <c r="AM99">
        <v>0</v>
      </c>
      <c r="AN99">
        <v>0</v>
      </c>
      <c r="AO99">
        <v>0</v>
      </c>
      <c r="AP99">
        <v>0</v>
      </c>
      <c r="AQ99">
        <v>0</v>
      </c>
      <c r="AS99">
        <v>0</v>
      </c>
      <c r="AT99">
        <v>0</v>
      </c>
      <c r="AU99">
        <v>0</v>
      </c>
      <c r="AV99">
        <v>-332</v>
      </c>
      <c r="AW99">
        <v>49875022</v>
      </c>
      <c r="AX99">
        <v>48431148</v>
      </c>
      <c r="AY99">
        <v>32853228</v>
      </c>
      <c r="AZ99">
        <v>1629004</v>
      </c>
      <c r="BA99">
        <v>76.417000000000002</v>
      </c>
      <c r="BB99">
        <v>84309</v>
      </c>
      <c r="BC99">
        <v>83772</v>
      </c>
      <c r="BD99">
        <v>194.77200000000002</v>
      </c>
      <c r="BE99">
        <v>537</v>
      </c>
      <c r="BF99">
        <v>40807987</v>
      </c>
      <c r="BG99">
        <v>0</v>
      </c>
      <c r="BJ99">
        <v>12</v>
      </c>
      <c r="BK99">
        <v>0</v>
      </c>
      <c r="BL99">
        <v>0</v>
      </c>
      <c r="BM99">
        <v>0</v>
      </c>
      <c r="BN99">
        <v>0</v>
      </c>
      <c r="BO99">
        <v>0</v>
      </c>
      <c r="BP99">
        <v>0</v>
      </c>
      <c r="BQ99">
        <v>327</v>
      </c>
      <c r="BS99">
        <v>0</v>
      </c>
      <c r="BT99">
        <v>0</v>
      </c>
      <c r="BU99">
        <v>0</v>
      </c>
      <c r="BV99">
        <v>0</v>
      </c>
      <c r="BW99">
        <v>0</v>
      </c>
      <c r="BY99">
        <v>0</v>
      </c>
      <c r="CA99">
        <v>0</v>
      </c>
      <c r="CB99">
        <v>0</v>
      </c>
      <c r="CC99">
        <v>0</v>
      </c>
      <c r="CD99">
        <v>0</v>
      </c>
      <c r="CE99">
        <v>0</v>
      </c>
      <c r="CF99">
        <v>0</v>
      </c>
      <c r="CG99">
        <v>0</v>
      </c>
      <c r="CH99">
        <v>1698608</v>
      </c>
      <c r="CI99">
        <v>0</v>
      </c>
      <c r="CJ99">
        <v>4</v>
      </c>
      <c r="CK99">
        <v>0</v>
      </c>
      <c r="CL99">
        <v>0</v>
      </c>
      <c r="CN99">
        <v>0</v>
      </c>
      <c r="CO99">
        <v>1</v>
      </c>
      <c r="CP99">
        <v>0</v>
      </c>
      <c r="CQ99">
        <v>0</v>
      </c>
      <c r="CR99">
        <v>3451.4840000000004</v>
      </c>
      <c r="CS99">
        <v>0</v>
      </c>
      <c r="CT99">
        <v>0</v>
      </c>
      <c r="CU99">
        <v>0</v>
      </c>
      <c r="CV99">
        <v>0</v>
      </c>
      <c r="CW99">
        <v>0</v>
      </c>
      <c r="CX99">
        <v>0</v>
      </c>
      <c r="CY99">
        <v>0</v>
      </c>
      <c r="CZ99">
        <v>0</v>
      </c>
      <c r="DB99">
        <v>21696845</v>
      </c>
      <c r="DC99">
        <v>0</v>
      </c>
      <c r="DD99">
        <v>0</v>
      </c>
      <c r="DE99">
        <v>5330139</v>
      </c>
      <c r="DF99">
        <v>5330139</v>
      </c>
      <c r="DG99">
        <v>857.625</v>
      </c>
      <c r="DH99">
        <v>0</v>
      </c>
      <c r="DI99">
        <v>0</v>
      </c>
      <c r="DK99">
        <v>0</v>
      </c>
      <c r="DL99">
        <v>0</v>
      </c>
      <c r="DM99">
        <v>3366261</v>
      </c>
      <c r="DN99">
        <v>8196</v>
      </c>
      <c r="DO99">
        <v>0</v>
      </c>
      <c r="DP99">
        <v>0</v>
      </c>
      <c r="DQ99">
        <v>0</v>
      </c>
      <c r="DR99">
        <v>0</v>
      </c>
      <c r="DS99">
        <v>0</v>
      </c>
      <c r="DT99">
        <v>0</v>
      </c>
      <c r="DU99">
        <v>0</v>
      </c>
      <c r="DV99">
        <v>0</v>
      </c>
      <c r="DW99">
        <v>0</v>
      </c>
      <c r="DX99">
        <v>0</v>
      </c>
      <c r="DY99">
        <v>0</v>
      </c>
      <c r="DZ99">
        <v>0</v>
      </c>
      <c r="EA99">
        <v>0</v>
      </c>
      <c r="EB99">
        <v>0</v>
      </c>
      <c r="EC99">
        <v>90.292000000000002</v>
      </c>
      <c r="ED99">
        <v>645339</v>
      </c>
      <c r="EE99">
        <v>0</v>
      </c>
      <c r="EF99">
        <v>0</v>
      </c>
      <c r="EG99">
        <v>0</v>
      </c>
      <c r="EH99">
        <v>2729118</v>
      </c>
      <c r="EI99">
        <v>0</v>
      </c>
      <c r="EJ99">
        <v>0</v>
      </c>
      <c r="EK99">
        <v>114.83800000000001</v>
      </c>
      <c r="EL99">
        <v>0</v>
      </c>
      <c r="EM99">
        <v>19.003</v>
      </c>
      <c r="EN99">
        <v>7.5190000000000001</v>
      </c>
      <c r="EO99">
        <v>0</v>
      </c>
      <c r="EP99">
        <v>0</v>
      </c>
      <c r="EQ99">
        <v>141.36000000000001</v>
      </c>
      <c r="ER99">
        <v>0</v>
      </c>
      <c r="ES99">
        <v>439.11799999999999</v>
      </c>
      <c r="ET99">
        <v>0</v>
      </c>
      <c r="EV99">
        <v>0</v>
      </c>
      <c r="EW99">
        <v>0</v>
      </c>
      <c r="EX99">
        <v>0</v>
      </c>
      <c r="EZ99">
        <v>41656884</v>
      </c>
      <c r="FA99">
        <v>0</v>
      </c>
      <c r="FB99">
        <v>43277154</v>
      </c>
      <c r="FC99">
        <v>0</v>
      </c>
      <c r="FD99">
        <v>0</v>
      </c>
      <c r="FE99">
        <v>5749788</v>
      </c>
      <c r="FF99">
        <v>1024476</v>
      </c>
      <c r="FG99">
        <v>6.7610000000000003E-2</v>
      </c>
      <c r="FH99">
        <v>3.1380999999999999E-2</v>
      </c>
      <c r="FI99">
        <v>0</v>
      </c>
      <c r="FJ99">
        <v>0</v>
      </c>
      <c r="FK99">
        <v>6566.0480000000007</v>
      </c>
      <c r="FL99">
        <v>51750026</v>
      </c>
      <c r="FM99">
        <v>0</v>
      </c>
      <c r="FN99">
        <v>0</v>
      </c>
      <c r="FO99">
        <v>0</v>
      </c>
      <c r="FP99">
        <v>0</v>
      </c>
      <c r="FQ99">
        <v>0</v>
      </c>
      <c r="FR99">
        <v>0</v>
      </c>
      <c r="FS99">
        <v>0</v>
      </c>
      <c r="FT99">
        <v>0</v>
      </c>
      <c r="FU99">
        <v>0</v>
      </c>
      <c r="FV99">
        <v>0</v>
      </c>
      <c r="FW99">
        <v>0</v>
      </c>
      <c r="FX99">
        <v>0</v>
      </c>
      <c r="FY99">
        <v>0</v>
      </c>
      <c r="GB99">
        <v>2670489</v>
      </c>
      <c r="GC99">
        <v>2670489</v>
      </c>
      <c r="GD99">
        <v>263.03100000000001</v>
      </c>
      <c r="GF99">
        <v>0</v>
      </c>
      <c r="GG99">
        <v>0</v>
      </c>
      <c r="GH99">
        <v>0</v>
      </c>
      <c r="GI99">
        <v>0</v>
      </c>
      <c r="GK99">
        <v>0</v>
      </c>
      <c r="GL99">
        <v>0</v>
      </c>
      <c r="GM99">
        <v>0</v>
      </c>
      <c r="GN99">
        <v>0</v>
      </c>
      <c r="GO99">
        <v>0</v>
      </c>
      <c r="GQ99">
        <v>0</v>
      </c>
      <c r="GR99">
        <v>0</v>
      </c>
      <c r="GS99">
        <v>0</v>
      </c>
      <c r="GT99">
        <v>0</v>
      </c>
      <c r="HB99">
        <v>0</v>
      </c>
      <c r="HC99">
        <v>0</v>
      </c>
      <c r="HD99">
        <v>1452608</v>
      </c>
      <c r="HE99">
        <v>0</v>
      </c>
      <c r="HF99">
        <v>3762476</v>
      </c>
      <c r="HG99">
        <v>38533</v>
      </c>
      <c r="HH99">
        <v>361442</v>
      </c>
      <c r="HI99">
        <v>0</v>
      </c>
      <c r="HJ99">
        <v>234850</v>
      </c>
      <c r="HK99">
        <v>13746</v>
      </c>
      <c r="HL99">
        <v>9504</v>
      </c>
      <c r="HM99">
        <v>654000</v>
      </c>
      <c r="HN99">
        <v>2155732</v>
      </c>
      <c r="HO99">
        <v>0</v>
      </c>
      <c r="HP99">
        <v>0</v>
      </c>
      <c r="HQ99">
        <v>0</v>
      </c>
      <c r="HR99">
        <v>0</v>
      </c>
      <c r="HS99">
        <v>41648150</v>
      </c>
      <c r="HT99">
        <v>1024476</v>
      </c>
      <c r="HW99">
        <v>0</v>
      </c>
      <c r="HX99">
        <v>395</v>
      </c>
      <c r="HY99">
        <v>369</v>
      </c>
      <c r="HZ99">
        <v>679</v>
      </c>
      <c r="IA99">
        <v>825</v>
      </c>
      <c r="IB99">
        <v>1072</v>
      </c>
      <c r="IC99">
        <v>3340</v>
      </c>
      <c r="ID99">
        <v>0</v>
      </c>
      <c r="IE99">
        <v>0</v>
      </c>
      <c r="IF99">
        <v>0</v>
      </c>
      <c r="IG99">
        <v>62</v>
      </c>
      <c r="IH99">
        <v>1155.885</v>
      </c>
      <c r="II99">
        <v>0</v>
      </c>
      <c r="IJ99">
        <v>1039.1510000000001</v>
      </c>
      <c r="IK99">
        <v>0</v>
      </c>
      <c r="IL99">
        <v>118</v>
      </c>
      <c r="IM99">
        <v>16</v>
      </c>
      <c r="IN99">
        <v>4</v>
      </c>
      <c r="IO99">
        <v>138</v>
      </c>
      <c r="IP99">
        <v>0</v>
      </c>
      <c r="IQ99">
        <v>1039.1510000000001</v>
      </c>
      <c r="IR99">
        <v>645832</v>
      </c>
      <c r="IS99">
        <v>0</v>
      </c>
      <c r="IT99">
        <v>590000</v>
      </c>
      <c r="IU99">
        <v>48000</v>
      </c>
      <c r="IV99">
        <v>16000</v>
      </c>
      <c r="IW99">
        <v>6215</v>
      </c>
      <c r="IX99">
        <v>0</v>
      </c>
      <c r="IY99">
        <v>0</v>
      </c>
      <c r="IZ99">
        <v>0</v>
      </c>
      <c r="JA99">
        <v>0</v>
      </c>
      <c r="JB99">
        <v>60</v>
      </c>
      <c r="JC99">
        <v>1360665</v>
      </c>
      <c r="JD99">
        <v>55</v>
      </c>
      <c r="JE99">
        <v>672602</v>
      </c>
      <c r="JF99">
        <v>13</v>
      </c>
      <c r="JG99">
        <v>80965</v>
      </c>
      <c r="JH99">
        <v>41500</v>
      </c>
      <c r="JJ99">
        <v>0</v>
      </c>
      <c r="JK99">
        <v>0</v>
      </c>
      <c r="JL99">
        <v>0</v>
      </c>
      <c r="JM99">
        <v>0</v>
      </c>
      <c r="JO99">
        <v>0</v>
      </c>
      <c r="JP99">
        <v>129.239</v>
      </c>
      <c r="JQ99">
        <v>133.792</v>
      </c>
      <c r="JR99">
        <v>0</v>
      </c>
      <c r="JS99">
        <v>1220016</v>
      </c>
      <c r="JT99">
        <v>1450473</v>
      </c>
      <c r="JU99">
        <v>84735</v>
      </c>
      <c r="JW99">
        <v>0</v>
      </c>
      <c r="JX99">
        <v>0</v>
      </c>
      <c r="JY99">
        <v>0</v>
      </c>
      <c r="JZ99">
        <v>0</v>
      </c>
      <c r="KD99">
        <v>137041</v>
      </c>
      <c r="KE99">
        <v>7375</v>
      </c>
      <c r="KG99">
        <v>0</v>
      </c>
      <c r="KH99">
        <v>0</v>
      </c>
      <c r="KI99">
        <v>0</v>
      </c>
      <c r="KJ99">
        <v>36</v>
      </c>
      <c r="KK99">
        <v>26</v>
      </c>
      <c r="KL99">
        <v>22374</v>
      </c>
      <c r="KM99">
        <v>16159</v>
      </c>
      <c r="KN99">
        <v>0</v>
      </c>
      <c r="KO99">
        <v>0</v>
      </c>
      <c r="KP99">
        <v>0</v>
      </c>
      <c r="KQ99">
        <v>0</v>
      </c>
      <c r="KS99">
        <v>0</v>
      </c>
      <c r="KT99">
        <v>0</v>
      </c>
      <c r="KU99">
        <v>0</v>
      </c>
      <c r="KW99">
        <v>0</v>
      </c>
      <c r="KX99">
        <v>0</v>
      </c>
      <c r="KY99">
        <v>0</v>
      </c>
      <c r="KZ99">
        <v>48668414</v>
      </c>
      <c r="LA99">
        <v>0</v>
      </c>
      <c r="LB99">
        <v>0</v>
      </c>
      <c r="LD99">
        <v>0</v>
      </c>
      <c r="LE99">
        <v>0</v>
      </c>
      <c r="LF99">
        <v>0</v>
      </c>
      <c r="LG99">
        <v>246000</v>
      </c>
      <c r="LH99">
        <v>0</v>
      </c>
      <c r="LI99">
        <v>48668414</v>
      </c>
      <c r="LJ99">
        <v>3182.4840000000004</v>
      </c>
      <c r="LK99">
        <v>5</v>
      </c>
      <c r="LL99">
        <v>167700</v>
      </c>
      <c r="LM99">
        <v>67150</v>
      </c>
      <c r="LN99">
        <v>0</v>
      </c>
      <c r="LO99">
        <v>0</v>
      </c>
      <c r="LP99">
        <v>0</v>
      </c>
      <c r="LQ99">
        <v>0</v>
      </c>
      <c r="LR99">
        <v>0</v>
      </c>
      <c r="LS99">
        <v>0</v>
      </c>
      <c r="LT99">
        <v>0</v>
      </c>
      <c r="LU99">
        <v>0</v>
      </c>
      <c r="LV99">
        <v>0</v>
      </c>
      <c r="LW99">
        <v>0</v>
      </c>
      <c r="LX99">
        <v>0</v>
      </c>
      <c r="LY99">
        <v>0</v>
      </c>
      <c r="LZ99">
        <v>4100</v>
      </c>
      <c r="MA99">
        <v>246000</v>
      </c>
      <c r="MB99">
        <v>0</v>
      </c>
      <c r="MC99">
        <v>164000</v>
      </c>
      <c r="MD99">
        <v>82000</v>
      </c>
      <c r="ME99">
        <v>0</v>
      </c>
      <c r="MF99">
        <v>0</v>
      </c>
      <c r="MG99">
        <v>50121022</v>
      </c>
      <c r="MH99">
        <v>0</v>
      </c>
      <c r="MI99">
        <v>0</v>
      </c>
      <c r="MJ99">
        <v>0</v>
      </c>
      <c r="MK99">
        <v>0</v>
      </c>
      <c r="ML99">
        <v>0</v>
      </c>
      <c r="MM99">
        <v>1228196.149</v>
      </c>
      <c r="MN99">
        <v>11.181000000000001</v>
      </c>
      <c r="MO99">
        <v>81365.085000000006</v>
      </c>
      <c r="MP99">
        <v>796.15300000000002</v>
      </c>
      <c r="MQ99">
        <v>1952.038</v>
      </c>
      <c r="MS99">
        <v>763323922</v>
      </c>
      <c r="MT99">
        <v>257639917</v>
      </c>
      <c r="MU99">
        <v>242471</v>
      </c>
      <c r="MV99">
        <v>718383</v>
      </c>
      <c r="MW99">
        <v>49481</v>
      </c>
      <c r="MX99">
        <v>505684005</v>
      </c>
      <c r="MY99">
        <v>69490</v>
      </c>
      <c r="MZ99">
        <v>1528000</v>
      </c>
      <c r="NA99">
        <v>171</v>
      </c>
      <c r="NB99">
        <v>40</v>
      </c>
      <c r="ND99">
        <v>3848.9</v>
      </c>
      <c r="NE99">
        <v>173201</v>
      </c>
      <c r="NF99">
        <v>84</v>
      </c>
      <c r="NG99">
        <v>84000</v>
      </c>
      <c r="NH99">
        <v>434600</v>
      </c>
      <c r="NI99">
        <v>0</v>
      </c>
      <c r="NJ99">
        <v>0</v>
      </c>
      <c r="NK99">
        <v>293992</v>
      </c>
      <c r="NL99">
        <v>0</v>
      </c>
      <c r="NN99">
        <v>0</v>
      </c>
      <c r="NO99">
        <v>0</v>
      </c>
      <c r="NP99">
        <v>4100</v>
      </c>
      <c r="NT99">
        <v>0</v>
      </c>
      <c r="NU99">
        <v>0</v>
      </c>
      <c r="NV99">
        <v>0</v>
      </c>
      <c r="NW99">
        <v>0</v>
      </c>
      <c r="NX99">
        <v>0</v>
      </c>
      <c r="NY99">
        <v>0</v>
      </c>
      <c r="NZ99">
        <v>0</v>
      </c>
      <c r="OA99">
        <v>0</v>
      </c>
      <c r="OB99">
        <v>0</v>
      </c>
      <c r="OC99">
        <v>0</v>
      </c>
      <c r="OD99">
        <v>0</v>
      </c>
      <c r="OE99">
        <v>0</v>
      </c>
      <c r="OF99">
        <v>0</v>
      </c>
      <c r="OG99">
        <v>4000</v>
      </c>
      <c r="OH99">
        <v>8000</v>
      </c>
      <c r="OO99">
        <v>0</v>
      </c>
      <c r="OP99">
        <v>0</v>
      </c>
      <c r="OQ99">
        <v>0</v>
      </c>
      <c r="OR99">
        <v>0</v>
      </c>
      <c r="OS99">
        <v>0</v>
      </c>
      <c r="OT99">
        <v>0</v>
      </c>
      <c r="OU99">
        <v>0</v>
      </c>
      <c r="OV99">
        <v>1100030</v>
      </c>
      <c r="OX99">
        <v>0.25270000000000004</v>
      </c>
      <c r="OY99">
        <v>406500.10000000003</v>
      </c>
      <c r="OZ99">
        <v>232466</v>
      </c>
      <c r="PA99">
        <v>85772</v>
      </c>
      <c r="PB99">
        <v>6925</v>
      </c>
      <c r="PC99">
        <v>0</v>
      </c>
      <c r="PD99">
        <v>35000000</v>
      </c>
      <c r="PE99">
        <v>33517000</v>
      </c>
      <c r="PF99">
        <v>1483000</v>
      </c>
      <c r="PG99">
        <v>306</v>
      </c>
      <c r="PH99">
        <v>0</v>
      </c>
      <c r="PI99">
        <v>0</v>
      </c>
      <c r="PJ99">
        <v>0</v>
      </c>
      <c r="PK99">
        <v>0</v>
      </c>
      <c r="PL99">
        <v>0</v>
      </c>
      <c r="PM99">
        <v>0</v>
      </c>
      <c r="PN99">
        <v>0</v>
      </c>
      <c r="PO99">
        <v>0</v>
      </c>
    </row>
    <row r="100" spans="1:431" customFormat="1" x14ac:dyDescent="0.3">
      <c r="A100">
        <v>46778</v>
      </c>
      <c r="B100" s="4">
        <v>101847</v>
      </c>
      <c r="C100">
        <v>9</v>
      </c>
      <c r="D100">
        <v>2026</v>
      </c>
      <c r="E100">
        <v>6215</v>
      </c>
      <c r="F100">
        <v>0</v>
      </c>
      <c r="G100">
        <v>593.17200000000003</v>
      </c>
      <c r="H100">
        <v>569.39600000000007</v>
      </c>
      <c r="I100">
        <v>569.39600000000007</v>
      </c>
      <c r="J100">
        <v>593.17200000000003</v>
      </c>
      <c r="K100">
        <v>0</v>
      </c>
      <c r="L100">
        <v>6215</v>
      </c>
      <c r="M100">
        <v>0</v>
      </c>
      <c r="N100">
        <v>0</v>
      </c>
      <c r="P100">
        <v>534.31700000000001</v>
      </c>
      <c r="Q100">
        <v>0</v>
      </c>
      <c r="R100">
        <v>251765</v>
      </c>
      <c r="S100">
        <v>471.19</v>
      </c>
      <c r="U100">
        <v>183162</v>
      </c>
      <c r="V100">
        <v>0</v>
      </c>
      <c r="W100">
        <v>0</v>
      </c>
      <c r="X100">
        <v>0</v>
      </c>
      <c r="Z100">
        <v>0</v>
      </c>
      <c r="AC100">
        <v>0</v>
      </c>
      <c r="AD100" t="s">
        <v>427</v>
      </c>
      <c r="AE100">
        <v>0</v>
      </c>
      <c r="AH100">
        <v>0</v>
      </c>
      <c r="AI100">
        <v>0</v>
      </c>
      <c r="AJ100">
        <v>6215</v>
      </c>
      <c r="AK100" t="s">
        <v>949</v>
      </c>
      <c r="AL100" t="s">
        <v>523</v>
      </c>
      <c r="AM100">
        <v>0</v>
      </c>
      <c r="AN100">
        <v>0</v>
      </c>
      <c r="AO100">
        <v>0</v>
      </c>
      <c r="AP100">
        <v>0</v>
      </c>
      <c r="AQ100">
        <v>0</v>
      </c>
      <c r="AS100">
        <v>0</v>
      </c>
      <c r="AT100">
        <v>0</v>
      </c>
      <c r="AU100">
        <v>0</v>
      </c>
      <c r="AV100">
        <v>-46</v>
      </c>
      <c r="AW100">
        <v>6832888</v>
      </c>
      <c r="AX100">
        <v>6613027</v>
      </c>
      <c r="AY100">
        <v>4450485</v>
      </c>
      <c r="AZ100">
        <v>251765</v>
      </c>
      <c r="BA100">
        <v>9.75</v>
      </c>
      <c r="BB100">
        <v>0</v>
      </c>
      <c r="BC100">
        <v>0</v>
      </c>
      <c r="BD100">
        <v>0</v>
      </c>
      <c r="BE100">
        <v>0</v>
      </c>
      <c r="BF100">
        <v>5547201</v>
      </c>
      <c r="BG100">
        <v>0</v>
      </c>
      <c r="BJ100">
        <v>12</v>
      </c>
      <c r="BK100">
        <v>0</v>
      </c>
      <c r="BL100">
        <v>0</v>
      </c>
      <c r="BM100">
        <v>0</v>
      </c>
      <c r="BN100">
        <v>0</v>
      </c>
      <c r="BO100">
        <v>0</v>
      </c>
      <c r="BP100">
        <v>0</v>
      </c>
      <c r="BQ100">
        <v>826</v>
      </c>
      <c r="BS100">
        <v>0</v>
      </c>
      <c r="BT100">
        <v>0</v>
      </c>
      <c r="BU100">
        <v>0</v>
      </c>
      <c r="BV100">
        <v>0</v>
      </c>
      <c r="BW100">
        <v>0</v>
      </c>
      <c r="BY100">
        <v>0</v>
      </c>
      <c r="CA100">
        <v>0</v>
      </c>
      <c r="CB100">
        <v>0</v>
      </c>
      <c r="CC100">
        <v>0</v>
      </c>
      <c r="CD100">
        <v>0</v>
      </c>
      <c r="CE100">
        <v>0</v>
      </c>
      <c r="CF100">
        <v>0</v>
      </c>
      <c r="CG100">
        <v>0</v>
      </c>
      <c r="CH100">
        <v>258874</v>
      </c>
      <c r="CI100">
        <v>0</v>
      </c>
      <c r="CJ100">
        <v>4</v>
      </c>
      <c r="CK100">
        <v>0</v>
      </c>
      <c r="CL100">
        <v>0</v>
      </c>
      <c r="CN100">
        <v>0</v>
      </c>
      <c r="CO100">
        <v>1</v>
      </c>
      <c r="CP100">
        <v>0</v>
      </c>
      <c r="CQ100">
        <v>0</v>
      </c>
      <c r="CR100">
        <v>531.96900000000005</v>
      </c>
      <c r="CS100">
        <v>0</v>
      </c>
      <c r="CT100">
        <v>0</v>
      </c>
      <c r="CU100">
        <v>0</v>
      </c>
      <c r="CV100">
        <v>0</v>
      </c>
      <c r="CW100">
        <v>0</v>
      </c>
      <c r="CX100">
        <v>0</v>
      </c>
      <c r="CY100">
        <v>0</v>
      </c>
      <c r="CZ100">
        <v>0</v>
      </c>
      <c r="DB100">
        <v>3538796</v>
      </c>
      <c r="DC100">
        <v>0</v>
      </c>
      <c r="DD100">
        <v>0</v>
      </c>
      <c r="DE100">
        <v>749063</v>
      </c>
      <c r="DF100">
        <v>749063</v>
      </c>
      <c r="DG100">
        <v>120.52500000000001</v>
      </c>
      <c r="DH100">
        <v>0</v>
      </c>
      <c r="DI100">
        <v>0</v>
      </c>
      <c r="DK100">
        <v>2946</v>
      </c>
      <c r="DL100">
        <v>0</v>
      </c>
      <c r="DM100">
        <v>547491</v>
      </c>
      <c r="DN100">
        <v>1333</v>
      </c>
      <c r="DO100">
        <v>0</v>
      </c>
      <c r="DP100">
        <v>0</v>
      </c>
      <c r="DQ100">
        <v>0</v>
      </c>
      <c r="DR100">
        <v>0</v>
      </c>
      <c r="DS100">
        <v>0</v>
      </c>
      <c r="DT100">
        <v>0</v>
      </c>
      <c r="DU100">
        <v>0</v>
      </c>
      <c r="DV100">
        <v>0</v>
      </c>
      <c r="DW100">
        <v>0</v>
      </c>
      <c r="DX100">
        <v>0</v>
      </c>
      <c r="DY100">
        <v>0</v>
      </c>
      <c r="DZ100">
        <v>0</v>
      </c>
      <c r="EA100">
        <v>0</v>
      </c>
      <c r="EB100">
        <v>0</v>
      </c>
      <c r="EC100">
        <v>14.209000000000001</v>
      </c>
      <c r="ED100">
        <v>101555</v>
      </c>
      <c r="EE100">
        <v>0</v>
      </c>
      <c r="EF100">
        <v>0</v>
      </c>
      <c r="EG100">
        <v>0</v>
      </c>
      <c r="EH100">
        <v>447269</v>
      </c>
      <c r="EI100">
        <v>0</v>
      </c>
      <c r="EJ100">
        <v>0</v>
      </c>
      <c r="EK100">
        <v>23.457000000000001</v>
      </c>
      <c r="EL100">
        <v>0</v>
      </c>
      <c r="EM100">
        <v>0</v>
      </c>
      <c r="EN100">
        <v>0.31900000000000001</v>
      </c>
      <c r="EO100">
        <v>0</v>
      </c>
      <c r="EP100">
        <v>0</v>
      </c>
      <c r="EQ100">
        <v>23.776</v>
      </c>
      <c r="ER100">
        <v>0</v>
      </c>
      <c r="ES100">
        <v>71.966000000000008</v>
      </c>
      <c r="ET100">
        <v>0</v>
      </c>
      <c r="EV100">
        <v>0</v>
      </c>
      <c r="EW100">
        <v>0</v>
      </c>
      <c r="EX100">
        <v>0</v>
      </c>
      <c r="EZ100">
        <v>5692174</v>
      </c>
      <c r="FA100">
        <v>0</v>
      </c>
      <c r="FB100">
        <v>5942606</v>
      </c>
      <c r="FC100">
        <v>0</v>
      </c>
      <c r="FD100">
        <v>0</v>
      </c>
      <c r="FE100">
        <v>781592</v>
      </c>
      <c r="FF100">
        <v>139261</v>
      </c>
      <c r="FG100">
        <v>6.7610000000000003E-2</v>
      </c>
      <c r="FH100">
        <v>3.1380999999999999E-2</v>
      </c>
      <c r="FI100">
        <v>0</v>
      </c>
      <c r="FJ100">
        <v>0</v>
      </c>
      <c r="FK100">
        <v>892.55000000000007</v>
      </c>
      <c r="FL100">
        <v>7122333</v>
      </c>
      <c r="FM100">
        <v>0</v>
      </c>
      <c r="FN100">
        <v>0</v>
      </c>
      <c r="FO100">
        <v>0</v>
      </c>
      <c r="FP100">
        <v>0</v>
      </c>
      <c r="FQ100">
        <v>0</v>
      </c>
      <c r="FR100">
        <v>0</v>
      </c>
      <c r="FS100">
        <v>0</v>
      </c>
      <c r="FT100">
        <v>0</v>
      </c>
      <c r="FU100">
        <v>0</v>
      </c>
      <c r="FV100">
        <v>0</v>
      </c>
      <c r="FW100">
        <v>0</v>
      </c>
      <c r="FX100">
        <v>0</v>
      </c>
      <c r="FY100">
        <v>0</v>
      </c>
      <c r="GB100">
        <v>0</v>
      </c>
      <c r="GC100">
        <v>0</v>
      </c>
      <c r="GD100">
        <v>0</v>
      </c>
      <c r="GF100">
        <v>0</v>
      </c>
      <c r="GG100">
        <v>0</v>
      </c>
      <c r="GH100">
        <v>0</v>
      </c>
      <c r="GI100">
        <v>0</v>
      </c>
      <c r="GK100">
        <v>0</v>
      </c>
      <c r="GL100">
        <v>0</v>
      </c>
      <c r="GM100">
        <v>0</v>
      </c>
      <c r="GN100">
        <v>0</v>
      </c>
      <c r="GO100">
        <v>0</v>
      </c>
      <c r="GQ100">
        <v>0</v>
      </c>
      <c r="GR100">
        <v>0</v>
      </c>
      <c r="GS100">
        <v>0</v>
      </c>
      <c r="GT100">
        <v>0</v>
      </c>
      <c r="HB100">
        <v>0</v>
      </c>
      <c r="HC100">
        <v>0</v>
      </c>
      <c r="HD100">
        <v>221194</v>
      </c>
      <c r="HE100">
        <v>0</v>
      </c>
      <c r="HF100">
        <v>660499</v>
      </c>
      <c r="HG100">
        <v>0</v>
      </c>
      <c r="HH100">
        <v>50019</v>
      </c>
      <c r="HI100">
        <v>0</v>
      </c>
      <c r="HJ100">
        <v>44765</v>
      </c>
      <c r="HK100">
        <v>0</v>
      </c>
      <c r="HL100">
        <v>0</v>
      </c>
      <c r="HM100">
        <v>0</v>
      </c>
      <c r="HN100">
        <v>0</v>
      </c>
      <c r="HO100">
        <v>0</v>
      </c>
      <c r="HP100">
        <v>0</v>
      </c>
      <c r="HQ100">
        <v>0</v>
      </c>
      <c r="HR100">
        <v>0</v>
      </c>
      <c r="HS100">
        <v>5690841</v>
      </c>
      <c r="HT100">
        <v>139261</v>
      </c>
      <c r="HW100">
        <v>0</v>
      </c>
      <c r="HX100">
        <v>67</v>
      </c>
      <c r="HY100">
        <v>56</v>
      </c>
      <c r="HZ100">
        <v>78</v>
      </c>
      <c r="IA100">
        <v>84</v>
      </c>
      <c r="IB100">
        <v>184</v>
      </c>
      <c r="IC100">
        <v>469</v>
      </c>
      <c r="ID100">
        <v>0</v>
      </c>
      <c r="IE100">
        <v>0</v>
      </c>
      <c r="IF100">
        <v>0</v>
      </c>
      <c r="IG100">
        <v>0</v>
      </c>
      <c r="IH100">
        <v>170.392</v>
      </c>
      <c r="II100">
        <v>0</v>
      </c>
      <c r="IJ100">
        <v>0</v>
      </c>
      <c r="IK100">
        <v>0</v>
      </c>
      <c r="IL100">
        <v>0</v>
      </c>
      <c r="IM100">
        <v>0</v>
      </c>
      <c r="IN100">
        <v>0</v>
      </c>
      <c r="IO100">
        <v>0</v>
      </c>
      <c r="IP100">
        <v>0</v>
      </c>
      <c r="IQ100">
        <v>0</v>
      </c>
      <c r="IR100">
        <v>0</v>
      </c>
      <c r="IS100">
        <v>0</v>
      </c>
      <c r="IT100">
        <v>0</v>
      </c>
      <c r="IU100">
        <v>0</v>
      </c>
      <c r="IV100">
        <v>0</v>
      </c>
      <c r="IW100">
        <v>6215</v>
      </c>
      <c r="IX100">
        <v>0</v>
      </c>
      <c r="IY100">
        <v>0</v>
      </c>
      <c r="IZ100">
        <v>0</v>
      </c>
      <c r="JA100">
        <v>0</v>
      </c>
      <c r="JB100">
        <v>0</v>
      </c>
      <c r="JC100">
        <v>0</v>
      </c>
      <c r="JD100">
        <v>0</v>
      </c>
      <c r="JE100">
        <v>0</v>
      </c>
      <c r="JF100">
        <v>0</v>
      </c>
      <c r="JG100">
        <v>0</v>
      </c>
      <c r="JH100">
        <v>0</v>
      </c>
      <c r="JJ100">
        <v>0</v>
      </c>
      <c r="JK100">
        <v>0</v>
      </c>
      <c r="JL100">
        <v>0</v>
      </c>
      <c r="JM100">
        <v>0</v>
      </c>
      <c r="JO100">
        <v>0</v>
      </c>
      <c r="JP100">
        <v>0</v>
      </c>
      <c r="JQ100">
        <v>0</v>
      </c>
      <c r="JR100">
        <v>0</v>
      </c>
      <c r="JS100">
        <v>0</v>
      </c>
      <c r="JT100">
        <v>0</v>
      </c>
      <c r="JU100">
        <v>0</v>
      </c>
      <c r="JW100">
        <v>0</v>
      </c>
      <c r="JX100">
        <v>0</v>
      </c>
      <c r="JY100">
        <v>0</v>
      </c>
      <c r="JZ100">
        <v>0</v>
      </c>
      <c r="KD100">
        <v>0</v>
      </c>
      <c r="KE100">
        <v>7375</v>
      </c>
      <c r="KG100">
        <v>0</v>
      </c>
      <c r="KH100">
        <v>0</v>
      </c>
      <c r="KI100">
        <v>0</v>
      </c>
      <c r="KJ100">
        <v>0</v>
      </c>
      <c r="KK100">
        <v>0</v>
      </c>
      <c r="KL100">
        <v>0</v>
      </c>
      <c r="KM100">
        <v>0</v>
      </c>
      <c r="KN100">
        <v>0</v>
      </c>
      <c r="KO100">
        <v>0</v>
      </c>
      <c r="KP100">
        <v>0</v>
      </c>
      <c r="KQ100">
        <v>0</v>
      </c>
      <c r="KS100">
        <v>0</v>
      </c>
      <c r="KT100">
        <v>0</v>
      </c>
      <c r="KU100">
        <v>0</v>
      </c>
      <c r="KW100">
        <v>0</v>
      </c>
      <c r="KX100">
        <v>0</v>
      </c>
      <c r="KY100">
        <v>0</v>
      </c>
      <c r="KZ100">
        <v>6649374</v>
      </c>
      <c r="LA100">
        <v>0</v>
      </c>
      <c r="LB100">
        <v>0</v>
      </c>
      <c r="LD100">
        <v>0</v>
      </c>
      <c r="LE100">
        <v>0</v>
      </c>
      <c r="LF100">
        <v>0</v>
      </c>
      <c r="LG100">
        <v>37680</v>
      </c>
      <c r="LH100">
        <v>0</v>
      </c>
      <c r="LI100">
        <v>6649374</v>
      </c>
      <c r="LJ100">
        <v>531.96900000000005</v>
      </c>
      <c r="LK100">
        <v>1</v>
      </c>
      <c r="LL100">
        <v>33540</v>
      </c>
      <c r="LM100">
        <v>11225</v>
      </c>
      <c r="LN100">
        <v>0</v>
      </c>
      <c r="LO100">
        <v>0</v>
      </c>
      <c r="LP100">
        <v>0</v>
      </c>
      <c r="LQ100">
        <v>0</v>
      </c>
      <c r="LR100">
        <v>0</v>
      </c>
      <c r="LS100">
        <v>0</v>
      </c>
      <c r="LT100">
        <v>0</v>
      </c>
      <c r="LU100">
        <v>0</v>
      </c>
      <c r="LV100">
        <v>0</v>
      </c>
      <c r="LW100">
        <v>0</v>
      </c>
      <c r="LX100">
        <v>0</v>
      </c>
      <c r="LY100">
        <v>0</v>
      </c>
      <c r="LZ100">
        <v>628</v>
      </c>
      <c r="MA100">
        <v>37680</v>
      </c>
      <c r="MB100">
        <v>0</v>
      </c>
      <c r="MC100">
        <v>25120</v>
      </c>
      <c r="MD100">
        <v>12560</v>
      </c>
      <c r="ME100">
        <v>0</v>
      </c>
      <c r="MF100">
        <v>0</v>
      </c>
      <c r="MG100">
        <v>6870568</v>
      </c>
      <c r="MH100">
        <v>0</v>
      </c>
      <c r="MI100">
        <v>0</v>
      </c>
      <c r="MJ100">
        <v>0</v>
      </c>
      <c r="MK100">
        <v>0</v>
      </c>
      <c r="ML100">
        <v>0</v>
      </c>
      <c r="MM100">
        <v>1228196.149</v>
      </c>
      <c r="MN100">
        <v>0</v>
      </c>
      <c r="MO100">
        <v>81365.085000000006</v>
      </c>
      <c r="MP100">
        <v>229.70000000000002</v>
      </c>
      <c r="MQ100">
        <v>400.09200000000004</v>
      </c>
      <c r="MS100">
        <v>763323922</v>
      </c>
      <c r="MT100">
        <v>257639917</v>
      </c>
      <c r="MU100">
        <v>35743</v>
      </c>
      <c r="MV100">
        <v>105899</v>
      </c>
      <c r="MW100">
        <v>14276</v>
      </c>
      <c r="MX100">
        <v>505684005</v>
      </c>
      <c r="MY100">
        <v>0</v>
      </c>
      <c r="MZ100">
        <v>248000</v>
      </c>
      <c r="NA100">
        <v>30</v>
      </c>
      <c r="NB100">
        <v>2</v>
      </c>
      <c r="ND100">
        <v>675.67100000000005</v>
      </c>
      <c r="NE100">
        <v>30405</v>
      </c>
      <c r="NF100">
        <v>7</v>
      </c>
      <c r="NG100">
        <v>7000</v>
      </c>
      <c r="NH100">
        <v>66568</v>
      </c>
      <c r="NI100">
        <v>0</v>
      </c>
      <c r="NJ100">
        <v>0</v>
      </c>
      <c r="NK100">
        <v>305150</v>
      </c>
      <c r="NL100">
        <v>0</v>
      </c>
      <c r="NN100">
        <v>0</v>
      </c>
      <c r="NO100">
        <v>0</v>
      </c>
      <c r="NP100">
        <v>628</v>
      </c>
      <c r="NT100">
        <v>0</v>
      </c>
      <c r="NU100">
        <v>0</v>
      </c>
      <c r="NV100">
        <v>0</v>
      </c>
      <c r="NW100">
        <v>0</v>
      </c>
      <c r="NX100">
        <v>0</v>
      </c>
      <c r="NY100">
        <v>0</v>
      </c>
      <c r="NZ100">
        <v>0</v>
      </c>
      <c r="OA100">
        <v>0</v>
      </c>
      <c r="OB100">
        <v>0</v>
      </c>
      <c r="OC100">
        <v>0</v>
      </c>
      <c r="OD100">
        <v>0</v>
      </c>
      <c r="OE100">
        <v>0</v>
      </c>
      <c r="OF100">
        <v>0</v>
      </c>
      <c r="OG100">
        <v>4000</v>
      </c>
      <c r="OH100">
        <v>8000</v>
      </c>
      <c r="OO100">
        <v>0</v>
      </c>
      <c r="OP100">
        <v>0</v>
      </c>
      <c r="OQ100">
        <v>0</v>
      </c>
      <c r="OR100">
        <v>0</v>
      </c>
      <c r="OS100">
        <v>0</v>
      </c>
      <c r="OT100">
        <v>0</v>
      </c>
      <c r="OU100">
        <v>0</v>
      </c>
      <c r="OV100">
        <v>1595881</v>
      </c>
      <c r="OX100">
        <v>0.25270000000000004</v>
      </c>
      <c r="OY100">
        <v>406500.10000000003</v>
      </c>
      <c r="OZ100">
        <v>0</v>
      </c>
      <c r="PA100">
        <v>0</v>
      </c>
      <c r="PB100">
        <v>6925</v>
      </c>
      <c r="PC100">
        <v>0</v>
      </c>
      <c r="PD100">
        <v>35000000</v>
      </c>
      <c r="PE100">
        <v>33517000</v>
      </c>
      <c r="PF100">
        <v>1483000</v>
      </c>
      <c r="PG100">
        <v>306</v>
      </c>
      <c r="PH100">
        <v>0</v>
      </c>
      <c r="PI100">
        <v>0</v>
      </c>
      <c r="PJ100">
        <v>0</v>
      </c>
      <c r="PK100">
        <v>0</v>
      </c>
      <c r="PL100">
        <v>0</v>
      </c>
      <c r="PM100">
        <v>0</v>
      </c>
      <c r="PN100">
        <v>0</v>
      </c>
      <c r="PO100">
        <v>0</v>
      </c>
    </row>
    <row r="101" spans="1:431" customFormat="1" x14ac:dyDescent="0.3">
      <c r="A101">
        <v>46778</v>
      </c>
      <c r="B101" s="4">
        <v>101849</v>
      </c>
      <c r="C101">
        <v>9</v>
      </c>
      <c r="D101">
        <v>2026</v>
      </c>
      <c r="E101">
        <v>6215</v>
      </c>
      <c r="F101">
        <v>0</v>
      </c>
      <c r="G101">
        <v>145.852</v>
      </c>
      <c r="H101">
        <v>144.262</v>
      </c>
      <c r="I101">
        <v>144.262</v>
      </c>
      <c r="J101">
        <v>145.852</v>
      </c>
      <c r="K101">
        <v>0</v>
      </c>
      <c r="L101">
        <v>6215</v>
      </c>
      <c r="M101">
        <v>0</v>
      </c>
      <c r="N101">
        <v>0</v>
      </c>
      <c r="P101">
        <v>156.68700000000001</v>
      </c>
      <c r="Q101">
        <v>0</v>
      </c>
      <c r="R101">
        <v>73829</v>
      </c>
      <c r="S101">
        <v>471.19</v>
      </c>
      <c r="U101">
        <v>53712</v>
      </c>
      <c r="V101">
        <v>60.691000000000003</v>
      </c>
      <c r="W101">
        <v>37719</v>
      </c>
      <c r="X101">
        <v>37719</v>
      </c>
      <c r="Z101">
        <v>0</v>
      </c>
      <c r="AC101">
        <v>0</v>
      </c>
      <c r="AD101" t="s">
        <v>427</v>
      </c>
      <c r="AE101">
        <v>0</v>
      </c>
      <c r="AH101">
        <v>0</v>
      </c>
      <c r="AI101">
        <v>0</v>
      </c>
      <c r="AJ101">
        <v>6215</v>
      </c>
      <c r="AK101" t="s">
        <v>949</v>
      </c>
      <c r="AL101" t="s">
        <v>524</v>
      </c>
      <c r="AM101">
        <v>0</v>
      </c>
      <c r="AN101">
        <v>0</v>
      </c>
      <c r="AO101">
        <v>0</v>
      </c>
      <c r="AP101">
        <v>0</v>
      </c>
      <c r="AQ101">
        <v>0</v>
      </c>
      <c r="AS101">
        <v>0</v>
      </c>
      <c r="AT101">
        <v>0</v>
      </c>
      <c r="AU101">
        <v>0</v>
      </c>
      <c r="AV101">
        <v>-633</v>
      </c>
      <c r="AW101">
        <v>1868787</v>
      </c>
      <c r="AX101">
        <v>1814556</v>
      </c>
      <c r="AY101">
        <v>1286019</v>
      </c>
      <c r="AZ101">
        <v>73829</v>
      </c>
      <c r="BA101">
        <v>13.417</v>
      </c>
      <c r="BB101">
        <v>0</v>
      </c>
      <c r="BC101">
        <v>0</v>
      </c>
      <c r="BD101">
        <v>0</v>
      </c>
      <c r="BE101">
        <v>0</v>
      </c>
      <c r="BF101">
        <v>1483448</v>
      </c>
      <c r="BG101">
        <v>0</v>
      </c>
      <c r="BJ101">
        <v>12</v>
      </c>
      <c r="BK101">
        <v>0</v>
      </c>
      <c r="BL101">
        <v>0</v>
      </c>
      <c r="BM101">
        <v>0</v>
      </c>
      <c r="BN101">
        <v>0</v>
      </c>
      <c r="BO101">
        <v>0</v>
      </c>
      <c r="BP101">
        <v>0</v>
      </c>
      <c r="BQ101">
        <v>905</v>
      </c>
      <c r="BS101">
        <v>0</v>
      </c>
      <c r="BT101">
        <v>0</v>
      </c>
      <c r="BU101">
        <v>0</v>
      </c>
      <c r="BV101">
        <v>0</v>
      </c>
      <c r="BW101">
        <v>0</v>
      </c>
      <c r="BY101">
        <v>0</v>
      </c>
      <c r="CA101">
        <v>0</v>
      </c>
      <c r="CB101">
        <v>0</v>
      </c>
      <c r="CC101">
        <v>0</v>
      </c>
      <c r="CD101">
        <v>0</v>
      </c>
      <c r="CE101">
        <v>0</v>
      </c>
      <c r="CF101">
        <v>0</v>
      </c>
      <c r="CG101">
        <v>0</v>
      </c>
      <c r="CH101">
        <v>64348</v>
      </c>
      <c r="CI101">
        <v>0</v>
      </c>
      <c r="CJ101">
        <v>4</v>
      </c>
      <c r="CK101">
        <v>0</v>
      </c>
      <c r="CL101">
        <v>0</v>
      </c>
      <c r="CN101">
        <v>0</v>
      </c>
      <c r="CO101">
        <v>1</v>
      </c>
      <c r="CP101">
        <v>0</v>
      </c>
      <c r="CQ101">
        <v>0</v>
      </c>
      <c r="CR101">
        <v>156.42400000000001</v>
      </c>
      <c r="CS101">
        <v>0</v>
      </c>
      <c r="CT101">
        <v>0</v>
      </c>
      <c r="CU101">
        <v>0</v>
      </c>
      <c r="CV101">
        <v>0</v>
      </c>
      <c r="CW101">
        <v>0</v>
      </c>
      <c r="CX101">
        <v>0</v>
      </c>
      <c r="CY101">
        <v>0</v>
      </c>
      <c r="CZ101">
        <v>0</v>
      </c>
      <c r="DB101">
        <v>896588</v>
      </c>
      <c r="DC101">
        <v>0</v>
      </c>
      <c r="DD101">
        <v>0</v>
      </c>
      <c r="DE101">
        <v>255980</v>
      </c>
      <c r="DF101">
        <v>255980</v>
      </c>
      <c r="DG101">
        <v>41.188000000000002</v>
      </c>
      <c r="DH101">
        <v>0</v>
      </c>
      <c r="DI101">
        <v>0</v>
      </c>
      <c r="DK101">
        <v>4162</v>
      </c>
      <c r="DL101">
        <v>0</v>
      </c>
      <c r="DM101">
        <v>64955</v>
      </c>
      <c r="DN101">
        <v>158</v>
      </c>
      <c r="DO101">
        <v>0</v>
      </c>
      <c r="DP101">
        <v>0</v>
      </c>
      <c r="DQ101">
        <v>0</v>
      </c>
      <c r="DR101">
        <v>0</v>
      </c>
      <c r="DS101">
        <v>0</v>
      </c>
      <c r="DT101">
        <v>0</v>
      </c>
      <c r="DU101">
        <v>0</v>
      </c>
      <c r="DV101">
        <v>0</v>
      </c>
      <c r="DW101">
        <v>0</v>
      </c>
      <c r="DX101">
        <v>0</v>
      </c>
      <c r="DY101">
        <v>0</v>
      </c>
      <c r="DZ101">
        <v>0</v>
      </c>
      <c r="EA101">
        <v>0</v>
      </c>
      <c r="EB101">
        <v>0</v>
      </c>
      <c r="EC101">
        <v>4.5449999999999999</v>
      </c>
      <c r="ED101">
        <v>32484</v>
      </c>
      <c r="EE101">
        <v>0</v>
      </c>
      <c r="EF101">
        <v>0</v>
      </c>
      <c r="EG101">
        <v>0</v>
      </c>
      <c r="EH101">
        <v>32629</v>
      </c>
      <c r="EI101">
        <v>0</v>
      </c>
      <c r="EJ101">
        <v>0</v>
      </c>
      <c r="EK101">
        <v>0.91700000000000004</v>
      </c>
      <c r="EL101">
        <v>0</v>
      </c>
      <c r="EM101">
        <v>0.433</v>
      </c>
      <c r="EN101">
        <v>0.24</v>
      </c>
      <c r="EO101">
        <v>0</v>
      </c>
      <c r="EP101">
        <v>0</v>
      </c>
      <c r="EQ101">
        <v>1.59</v>
      </c>
      <c r="ER101">
        <v>0</v>
      </c>
      <c r="ES101">
        <v>5.25</v>
      </c>
      <c r="ET101">
        <v>0</v>
      </c>
      <c r="EV101">
        <v>0</v>
      </c>
      <c r="EW101">
        <v>0</v>
      </c>
      <c r="EX101">
        <v>0</v>
      </c>
      <c r="EZ101">
        <v>1568299</v>
      </c>
      <c r="FA101">
        <v>0</v>
      </c>
      <c r="FB101">
        <v>1641970</v>
      </c>
      <c r="FC101">
        <v>0</v>
      </c>
      <c r="FD101">
        <v>0</v>
      </c>
      <c r="FE101">
        <v>209015</v>
      </c>
      <c r="FF101">
        <v>37242</v>
      </c>
      <c r="FG101">
        <v>6.7610000000000003E-2</v>
      </c>
      <c r="FH101">
        <v>3.1380999999999999E-2</v>
      </c>
      <c r="FI101">
        <v>0</v>
      </c>
      <c r="FJ101">
        <v>0</v>
      </c>
      <c r="FK101">
        <v>238.68800000000002</v>
      </c>
      <c r="FL101">
        <v>1952576</v>
      </c>
      <c r="FM101">
        <v>0</v>
      </c>
      <c r="FN101">
        <v>0</v>
      </c>
      <c r="FO101">
        <v>0</v>
      </c>
      <c r="FP101">
        <v>0</v>
      </c>
      <c r="FQ101">
        <v>0</v>
      </c>
      <c r="FR101">
        <v>0</v>
      </c>
      <c r="FS101">
        <v>0</v>
      </c>
      <c r="FT101">
        <v>0</v>
      </c>
      <c r="FU101">
        <v>0</v>
      </c>
      <c r="FV101">
        <v>0</v>
      </c>
      <c r="FW101">
        <v>0</v>
      </c>
      <c r="FX101">
        <v>0</v>
      </c>
      <c r="FY101">
        <v>0</v>
      </c>
      <c r="GB101">
        <v>0</v>
      </c>
      <c r="GC101">
        <v>0</v>
      </c>
      <c r="GD101">
        <v>0</v>
      </c>
      <c r="GF101">
        <v>0</v>
      </c>
      <c r="GG101">
        <v>0</v>
      </c>
      <c r="GH101">
        <v>0</v>
      </c>
      <c r="GI101">
        <v>0</v>
      </c>
      <c r="GK101">
        <v>0</v>
      </c>
      <c r="GL101">
        <v>0</v>
      </c>
      <c r="GM101">
        <v>0</v>
      </c>
      <c r="GN101">
        <v>0</v>
      </c>
      <c r="GO101">
        <v>0</v>
      </c>
      <c r="GQ101">
        <v>0</v>
      </c>
      <c r="GR101">
        <v>0</v>
      </c>
      <c r="GS101">
        <v>0</v>
      </c>
      <c r="GT101">
        <v>0</v>
      </c>
      <c r="HB101">
        <v>0</v>
      </c>
      <c r="HC101">
        <v>0</v>
      </c>
      <c r="HD101">
        <v>54388</v>
      </c>
      <c r="HE101">
        <v>0</v>
      </c>
      <c r="HF101">
        <v>167344</v>
      </c>
      <c r="HG101">
        <v>0</v>
      </c>
      <c r="HH101">
        <v>60704</v>
      </c>
      <c r="HI101">
        <v>0</v>
      </c>
      <c r="HJ101">
        <v>70381</v>
      </c>
      <c r="HK101">
        <v>0</v>
      </c>
      <c r="HL101">
        <v>0</v>
      </c>
      <c r="HM101">
        <v>0</v>
      </c>
      <c r="HN101">
        <v>0</v>
      </c>
      <c r="HO101">
        <v>0</v>
      </c>
      <c r="HP101">
        <v>0</v>
      </c>
      <c r="HQ101">
        <v>0</v>
      </c>
      <c r="HR101">
        <v>0</v>
      </c>
      <c r="HS101">
        <v>1568141</v>
      </c>
      <c r="HT101">
        <v>37242</v>
      </c>
      <c r="HW101">
        <v>0</v>
      </c>
      <c r="HX101">
        <v>12</v>
      </c>
      <c r="HY101">
        <v>46</v>
      </c>
      <c r="HZ101">
        <v>29</v>
      </c>
      <c r="IA101">
        <v>47</v>
      </c>
      <c r="IB101">
        <v>29</v>
      </c>
      <c r="IC101">
        <v>163</v>
      </c>
      <c r="ID101">
        <v>0</v>
      </c>
      <c r="IE101">
        <v>0</v>
      </c>
      <c r="IF101">
        <v>0</v>
      </c>
      <c r="IG101">
        <v>0</v>
      </c>
      <c r="IH101">
        <v>89.83</v>
      </c>
      <c r="II101">
        <v>0</v>
      </c>
      <c r="IJ101">
        <v>60.691000000000003</v>
      </c>
      <c r="IK101">
        <v>0</v>
      </c>
      <c r="IL101">
        <v>0</v>
      </c>
      <c r="IM101">
        <v>0</v>
      </c>
      <c r="IN101">
        <v>0</v>
      </c>
      <c r="IO101">
        <v>0</v>
      </c>
      <c r="IP101">
        <v>0</v>
      </c>
      <c r="IQ101">
        <v>60.691000000000003</v>
      </c>
      <c r="IR101">
        <v>37719</v>
      </c>
      <c r="IS101">
        <v>0</v>
      </c>
      <c r="IT101">
        <v>0</v>
      </c>
      <c r="IU101">
        <v>0</v>
      </c>
      <c r="IV101">
        <v>0</v>
      </c>
      <c r="IW101">
        <v>6215</v>
      </c>
      <c r="IX101">
        <v>0</v>
      </c>
      <c r="IY101">
        <v>0</v>
      </c>
      <c r="IZ101">
        <v>0</v>
      </c>
      <c r="JA101">
        <v>0</v>
      </c>
      <c r="JB101">
        <v>0</v>
      </c>
      <c r="JC101">
        <v>0</v>
      </c>
      <c r="JD101">
        <v>0</v>
      </c>
      <c r="JE101">
        <v>0</v>
      </c>
      <c r="JF101">
        <v>0</v>
      </c>
      <c r="JG101">
        <v>0</v>
      </c>
      <c r="JH101">
        <v>0</v>
      </c>
      <c r="JJ101">
        <v>0</v>
      </c>
      <c r="JK101">
        <v>0</v>
      </c>
      <c r="JL101">
        <v>0</v>
      </c>
      <c r="JM101">
        <v>0</v>
      </c>
      <c r="JO101">
        <v>0</v>
      </c>
      <c r="JP101">
        <v>0</v>
      </c>
      <c r="JQ101">
        <v>0</v>
      </c>
      <c r="JR101">
        <v>0</v>
      </c>
      <c r="JS101">
        <v>0</v>
      </c>
      <c r="JT101">
        <v>0</v>
      </c>
      <c r="JU101">
        <v>0</v>
      </c>
      <c r="JW101">
        <v>0</v>
      </c>
      <c r="JX101">
        <v>0</v>
      </c>
      <c r="JY101">
        <v>0</v>
      </c>
      <c r="JZ101">
        <v>0</v>
      </c>
      <c r="KD101">
        <v>0</v>
      </c>
      <c r="KE101">
        <v>7375</v>
      </c>
      <c r="KG101">
        <v>0</v>
      </c>
      <c r="KH101">
        <v>0</v>
      </c>
      <c r="KI101">
        <v>0</v>
      </c>
      <c r="KJ101">
        <v>0</v>
      </c>
      <c r="KK101">
        <v>0</v>
      </c>
      <c r="KL101">
        <v>0</v>
      </c>
      <c r="KM101">
        <v>0</v>
      </c>
      <c r="KN101">
        <v>0</v>
      </c>
      <c r="KO101">
        <v>0</v>
      </c>
      <c r="KP101">
        <v>0</v>
      </c>
      <c r="KQ101">
        <v>0</v>
      </c>
      <c r="KS101">
        <v>0</v>
      </c>
      <c r="KT101">
        <v>0</v>
      </c>
      <c r="KU101">
        <v>0</v>
      </c>
      <c r="KW101">
        <v>0</v>
      </c>
      <c r="KX101">
        <v>0</v>
      </c>
      <c r="KY101">
        <v>0</v>
      </c>
      <c r="KZ101">
        <v>1824358</v>
      </c>
      <c r="LA101">
        <v>0</v>
      </c>
      <c r="LB101">
        <v>0</v>
      </c>
      <c r="LD101">
        <v>0</v>
      </c>
      <c r="LE101">
        <v>0</v>
      </c>
      <c r="LF101">
        <v>0</v>
      </c>
      <c r="LG101">
        <v>9960</v>
      </c>
      <c r="LH101">
        <v>0</v>
      </c>
      <c r="LI101">
        <v>1824358</v>
      </c>
      <c r="LJ101">
        <v>156.42400000000001</v>
      </c>
      <c r="LK101">
        <v>2</v>
      </c>
      <c r="LL101">
        <v>67080</v>
      </c>
      <c r="LM101">
        <v>3301</v>
      </c>
      <c r="LN101">
        <v>0</v>
      </c>
      <c r="LO101">
        <v>0</v>
      </c>
      <c r="LP101">
        <v>0</v>
      </c>
      <c r="LQ101">
        <v>0</v>
      </c>
      <c r="LR101">
        <v>0</v>
      </c>
      <c r="LS101">
        <v>0</v>
      </c>
      <c r="LT101">
        <v>0</v>
      </c>
      <c r="LU101">
        <v>0</v>
      </c>
      <c r="LV101">
        <v>0</v>
      </c>
      <c r="LW101">
        <v>0</v>
      </c>
      <c r="LX101">
        <v>0</v>
      </c>
      <c r="LY101">
        <v>0</v>
      </c>
      <c r="LZ101">
        <v>166</v>
      </c>
      <c r="MA101">
        <v>9960</v>
      </c>
      <c r="MB101">
        <v>0</v>
      </c>
      <c r="MC101">
        <v>6640</v>
      </c>
      <c r="MD101">
        <v>3320</v>
      </c>
      <c r="ME101">
        <v>0</v>
      </c>
      <c r="MF101">
        <v>0</v>
      </c>
      <c r="MG101">
        <v>1878747</v>
      </c>
      <c r="MH101">
        <v>0</v>
      </c>
      <c r="MI101">
        <v>0</v>
      </c>
      <c r="MJ101">
        <v>0</v>
      </c>
      <c r="MK101">
        <v>0</v>
      </c>
      <c r="ML101">
        <v>0</v>
      </c>
      <c r="MM101">
        <v>1228196.149</v>
      </c>
      <c r="MN101">
        <v>6.1050000000000004</v>
      </c>
      <c r="MO101">
        <v>81365.085000000006</v>
      </c>
      <c r="MP101">
        <v>63.027000000000001</v>
      </c>
      <c r="MQ101">
        <v>152.857</v>
      </c>
      <c r="MS101">
        <v>763323922</v>
      </c>
      <c r="MT101">
        <v>257639917</v>
      </c>
      <c r="MU101">
        <v>18844</v>
      </c>
      <c r="MV101">
        <v>55829</v>
      </c>
      <c r="MW101">
        <v>3917</v>
      </c>
      <c r="MX101">
        <v>505684005</v>
      </c>
      <c r="MY101">
        <v>37943</v>
      </c>
      <c r="MZ101">
        <v>60000</v>
      </c>
      <c r="NA101">
        <v>7</v>
      </c>
      <c r="NB101">
        <v>1</v>
      </c>
      <c r="ND101">
        <v>171.18800000000002</v>
      </c>
      <c r="NE101">
        <v>7703</v>
      </c>
      <c r="NF101">
        <v>3</v>
      </c>
      <c r="NG101">
        <v>3000</v>
      </c>
      <c r="NH101">
        <v>17596</v>
      </c>
      <c r="NI101">
        <v>0</v>
      </c>
      <c r="NJ101">
        <v>0</v>
      </c>
      <c r="NK101">
        <v>16847</v>
      </c>
      <c r="NL101">
        <v>0</v>
      </c>
      <c r="NN101">
        <v>0</v>
      </c>
      <c r="NO101">
        <v>0</v>
      </c>
      <c r="NP101">
        <v>166</v>
      </c>
      <c r="NT101">
        <v>0</v>
      </c>
      <c r="NU101">
        <v>0</v>
      </c>
      <c r="NV101">
        <v>0</v>
      </c>
      <c r="NW101">
        <v>0</v>
      </c>
      <c r="NX101">
        <v>0</v>
      </c>
      <c r="NY101">
        <v>0</v>
      </c>
      <c r="NZ101">
        <v>0</v>
      </c>
      <c r="OA101">
        <v>0</v>
      </c>
      <c r="OB101">
        <v>0</v>
      </c>
      <c r="OC101">
        <v>0</v>
      </c>
      <c r="OD101">
        <v>0</v>
      </c>
      <c r="OE101">
        <v>0</v>
      </c>
      <c r="OF101">
        <v>0</v>
      </c>
      <c r="OG101">
        <v>4000</v>
      </c>
      <c r="OH101">
        <v>8000</v>
      </c>
      <c r="OO101">
        <v>0</v>
      </c>
      <c r="OP101">
        <v>0</v>
      </c>
      <c r="OQ101">
        <v>0</v>
      </c>
      <c r="OR101">
        <v>0</v>
      </c>
      <c r="OS101">
        <v>0</v>
      </c>
      <c r="OT101">
        <v>0</v>
      </c>
      <c r="OU101">
        <v>0</v>
      </c>
      <c r="OV101">
        <v>544223</v>
      </c>
      <c r="OX101">
        <v>0.25270000000000004</v>
      </c>
      <c r="OY101">
        <v>406500.10000000003</v>
      </c>
      <c r="OZ101">
        <v>94350</v>
      </c>
      <c r="PA101">
        <v>34812</v>
      </c>
      <c r="PB101">
        <v>6925</v>
      </c>
      <c r="PC101">
        <v>0</v>
      </c>
      <c r="PD101">
        <v>35000000</v>
      </c>
      <c r="PE101">
        <v>33517000</v>
      </c>
      <c r="PF101">
        <v>1483000</v>
      </c>
      <c r="PG101">
        <v>306</v>
      </c>
      <c r="PH101">
        <v>0</v>
      </c>
      <c r="PI101">
        <v>0</v>
      </c>
      <c r="PJ101">
        <v>0</v>
      </c>
      <c r="PK101">
        <v>0</v>
      </c>
      <c r="PL101">
        <v>21824</v>
      </c>
      <c r="PM101">
        <v>0</v>
      </c>
      <c r="PN101">
        <v>0</v>
      </c>
      <c r="PO101">
        <v>0</v>
      </c>
    </row>
    <row r="102" spans="1:431" customFormat="1" x14ac:dyDescent="0.3">
      <c r="A102">
        <v>46778</v>
      </c>
      <c r="B102" s="4">
        <v>101853</v>
      </c>
      <c r="C102">
        <v>9</v>
      </c>
      <c r="D102">
        <v>2026</v>
      </c>
      <c r="E102">
        <v>6215</v>
      </c>
      <c r="F102">
        <v>0</v>
      </c>
      <c r="G102">
        <v>1236.979</v>
      </c>
      <c r="H102">
        <v>1199.5220000000002</v>
      </c>
      <c r="I102">
        <v>1199.5220000000002</v>
      </c>
      <c r="J102">
        <v>1236.979</v>
      </c>
      <c r="K102">
        <v>0</v>
      </c>
      <c r="L102">
        <v>6215</v>
      </c>
      <c r="M102">
        <v>0</v>
      </c>
      <c r="N102">
        <v>0</v>
      </c>
      <c r="P102">
        <v>1121.357</v>
      </c>
      <c r="Q102">
        <v>0</v>
      </c>
      <c r="R102">
        <v>528372</v>
      </c>
      <c r="S102">
        <v>471.19</v>
      </c>
      <c r="U102">
        <v>384395</v>
      </c>
      <c r="V102">
        <v>663.96600000000001</v>
      </c>
      <c r="W102">
        <v>412655</v>
      </c>
      <c r="X102">
        <v>412655</v>
      </c>
      <c r="Z102">
        <v>0</v>
      </c>
      <c r="AC102">
        <v>0</v>
      </c>
      <c r="AD102" t="s">
        <v>427</v>
      </c>
      <c r="AE102">
        <v>0</v>
      </c>
      <c r="AH102">
        <v>0</v>
      </c>
      <c r="AI102">
        <v>0</v>
      </c>
      <c r="AJ102">
        <v>6215</v>
      </c>
      <c r="AK102" t="s">
        <v>949</v>
      </c>
      <c r="AL102" t="s">
        <v>525</v>
      </c>
      <c r="AM102">
        <v>0</v>
      </c>
      <c r="AN102">
        <v>0</v>
      </c>
      <c r="AO102">
        <v>0</v>
      </c>
      <c r="AP102">
        <v>0</v>
      </c>
      <c r="AQ102">
        <v>0</v>
      </c>
      <c r="AS102">
        <v>0</v>
      </c>
      <c r="AT102">
        <v>0</v>
      </c>
      <c r="AU102">
        <v>0</v>
      </c>
      <c r="AV102">
        <v>-112</v>
      </c>
      <c r="AW102">
        <v>17526793</v>
      </c>
      <c r="AX102">
        <v>17528754</v>
      </c>
      <c r="AY102">
        <v>11278841</v>
      </c>
      <c r="AZ102">
        <v>528372</v>
      </c>
      <c r="BA102">
        <v>0</v>
      </c>
      <c r="BB102">
        <v>0</v>
      </c>
      <c r="BC102">
        <v>0</v>
      </c>
      <c r="BD102">
        <v>0</v>
      </c>
      <c r="BE102">
        <v>0</v>
      </c>
      <c r="BF102">
        <v>14581189</v>
      </c>
      <c r="BG102">
        <v>0</v>
      </c>
      <c r="BJ102">
        <v>12</v>
      </c>
      <c r="BK102">
        <v>0</v>
      </c>
      <c r="BL102">
        <v>0</v>
      </c>
      <c r="BM102">
        <v>0</v>
      </c>
      <c r="BN102">
        <v>0</v>
      </c>
      <c r="BO102">
        <v>0</v>
      </c>
      <c r="BP102">
        <v>0</v>
      </c>
      <c r="BQ102">
        <v>709</v>
      </c>
      <c r="BS102">
        <v>0</v>
      </c>
      <c r="BT102">
        <v>0</v>
      </c>
      <c r="BU102">
        <v>0</v>
      </c>
      <c r="BV102">
        <v>0</v>
      </c>
      <c r="BW102">
        <v>0</v>
      </c>
      <c r="BY102">
        <v>0</v>
      </c>
      <c r="CA102">
        <v>0</v>
      </c>
      <c r="CB102">
        <v>0</v>
      </c>
      <c r="CC102">
        <v>0</v>
      </c>
      <c r="CD102">
        <v>0</v>
      </c>
      <c r="CE102">
        <v>0</v>
      </c>
      <c r="CF102">
        <v>0</v>
      </c>
      <c r="CG102">
        <v>0</v>
      </c>
      <c r="CH102">
        <v>114480</v>
      </c>
      <c r="CI102">
        <v>0</v>
      </c>
      <c r="CJ102">
        <v>4</v>
      </c>
      <c r="CK102">
        <v>0</v>
      </c>
      <c r="CL102">
        <v>0</v>
      </c>
      <c r="CN102">
        <v>0</v>
      </c>
      <c r="CO102">
        <v>1</v>
      </c>
      <c r="CP102">
        <v>0</v>
      </c>
      <c r="CQ102">
        <v>0</v>
      </c>
      <c r="CR102">
        <v>1156.8330000000001</v>
      </c>
      <c r="CS102">
        <v>0</v>
      </c>
      <c r="CT102">
        <v>0</v>
      </c>
      <c r="CU102">
        <v>0</v>
      </c>
      <c r="CV102">
        <v>0</v>
      </c>
      <c r="CW102">
        <v>0</v>
      </c>
      <c r="CX102">
        <v>0</v>
      </c>
      <c r="CY102">
        <v>0</v>
      </c>
      <c r="CZ102">
        <v>0</v>
      </c>
      <c r="DB102">
        <v>7455029</v>
      </c>
      <c r="DC102">
        <v>0</v>
      </c>
      <c r="DD102">
        <v>0</v>
      </c>
      <c r="DE102">
        <v>2871796</v>
      </c>
      <c r="DF102">
        <v>2871796</v>
      </c>
      <c r="DG102">
        <v>462.07500000000005</v>
      </c>
      <c r="DH102">
        <v>0</v>
      </c>
      <c r="DI102">
        <v>0</v>
      </c>
      <c r="DK102">
        <v>1145</v>
      </c>
      <c r="DL102">
        <v>0</v>
      </c>
      <c r="DM102">
        <v>805476</v>
      </c>
      <c r="DN102">
        <v>1961</v>
      </c>
      <c r="DO102">
        <v>0</v>
      </c>
      <c r="DP102">
        <v>0</v>
      </c>
      <c r="DQ102">
        <v>0</v>
      </c>
      <c r="DR102">
        <v>0</v>
      </c>
      <c r="DS102">
        <v>0</v>
      </c>
      <c r="DT102">
        <v>0</v>
      </c>
      <c r="DU102">
        <v>0</v>
      </c>
      <c r="DV102">
        <v>0</v>
      </c>
      <c r="DW102">
        <v>0</v>
      </c>
      <c r="DX102">
        <v>0</v>
      </c>
      <c r="DY102">
        <v>0</v>
      </c>
      <c r="DZ102">
        <v>0</v>
      </c>
      <c r="EA102">
        <v>0</v>
      </c>
      <c r="EB102">
        <v>0</v>
      </c>
      <c r="EC102">
        <v>8.51</v>
      </c>
      <c r="ED102">
        <v>60823</v>
      </c>
      <c r="EE102">
        <v>0</v>
      </c>
      <c r="EF102">
        <v>0</v>
      </c>
      <c r="EG102">
        <v>0</v>
      </c>
      <c r="EH102">
        <v>746614</v>
      </c>
      <c r="EI102">
        <v>0</v>
      </c>
      <c r="EJ102">
        <v>0</v>
      </c>
      <c r="EK102">
        <v>22.004000000000001</v>
      </c>
      <c r="EL102">
        <v>0</v>
      </c>
      <c r="EM102">
        <v>11.573</v>
      </c>
      <c r="EN102">
        <v>3.88</v>
      </c>
      <c r="EO102">
        <v>0</v>
      </c>
      <c r="EP102">
        <v>0</v>
      </c>
      <c r="EQ102">
        <v>37.457000000000001</v>
      </c>
      <c r="ER102">
        <v>0</v>
      </c>
      <c r="ES102">
        <v>120.131</v>
      </c>
      <c r="ET102">
        <v>0</v>
      </c>
      <c r="EV102">
        <v>0</v>
      </c>
      <c r="EW102">
        <v>0</v>
      </c>
      <c r="EX102">
        <v>0</v>
      </c>
      <c r="EZ102">
        <v>15108227</v>
      </c>
      <c r="FA102">
        <v>0</v>
      </c>
      <c r="FB102">
        <v>15634638</v>
      </c>
      <c r="FC102">
        <v>0</v>
      </c>
      <c r="FD102">
        <v>0</v>
      </c>
      <c r="FE102">
        <v>2054469</v>
      </c>
      <c r="FF102">
        <v>366058</v>
      </c>
      <c r="FG102">
        <v>6.7610000000000003E-2</v>
      </c>
      <c r="FH102">
        <v>3.1380999999999999E-2</v>
      </c>
      <c r="FI102">
        <v>0</v>
      </c>
      <c r="FJ102">
        <v>0</v>
      </c>
      <c r="FK102">
        <v>2346.1289999999999</v>
      </c>
      <c r="FL102">
        <v>18169645</v>
      </c>
      <c r="FM102">
        <v>0</v>
      </c>
      <c r="FN102">
        <v>0</v>
      </c>
      <c r="FO102">
        <v>0</v>
      </c>
      <c r="FP102">
        <v>0</v>
      </c>
      <c r="FQ102">
        <v>0</v>
      </c>
      <c r="FR102">
        <v>0</v>
      </c>
      <c r="FS102">
        <v>0</v>
      </c>
      <c r="FT102">
        <v>0</v>
      </c>
      <c r="FU102">
        <v>0</v>
      </c>
      <c r="FV102">
        <v>0</v>
      </c>
      <c r="FW102">
        <v>0</v>
      </c>
      <c r="FX102">
        <v>0</v>
      </c>
      <c r="FY102">
        <v>0</v>
      </c>
      <c r="GB102">
        <v>0</v>
      </c>
      <c r="GC102">
        <v>0</v>
      </c>
      <c r="GD102">
        <v>0</v>
      </c>
      <c r="GF102">
        <v>0</v>
      </c>
      <c r="GG102">
        <v>0</v>
      </c>
      <c r="GH102">
        <v>0</v>
      </c>
      <c r="GI102">
        <v>0</v>
      </c>
      <c r="GK102">
        <v>0</v>
      </c>
      <c r="GL102">
        <v>0</v>
      </c>
      <c r="GM102">
        <v>0</v>
      </c>
      <c r="GN102">
        <v>0</v>
      </c>
      <c r="GO102">
        <v>0</v>
      </c>
      <c r="GQ102">
        <v>0</v>
      </c>
      <c r="GR102">
        <v>0</v>
      </c>
      <c r="GS102">
        <v>0</v>
      </c>
      <c r="GT102">
        <v>0</v>
      </c>
      <c r="HB102">
        <v>0</v>
      </c>
      <c r="HC102">
        <v>0</v>
      </c>
      <c r="HD102">
        <v>0</v>
      </c>
      <c r="HE102">
        <v>0</v>
      </c>
      <c r="HF102">
        <v>1391446</v>
      </c>
      <c r="HG102">
        <v>9323</v>
      </c>
      <c r="HH102">
        <v>1433980</v>
      </c>
      <c r="HI102">
        <v>0</v>
      </c>
      <c r="HJ102">
        <v>192109</v>
      </c>
      <c r="HK102">
        <v>0</v>
      </c>
      <c r="HL102">
        <v>0</v>
      </c>
      <c r="HM102">
        <v>0</v>
      </c>
      <c r="HN102">
        <v>199523</v>
      </c>
      <c r="HO102">
        <v>0</v>
      </c>
      <c r="HP102">
        <v>0</v>
      </c>
      <c r="HQ102">
        <v>0</v>
      </c>
      <c r="HR102">
        <v>0</v>
      </c>
      <c r="HS102">
        <v>15106266</v>
      </c>
      <c r="HT102">
        <v>366058</v>
      </c>
      <c r="HW102">
        <v>0</v>
      </c>
      <c r="HX102">
        <v>100</v>
      </c>
      <c r="HY102">
        <v>113</v>
      </c>
      <c r="HZ102">
        <v>226</v>
      </c>
      <c r="IA102">
        <v>453</v>
      </c>
      <c r="IB102">
        <v>863</v>
      </c>
      <c r="IC102">
        <v>1755</v>
      </c>
      <c r="ID102">
        <v>0</v>
      </c>
      <c r="IE102">
        <v>0</v>
      </c>
      <c r="IF102">
        <v>0</v>
      </c>
      <c r="IG102">
        <v>15</v>
      </c>
      <c r="IH102">
        <v>621.66399999999999</v>
      </c>
      <c r="II102">
        <v>0</v>
      </c>
      <c r="IJ102">
        <v>663.96600000000001</v>
      </c>
      <c r="IK102">
        <v>0</v>
      </c>
      <c r="IL102">
        <v>0</v>
      </c>
      <c r="IM102">
        <v>0</v>
      </c>
      <c r="IN102">
        <v>0</v>
      </c>
      <c r="IO102">
        <v>0</v>
      </c>
      <c r="IP102">
        <v>0</v>
      </c>
      <c r="IQ102">
        <v>663.96600000000001</v>
      </c>
      <c r="IR102">
        <v>412655</v>
      </c>
      <c r="IS102">
        <v>0</v>
      </c>
      <c r="IT102">
        <v>0</v>
      </c>
      <c r="IU102">
        <v>0</v>
      </c>
      <c r="IV102">
        <v>0</v>
      </c>
      <c r="IW102">
        <v>6215</v>
      </c>
      <c r="IX102">
        <v>0</v>
      </c>
      <c r="IY102">
        <v>0</v>
      </c>
      <c r="IZ102">
        <v>0</v>
      </c>
      <c r="JA102">
        <v>0</v>
      </c>
      <c r="JB102">
        <v>4</v>
      </c>
      <c r="JC102">
        <v>108081</v>
      </c>
      <c r="JD102">
        <v>4</v>
      </c>
      <c r="JE102">
        <v>64860</v>
      </c>
      <c r="JF102">
        <v>3</v>
      </c>
      <c r="JG102">
        <v>24026</v>
      </c>
      <c r="JH102">
        <v>2556</v>
      </c>
      <c r="JJ102">
        <v>0</v>
      </c>
      <c r="JK102">
        <v>0</v>
      </c>
      <c r="JL102">
        <v>0</v>
      </c>
      <c r="JM102">
        <v>0</v>
      </c>
      <c r="JO102">
        <v>0</v>
      </c>
      <c r="JP102">
        <v>0</v>
      </c>
      <c r="JQ102">
        <v>0</v>
      </c>
      <c r="JR102">
        <v>0</v>
      </c>
      <c r="JS102">
        <v>0</v>
      </c>
      <c r="JT102">
        <v>0</v>
      </c>
      <c r="JU102">
        <v>0</v>
      </c>
      <c r="JW102">
        <v>0</v>
      </c>
      <c r="JX102">
        <v>0</v>
      </c>
      <c r="JY102">
        <v>0</v>
      </c>
      <c r="JZ102">
        <v>0</v>
      </c>
      <c r="KD102">
        <v>0</v>
      </c>
      <c r="KE102">
        <v>7375</v>
      </c>
      <c r="KG102">
        <v>0</v>
      </c>
      <c r="KH102">
        <v>0</v>
      </c>
      <c r="KI102">
        <v>0</v>
      </c>
      <c r="KJ102">
        <v>15</v>
      </c>
      <c r="KK102">
        <v>0</v>
      </c>
      <c r="KL102">
        <v>9323</v>
      </c>
      <c r="KM102">
        <v>0</v>
      </c>
      <c r="KN102">
        <v>0</v>
      </c>
      <c r="KO102">
        <v>0</v>
      </c>
      <c r="KP102">
        <v>0</v>
      </c>
      <c r="KQ102">
        <v>0</v>
      </c>
      <c r="KS102">
        <v>0</v>
      </c>
      <c r="KT102">
        <v>0</v>
      </c>
      <c r="KU102">
        <v>0</v>
      </c>
      <c r="KW102">
        <v>0</v>
      </c>
      <c r="KX102">
        <v>0</v>
      </c>
      <c r="KY102">
        <v>0</v>
      </c>
      <c r="KZ102">
        <v>17641273</v>
      </c>
      <c r="LA102">
        <v>0</v>
      </c>
      <c r="LB102">
        <v>0</v>
      </c>
      <c r="LD102">
        <v>0</v>
      </c>
      <c r="LE102">
        <v>0</v>
      </c>
      <c r="LF102">
        <v>0</v>
      </c>
      <c r="LG102">
        <v>114480</v>
      </c>
      <c r="LH102">
        <v>0</v>
      </c>
      <c r="LI102">
        <v>17641273</v>
      </c>
      <c r="LJ102">
        <v>1156.8430000000001</v>
      </c>
      <c r="LK102">
        <v>5</v>
      </c>
      <c r="LL102">
        <v>167700</v>
      </c>
      <c r="LM102">
        <v>24409</v>
      </c>
      <c r="LN102">
        <v>0</v>
      </c>
      <c r="LO102">
        <v>0</v>
      </c>
      <c r="LP102">
        <v>0</v>
      </c>
      <c r="LQ102">
        <v>0</v>
      </c>
      <c r="LR102">
        <v>0</v>
      </c>
      <c r="LS102">
        <v>0</v>
      </c>
      <c r="LT102">
        <v>0</v>
      </c>
      <c r="LU102">
        <v>0</v>
      </c>
      <c r="LV102">
        <v>0</v>
      </c>
      <c r="LW102">
        <v>0</v>
      </c>
      <c r="LX102">
        <v>0</v>
      </c>
      <c r="LY102">
        <v>0</v>
      </c>
      <c r="LZ102">
        <v>1908</v>
      </c>
      <c r="MA102">
        <v>114480</v>
      </c>
      <c r="MB102">
        <v>0</v>
      </c>
      <c r="MC102">
        <v>76320</v>
      </c>
      <c r="MD102">
        <v>38160</v>
      </c>
      <c r="ME102">
        <v>0</v>
      </c>
      <c r="MF102">
        <v>0</v>
      </c>
      <c r="MG102">
        <v>17641273</v>
      </c>
      <c r="MH102">
        <v>0</v>
      </c>
      <c r="MI102">
        <v>0</v>
      </c>
      <c r="MJ102">
        <v>0</v>
      </c>
      <c r="MK102">
        <v>0</v>
      </c>
      <c r="ML102">
        <v>0</v>
      </c>
      <c r="MM102">
        <v>1228196.149</v>
      </c>
      <c r="MN102">
        <v>205.93600000000001</v>
      </c>
      <c r="MO102">
        <v>81365.085000000006</v>
      </c>
      <c r="MP102">
        <v>381.02500000000003</v>
      </c>
      <c r="MQ102">
        <v>1002.6890000000001</v>
      </c>
      <c r="MS102">
        <v>763323922</v>
      </c>
      <c r="MT102">
        <v>257639917</v>
      </c>
      <c r="MU102">
        <v>130407</v>
      </c>
      <c r="MV102">
        <v>386364</v>
      </c>
      <c r="MW102">
        <v>23681</v>
      </c>
      <c r="MX102">
        <v>505684005</v>
      </c>
      <c r="MY102">
        <v>1279892</v>
      </c>
      <c r="MZ102">
        <v>464000</v>
      </c>
      <c r="NA102">
        <v>45</v>
      </c>
      <c r="NB102">
        <v>26</v>
      </c>
      <c r="ND102">
        <v>1423.4070000000002</v>
      </c>
      <c r="NE102">
        <v>64053</v>
      </c>
      <c r="NF102">
        <v>133</v>
      </c>
      <c r="NG102">
        <v>133000</v>
      </c>
      <c r="NH102">
        <v>202248</v>
      </c>
      <c r="NI102">
        <v>0</v>
      </c>
      <c r="NJ102">
        <v>0</v>
      </c>
      <c r="NK102">
        <v>0</v>
      </c>
      <c r="NL102">
        <v>0</v>
      </c>
      <c r="NN102">
        <v>0</v>
      </c>
      <c r="NO102">
        <v>0</v>
      </c>
      <c r="NP102">
        <v>1908</v>
      </c>
      <c r="NT102">
        <v>0</v>
      </c>
      <c r="NU102">
        <v>0</v>
      </c>
      <c r="NV102">
        <v>0</v>
      </c>
      <c r="NW102">
        <v>0</v>
      </c>
      <c r="NX102">
        <v>0</v>
      </c>
      <c r="NY102">
        <v>0</v>
      </c>
      <c r="NZ102">
        <v>0</v>
      </c>
      <c r="OA102">
        <v>0</v>
      </c>
      <c r="OB102">
        <v>0</v>
      </c>
      <c r="OC102">
        <v>0</v>
      </c>
      <c r="OD102">
        <v>0</v>
      </c>
      <c r="OE102">
        <v>182500</v>
      </c>
      <c r="OF102">
        <v>890000</v>
      </c>
      <c r="OG102">
        <v>2500</v>
      </c>
      <c r="OH102">
        <v>5000</v>
      </c>
      <c r="OO102">
        <v>0</v>
      </c>
      <c r="OP102">
        <v>0</v>
      </c>
      <c r="OQ102">
        <v>0</v>
      </c>
      <c r="OR102">
        <v>0</v>
      </c>
      <c r="OS102">
        <v>0</v>
      </c>
      <c r="OT102">
        <v>0</v>
      </c>
      <c r="OU102">
        <v>0</v>
      </c>
      <c r="OV102">
        <v>34239709</v>
      </c>
      <c r="OX102">
        <v>0.25270000000000004</v>
      </c>
      <c r="OY102">
        <v>406500.10000000003</v>
      </c>
      <c r="OZ102">
        <v>5972364</v>
      </c>
      <c r="PA102">
        <v>2203594</v>
      </c>
      <c r="PB102">
        <v>6925</v>
      </c>
      <c r="PC102">
        <v>0</v>
      </c>
      <c r="PD102">
        <v>35000000</v>
      </c>
      <c r="PE102">
        <v>33517000</v>
      </c>
      <c r="PF102">
        <v>1483000</v>
      </c>
      <c r="PG102">
        <v>306</v>
      </c>
      <c r="PH102">
        <v>0</v>
      </c>
      <c r="PI102">
        <v>0</v>
      </c>
      <c r="PJ102">
        <v>0</v>
      </c>
      <c r="PK102">
        <v>0</v>
      </c>
      <c r="PL102">
        <v>510425</v>
      </c>
      <c r="PM102">
        <v>0</v>
      </c>
      <c r="PN102">
        <v>0</v>
      </c>
      <c r="PO102">
        <v>0</v>
      </c>
    </row>
    <row r="103" spans="1:431" customFormat="1" x14ac:dyDescent="0.3">
      <c r="A103">
        <v>46778</v>
      </c>
      <c r="B103" s="4">
        <v>101855</v>
      </c>
      <c r="C103">
        <v>9</v>
      </c>
      <c r="D103">
        <v>2026</v>
      </c>
      <c r="E103">
        <v>6215</v>
      </c>
      <c r="F103">
        <v>0</v>
      </c>
      <c r="G103">
        <v>224.62200000000001</v>
      </c>
      <c r="H103">
        <v>212.73700000000002</v>
      </c>
      <c r="I103">
        <v>212.73700000000002</v>
      </c>
      <c r="J103">
        <v>224.62200000000001</v>
      </c>
      <c r="K103">
        <v>0</v>
      </c>
      <c r="L103">
        <v>6215</v>
      </c>
      <c r="M103">
        <v>0</v>
      </c>
      <c r="N103">
        <v>0</v>
      </c>
      <c r="P103">
        <v>252.70000000000002</v>
      </c>
      <c r="Q103">
        <v>0</v>
      </c>
      <c r="R103">
        <v>119070</v>
      </c>
      <c r="S103">
        <v>471.19</v>
      </c>
      <c r="U103">
        <v>86625</v>
      </c>
      <c r="V103">
        <v>15.245000000000001</v>
      </c>
      <c r="W103">
        <v>9475</v>
      </c>
      <c r="X103">
        <v>9475</v>
      </c>
      <c r="Z103">
        <v>0</v>
      </c>
      <c r="AC103">
        <v>0</v>
      </c>
      <c r="AD103" t="s">
        <v>427</v>
      </c>
      <c r="AE103">
        <v>0</v>
      </c>
      <c r="AH103">
        <v>0</v>
      </c>
      <c r="AI103">
        <v>0</v>
      </c>
      <c r="AJ103">
        <v>6215</v>
      </c>
      <c r="AK103" t="s">
        <v>949</v>
      </c>
      <c r="AL103" t="s">
        <v>526</v>
      </c>
      <c r="AM103">
        <v>0</v>
      </c>
      <c r="AN103">
        <v>0</v>
      </c>
      <c r="AO103">
        <v>0</v>
      </c>
      <c r="AP103">
        <v>0</v>
      </c>
      <c r="AQ103">
        <v>0</v>
      </c>
      <c r="AS103">
        <v>0</v>
      </c>
      <c r="AT103">
        <v>0</v>
      </c>
      <c r="AU103">
        <v>0</v>
      </c>
      <c r="AV103">
        <v>-23</v>
      </c>
      <c r="AW103">
        <v>2751950</v>
      </c>
      <c r="AX103">
        <v>2752506</v>
      </c>
      <c r="AY103">
        <v>1855049</v>
      </c>
      <c r="AZ103">
        <v>119070</v>
      </c>
      <c r="BA103">
        <v>0</v>
      </c>
      <c r="BB103">
        <v>0</v>
      </c>
      <c r="BC103">
        <v>0</v>
      </c>
      <c r="BD103">
        <v>0</v>
      </c>
      <c r="BE103">
        <v>0</v>
      </c>
      <c r="BF103">
        <v>2303044</v>
      </c>
      <c r="BG103">
        <v>0</v>
      </c>
      <c r="BJ103">
        <v>12</v>
      </c>
      <c r="BK103">
        <v>0</v>
      </c>
      <c r="BL103">
        <v>0</v>
      </c>
      <c r="BM103">
        <v>0</v>
      </c>
      <c r="BN103">
        <v>0</v>
      </c>
      <c r="BO103">
        <v>0</v>
      </c>
      <c r="BP103">
        <v>0</v>
      </c>
      <c r="BQ103">
        <v>893</v>
      </c>
      <c r="BS103">
        <v>0</v>
      </c>
      <c r="BT103">
        <v>0</v>
      </c>
      <c r="BU103">
        <v>0</v>
      </c>
      <c r="BV103">
        <v>0</v>
      </c>
      <c r="BW103">
        <v>0</v>
      </c>
      <c r="BY103">
        <v>0</v>
      </c>
      <c r="CA103">
        <v>0</v>
      </c>
      <c r="CB103">
        <v>0</v>
      </c>
      <c r="CC103">
        <v>0</v>
      </c>
      <c r="CD103">
        <v>0</v>
      </c>
      <c r="CE103">
        <v>0</v>
      </c>
      <c r="CF103">
        <v>0</v>
      </c>
      <c r="CG103">
        <v>0</v>
      </c>
      <c r="CH103">
        <v>15540</v>
      </c>
      <c r="CI103">
        <v>0</v>
      </c>
      <c r="CJ103">
        <v>4</v>
      </c>
      <c r="CK103">
        <v>0</v>
      </c>
      <c r="CL103">
        <v>0</v>
      </c>
      <c r="CN103">
        <v>0</v>
      </c>
      <c r="CO103">
        <v>1</v>
      </c>
      <c r="CP103">
        <v>0</v>
      </c>
      <c r="CQ103">
        <v>0</v>
      </c>
      <c r="CR103">
        <v>251.11100000000002</v>
      </c>
      <c r="CS103">
        <v>0</v>
      </c>
      <c r="CT103">
        <v>0</v>
      </c>
      <c r="CU103">
        <v>0</v>
      </c>
      <c r="CV103">
        <v>0</v>
      </c>
      <c r="CW103">
        <v>0</v>
      </c>
      <c r="CX103">
        <v>0</v>
      </c>
      <c r="CY103">
        <v>0</v>
      </c>
      <c r="CZ103">
        <v>0</v>
      </c>
      <c r="DB103">
        <v>1322160</v>
      </c>
      <c r="DC103">
        <v>0</v>
      </c>
      <c r="DD103">
        <v>0</v>
      </c>
      <c r="DE103">
        <v>400168</v>
      </c>
      <c r="DF103">
        <v>400168</v>
      </c>
      <c r="DG103">
        <v>64.388000000000005</v>
      </c>
      <c r="DH103">
        <v>0</v>
      </c>
      <c r="DI103">
        <v>0</v>
      </c>
      <c r="DK103">
        <v>3966</v>
      </c>
      <c r="DL103">
        <v>0</v>
      </c>
      <c r="DM103">
        <v>228237</v>
      </c>
      <c r="DN103">
        <v>556</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228793</v>
      </c>
      <c r="EI103">
        <v>0</v>
      </c>
      <c r="EJ103">
        <v>0</v>
      </c>
      <c r="EK103">
        <v>11.306000000000001</v>
      </c>
      <c r="EL103">
        <v>0</v>
      </c>
      <c r="EM103">
        <v>0</v>
      </c>
      <c r="EN103">
        <v>0.57900000000000007</v>
      </c>
      <c r="EO103">
        <v>0</v>
      </c>
      <c r="EP103">
        <v>0</v>
      </c>
      <c r="EQ103">
        <v>11.885</v>
      </c>
      <c r="ER103">
        <v>0</v>
      </c>
      <c r="ES103">
        <v>36.813000000000002</v>
      </c>
      <c r="ET103">
        <v>0</v>
      </c>
      <c r="EV103">
        <v>0</v>
      </c>
      <c r="EW103">
        <v>0</v>
      </c>
      <c r="EX103">
        <v>0</v>
      </c>
      <c r="EZ103">
        <v>2370194</v>
      </c>
      <c r="FA103">
        <v>0</v>
      </c>
      <c r="FB103">
        <v>2488708</v>
      </c>
      <c r="FC103">
        <v>0</v>
      </c>
      <c r="FD103">
        <v>0</v>
      </c>
      <c r="FE103">
        <v>324495</v>
      </c>
      <c r="FF103">
        <v>57817</v>
      </c>
      <c r="FG103">
        <v>6.7610000000000003E-2</v>
      </c>
      <c r="FH103">
        <v>3.1380999999999999E-2</v>
      </c>
      <c r="FI103">
        <v>0</v>
      </c>
      <c r="FJ103">
        <v>0</v>
      </c>
      <c r="FK103">
        <v>370.56200000000001</v>
      </c>
      <c r="FL103">
        <v>2886560</v>
      </c>
      <c r="FM103">
        <v>0</v>
      </c>
      <c r="FN103">
        <v>0</v>
      </c>
      <c r="FO103">
        <v>7568</v>
      </c>
      <c r="FP103">
        <v>0</v>
      </c>
      <c r="FQ103">
        <v>7568</v>
      </c>
      <c r="FR103">
        <v>7568</v>
      </c>
      <c r="FS103">
        <v>0</v>
      </c>
      <c r="FT103">
        <v>0</v>
      </c>
      <c r="FU103">
        <v>0</v>
      </c>
      <c r="FV103">
        <v>0</v>
      </c>
      <c r="FW103">
        <v>0</v>
      </c>
      <c r="FX103">
        <v>0</v>
      </c>
      <c r="FY103">
        <v>0</v>
      </c>
      <c r="GB103">
        <v>0</v>
      </c>
      <c r="GC103">
        <v>0</v>
      </c>
      <c r="GD103">
        <v>0</v>
      </c>
      <c r="GF103">
        <v>0</v>
      </c>
      <c r="GG103">
        <v>0</v>
      </c>
      <c r="GH103">
        <v>0</v>
      </c>
      <c r="GI103">
        <v>0</v>
      </c>
      <c r="GK103">
        <v>0</v>
      </c>
      <c r="GL103">
        <v>0</v>
      </c>
      <c r="GM103">
        <v>0</v>
      </c>
      <c r="GN103">
        <v>0</v>
      </c>
      <c r="GO103">
        <v>0</v>
      </c>
      <c r="GQ103">
        <v>0</v>
      </c>
      <c r="GR103">
        <v>0</v>
      </c>
      <c r="GS103">
        <v>0</v>
      </c>
      <c r="GT103">
        <v>0</v>
      </c>
      <c r="HB103">
        <v>0</v>
      </c>
      <c r="HC103">
        <v>0</v>
      </c>
      <c r="HD103">
        <v>0</v>
      </c>
      <c r="HE103">
        <v>0</v>
      </c>
      <c r="HF103">
        <v>246775</v>
      </c>
      <c r="HG103">
        <v>0</v>
      </c>
      <c r="HH103">
        <v>89447</v>
      </c>
      <c r="HI103">
        <v>0</v>
      </c>
      <c r="HJ103">
        <v>38838</v>
      </c>
      <c r="HK103">
        <v>0</v>
      </c>
      <c r="HL103">
        <v>0</v>
      </c>
      <c r="HM103">
        <v>0</v>
      </c>
      <c r="HN103">
        <v>6226</v>
      </c>
      <c r="HO103">
        <v>0</v>
      </c>
      <c r="HP103">
        <v>0</v>
      </c>
      <c r="HQ103">
        <v>0</v>
      </c>
      <c r="HR103">
        <v>0</v>
      </c>
      <c r="HS103">
        <v>2369638</v>
      </c>
      <c r="HT103">
        <v>57817</v>
      </c>
      <c r="HW103">
        <v>0</v>
      </c>
      <c r="HX103">
        <v>18</v>
      </c>
      <c r="HY103">
        <v>48</v>
      </c>
      <c r="HZ103">
        <v>72</v>
      </c>
      <c r="IA103">
        <v>77</v>
      </c>
      <c r="IB103">
        <v>39</v>
      </c>
      <c r="IC103">
        <v>254</v>
      </c>
      <c r="ID103">
        <v>0</v>
      </c>
      <c r="IE103">
        <v>0</v>
      </c>
      <c r="IF103">
        <v>0</v>
      </c>
      <c r="IG103">
        <v>0</v>
      </c>
      <c r="IH103">
        <v>100.14</v>
      </c>
      <c r="II103">
        <v>0</v>
      </c>
      <c r="IJ103">
        <v>15.245000000000001</v>
      </c>
      <c r="IK103">
        <v>0</v>
      </c>
      <c r="IL103">
        <v>0</v>
      </c>
      <c r="IM103">
        <v>0</v>
      </c>
      <c r="IN103">
        <v>0</v>
      </c>
      <c r="IO103">
        <v>0</v>
      </c>
      <c r="IP103">
        <v>0</v>
      </c>
      <c r="IQ103">
        <v>15.245000000000001</v>
      </c>
      <c r="IR103">
        <v>9475</v>
      </c>
      <c r="IS103">
        <v>0</v>
      </c>
      <c r="IT103">
        <v>0</v>
      </c>
      <c r="IU103">
        <v>0</v>
      </c>
      <c r="IV103">
        <v>0</v>
      </c>
      <c r="IW103">
        <v>6215</v>
      </c>
      <c r="IX103">
        <v>0</v>
      </c>
      <c r="IY103">
        <v>0</v>
      </c>
      <c r="IZ103">
        <v>0</v>
      </c>
      <c r="JA103">
        <v>0</v>
      </c>
      <c r="JB103">
        <v>0</v>
      </c>
      <c r="JC103">
        <v>0</v>
      </c>
      <c r="JD103">
        <v>0</v>
      </c>
      <c r="JE103">
        <v>0</v>
      </c>
      <c r="JF103">
        <v>1</v>
      </c>
      <c r="JG103">
        <v>6226</v>
      </c>
      <c r="JH103">
        <v>0</v>
      </c>
      <c r="JJ103">
        <v>0</v>
      </c>
      <c r="JK103">
        <v>0</v>
      </c>
      <c r="JL103">
        <v>0</v>
      </c>
      <c r="JM103">
        <v>0</v>
      </c>
      <c r="JO103">
        <v>0</v>
      </c>
      <c r="JP103">
        <v>0</v>
      </c>
      <c r="JQ103">
        <v>0</v>
      </c>
      <c r="JR103">
        <v>0</v>
      </c>
      <c r="JS103">
        <v>0</v>
      </c>
      <c r="JT103">
        <v>0</v>
      </c>
      <c r="JU103">
        <v>0</v>
      </c>
      <c r="JW103">
        <v>0</v>
      </c>
      <c r="JX103">
        <v>0</v>
      </c>
      <c r="JY103">
        <v>0</v>
      </c>
      <c r="JZ103">
        <v>0</v>
      </c>
      <c r="KD103">
        <v>0</v>
      </c>
      <c r="KE103">
        <v>7375</v>
      </c>
      <c r="KG103">
        <v>0</v>
      </c>
      <c r="KH103">
        <v>0</v>
      </c>
      <c r="KI103">
        <v>0</v>
      </c>
      <c r="KJ103">
        <v>0</v>
      </c>
      <c r="KK103">
        <v>0</v>
      </c>
      <c r="KL103">
        <v>0</v>
      </c>
      <c r="KM103">
        <v>0</v>
      </c>
      <c r="KN103">
        <v>0</v>
      </c>
      <c r="KO103">
        <v>0</v>
      </c>
      <c r="KP103">
        <v>0</v>
      </c>
      <c r="KQ103">
        <v>0</v>
      </c>
      <c r="KS103">
        <v>0</v>
      </c>
      <c r="KT103">
        <v>0</v>
      </c>
      <c r="KU103">
        <v>0</v>
      </c>
      <c r="KW103">
        <v>0</v>
      </c>
      <c r="KX103">
        <v>0</v>
      </c>
      <c r="KY103">
        <v>0</v>
      </c>
      <c r="KZ103">
        <v>2767490</v>
      </c>
      <c r="LA103">
        <v>0</v>
      </c>
      <c r="LB103">
        <v>0</v>
      </c>
      <c r="LD103">
        <v>0</v>
      </c>
      <c r="LE103">
        <v>0</v>
      </c>
      <c r="LF103">
        <v>0</v>
      </c>
      <c r="LG103">
        <v>15540</v>
      </c>
      <c r="LH103">
        <v>0</v>
      </c>
      <c r="LI103">
        <v>2767490</v>
      </c>
      <c r="LJ103">
        <v>251.11100000000002</v>
      </c>
      <c r="LK103">
        <v>1</v>
      </c>
      <c r="LL103">
        <v>33540</v>
      </c>
      <c r="LM103">
        <v>5298</v>
      </c>
      <c r="LN103">
        <v>0</v>
      </c>
      <c r="LO103">
        <v>0</v>
      </c>
      <c r="LP103">
        <v>0</v>
      </c>
      <c r="LQ103">
        <v>0</v>
      </c>
      <c r="LR103">
        <v>0</v>
      </c>
      <c r="LS103">
        <v>0</v>
      </c>
      <c r="LT103">
        <v>0</v>
      </c>
      <c r="LU103">
        <v>0</v>
      </c>
      <c r="LV103">
        <v>0</v>
      </c>
      <c r="LW103">
        <v>0</v>
      </c>
      <c r="LX103">
        <v>0</v>
      </c>
      <c r="LY103">
        <v>0</v>
      </c>
      <c r="LZ103">
        <v>259</v>
      </c>
      <c r="MA103">
        <v>15540</v>
      </c>
      <c r="MB103">
        <v>0</v>
      </c>
      <c r="MC103">
        <v>10360</v>
      </c>
      <c r="MD103">
        <v>5180</v>
      </c>
      <c r="ME103">
        <v>0</v>
      </c>
      <c r="MF103">
        <v>0</v>
      </c>
      <c r="MG103">
        <v>2767490</v>
      </c>
      <c r="MH103">
        <v>0</v>
      </c>
      <c r="MI103">
        <v>0</v>
      </c>
      <c r="MJ103">
        <v>0</v>
      </c>
      <c r="MK103">
        <v>0</v>
      </c>
      <c r="ML103">
        <v>0</v>
      </c>
      <c r="MM103">
        <v>1228196.149</v>
      </c>
      <c r="MN103">
        <v>9.8849999999999998</v>
      </c>
      <c r="MO103">
        <v>81365.085000000006</v>
      </c>
      <c r="MP103">
        <v>112.721</v>
      </c>
      <c r="MQ103">
        <v>212.86100000000002</v>
      </c>
      <c r="MS103">
        <v>763323922</v>
      </c>
      <c r="MT103">
        <v>257639917</v>
      </c>
      <c r="MU103">
        <v>21006</v>
      </c>
      <c r="MV103">
        <v>62237</v>
      </c>
      <c r="MW103">
        <v>7006</v>
      </c>
      <c r="MX103">
        <v>505684005</v>
      </c>
      <c r="MY103">
        <v>61435</v>
      </c>
      <c r="MZ103">
        <v>92000</v>
      </c>
      <c r="NA103">
        <v>10</v>
      </c>
      <c r="NB103">
        <v>3</v>
      </c>
      <c r="ND103">
        <v>252.44300000000001</v>
      </c>
      <c r="NE103">
        <v>11360</v>
      </c>
      <c r="NF103">
        <v>9</v>
      </c>
      <c r="NG103">
        <v>9000</v>
      </c>
      <c r="NH103">
        <v>27454</v>
      </c>
      <c r="NI103">
        <v>0</v>
      </c>
      <c r="NJ103">
        <v>0</v>
      </c>
      <c r="NK103">
        <v>75249</v>
      </c>
      <c r="NL103">
        <v>0</v>
      </c>
      <c r="NN103">
        <v>0</v>
      </c>
      <c r="NO103">
        <v>0</v>
      </c>
      <c r="NP103">
        <v>259</v>
      </c>
      <c r="NT103">
        <v>0</v>
      </c>
      <c r="NU103">
        <v>0</v>
      </c>
      <c r="NV103">
        <v>0</v>
      </c>
      <c r="NW103">
        <v>0</v>
      </c>
      <c r="NX103">
        <v>0</v>
      </c>
      <c r="NY103">
        <v>0</v>
      </c>
      <c r="NZ103">
        <v>0</v>
      </c>
      <c r="OA103">
        <v>0</v>
      </c>
      <c r="OB103">
        <v>0</v>
      </c>
      <c r="OC103">
        <v>0</v>
      </c>
      <c r="OD103">
        <v>0</v>
      </c>
      <c r="OE103">
        <v>4000</v>
      </c>
      <c r="OF103">
        <v>40000</v>
      </c>
      <c r="OG103">
        <v>4000</v>
      </c>
      <c r="OH103">
        <v>8000</v>
      </c>
      <c r="OO103">
        <v>0</v>
      </c>
      <c r="OP103">
        <v>0</v>
      </c>
      <c r="OQ103">
        <v>0</v>
      </c>
      <c r="OR103">
        <v>0</v>
      </c>
      <c r="OS103">
        <v>0</v>
      </c>
      <c r="OT103">
        <v>0</v>
      </c>
      <c r="OU103">
        <v>0</v>
      </c>
      <c r="OV103">
        <v>330632</v>
      </c>
      <c r="OX103">
        <v>0.25270000000000004</v>
      </c>
      <c r="OY103">
        <v>406500.10000000003</v>
      </c>
      <c r="OZ103">
        <v>56638</v>
      </c>
      <c r="PA103">
        <v>20897</v>
      </c>
      <c r="PB103">
        <v>6925</v>
      </c>
      <c r="PC103">
        <v>0</v>
      </c>
      <c r="PD103">
        <v>35000000</v>
      </c>
      <c r="PE103">
        <v>33517000</v>
      </c>
      <c r="PF103">
        <v>1483000</v>
      </c>
      <c r="PG103">
        <v>306</v>
      </c>
      <c r="PH103">
        <v>0</v>
      </c>
      <c r="PI103">
        <v>0</v>
      </c>
      <c r="PJ103">
        <v>0</v>
      </c>
      <c r="PK103">
        <v>0</v>
      </c>
      <c r="PL103">
        <v>73197</v>
      </c>
      <c r="PM103">
        <v>0</v>
      </c>
      <c r="PN103">
        <v>0</v>
      </c>
      <c r="PO103">
        <v>0</v>
      </c>
    </row>
    <row r="104" spans="1:431" customFormat="1" x14ac:dyDescent="0.3">
      <c r="A104">
        <v>46778</v>
      </c>
      <c r="B104" s="4">
        <v>101856</v>
      </c>
      <c r="C104">
        <v>9</v>
      </c>
      <c r="D104">
        <v>2026</v>
      </c>
      <c r="E104">
        <v>6215</v>
      </c>
      <c r="F104">
        <v>0</v>
      </c>
      <c r="G104">
        <v>621.30799999999999</v>
      </c>
      <c r="H104">
        <v>614.21800000000007</v>
      </c>
      <c r="I104">
        <v>614.21800000000007</v>
      </c>
      <c r="J104">
        <v>621.30799999999999</v>
      </c>
      <c r="K104">
        <v>0</v>
      </c>
      <c r="L104">
        <v>6215</v>
      </c>
      <c r="M104">
        <v>0</v>
      </c>
      <c r="N104">
        <v>0</v>
      </c>
      <c r="P104">
        <v>619.41</v>
      </c>
      <c r="Q104">
        <v>0</v>
      </c>
      <c r="R104">
        <v>291860</v>
      </c>
      <c r="S104">
        <v>471.19</v>
      </c>
      <c r="U104">
        <v>212332</v>
      </c>
      <c r="V104">
        <v>111.44500000000001</v>
      </c>
      <c r="W104">
        <v>434169</v>
      </c>
      <c r="X104">
        <v>434169</v>
      </c>
      <c r="Z104">
        <v>0</v>
      </c>
      <c r="AC104">
        <v>0</v>
      </c>
      <c r="AD104" t="s">
        <v>427</v>
      </c>
      <c r="AE104">
        <v>0</v>
      </c>
      <c r="AH104">
        <v>0</v>
      </c>
      <c r="AI104">
        <v>0</v>
      </c>
      <c r="AJ104">
        <v>6215</v>
      </c>
      <c r="AK104" t="s">
        <v>949</v>
      </c>
      <c r="AL104" t="s">
        <v>527</v>
      </c>
      <c r="AM104">
        <v>0</v>
      </c>
      <c r="AN104">
        <v>0</v>
      </c>
      <c r="AO104">
        <v>0</v>
      </c>
      <c r="AP104">
        <v>0</v>
      </c>
      <c r="AQ104">
        <v>0</v>
      </c>
      <c r="AS104">
        <v>0</v>
      </c>
      <c r="AT104">
        <v>0</v>
      </c>
      <c r="AU104">
        <v>0</v>
      </c>
      <c r="AV104">
        <v>-59</v>
      </c>
      <c r="AW104">
        <v>7935763</v>
      </c>
      <c r="AX104">
        <v>7704435</v>
      </c>
      <c r="AY104">
        <v>5339278</v>
      </c>
      <c r="AZ104">
        <v>291860</v>
      </c>
      <c r="BA104">
        <v>0</v>
      </c>
      <c r="BB104">
        <v>0</v>
      </c>
      <c r="BC104">
        <v>0</v>
      </c>
      <c r="BD104">
        <v>0</v>
      </c>
      <c r="BE104">
        <v>0</v>
      </c>
      <c r="BF104">
        <v>6604799</v>
      </c>
      <c r="BG104">
        <v>0</v>
      </c>
      <c r="BJ104">
        <v>12</v>
      </c>
      <c r="BK104">
        <v>0</v>
      </c>
      <c r="BL104">
        <v>0</v>
      </c>
      <c r="BM104">
        <v>0</v>
      </c>
      <c r="BN104">
        <v>0</v>
      </c>
      <c r="BO104">
        <v>0</v>
      </c>
      <c r="BP104">
        <v>0</v>
      </c>
      <c r="BQ104">
        <v>818</v>
      </c>
      <c r="BS104">
        <v>0</v>
      </c>
      <c r="BT104">
        <v>0</v>
      </c>
      <c r="BU104">
        <v>0</v>
      </c>
      <c r="BV104">
        <v>0</v>
      </c>
      <c r="BW104">
        <v>0</v>
      </c>
      <c r="BY104">
        <v>0</v>
      </c>
      <c r="CA104">
        <v>0</v>
      </c>
      <c r="CB104">
        <v>0</v>
      </c>
      <c r="CC104">
        <v>0</v>
      </c>
      <c r="CD104">
        <v>0</v>
      </c>
      <c r="CE104">
        <v>0</v>
      </c>
      <c r="CF104">
        <v>0</v>
      </c>
      <c r="CG104">
        <v>0</v>
      </c>
      <c r="CH104">
        <v>273386</v>
      </c>
      <c r="CI104">
        <v>0</v>
      </c>
      <c r="CJ104">
        <v>4</v>
      </c>
      <c r="CK104">
        <v>0</v>
      </c>
      <c r="CL104">
        <v>0</v>
      </c>
      <c r="CN104">
        <v>0</v>
      </c>
      <c r="CO104">
        <v>1</v>
      </c>
      <c r="CP104">
        <v>0</v>
      </c>
      <c r="CQ104">
        <v>0</v>
      </c>
      <c r="CR104">
        <v>619.31700000000001</v>
      </c>
      <c r="CS104">
        <v>0</v>
      </c>
      <c r="CT104">
        <v>0</v>
      </c>
      <c r="CU104">
        <v>0</v>
      </c>
      <c r="CV104">
        <v>0</v>
      </c>
      <c r="CW104">
        <v>0</v>
      </c>
      <c r="CX104">
        <v>0</v>
      </c>
      <c r="CY104">
        <v>0</v>
      </c>
      <c r="CZ104">
        <v>0</v>
      </c>
      <c r="DB104">
        <v>3817365</v>
      </c>
      <c r="DC104">
        <v>0</v>
      </c>
      <c r="DD104">
        <v>0</v>
      </c>
      <c r="DE104">
        <v>1147833</v>
      </c>
      <c r="DF104">
        <v>1147833</v>
      </c>
      <c r="DG104">
        <v>184.68800000000002</v>
      </c>
      <c r="DH104">
        <v>0</v>
      </c>
      <c r="DI104">
        <v>0</v>
      </c>
      <c r="DK104">
        <v>2818</v>
      </c>
      <c r="DL104">
        <v>0</v>
      </c>
      <c r="DM104">
        <v>146941</v>
      </c>
      <c r="DN104">
        <v>358</v>
      </c>
      <c r="DO104">
        <v>0</v>
      </c>
      <c r="DP104">
        <v>0</v>
      </c>
      <c r="DQ104">
        <v>0</v>
      </c>
      <c r="DR104">
        <v>0</v>
      </c>
      <c r="DS104">
        <v>0</v>
      </c>
      <c r="DT104">
        <v>0</v>
      </c>
      <c r="DU104">
        <v>0</v>
      </c>
      <c r="DV104">
        <v>0</v>
      </c>
      <c r="DW104">
        <v>0</v>
      </c>
      <c r="DX104">
        <v>0</v>
      </c>
      <c r="DY104">
        <v>0</v>
      </c>
      <c r="DZ104">
        <v>0</v>
      </c>
      <c r="EA104">
        <v>0</v>
      </c>
      <c r="EB104">
        <v>0</v>
      </c>
      <c r="EC104">
        <v>0.93100000000000005</v>
      </c>
      <c r="ED104">
        <v>6654</v>
      </c>
      <c r="EE104">
        <v>0</v>
      </c>
      <c r="EF104">
        <v>0</v>
      </c>
      <c r="EG104">
        <v>0</v>
      </c>
      <c r="EH104">
        <v>140645</v>
      </c>
      <c r="EI104">
        <v>0</v>
      </c>
      <c r="EJ104">
        <v>0</v>
      </c>
      <c r="EK104">
        <v>6.41</v>
      </c>
      <c r="EL104">
        <v>0</v>
      </c>
      <c r="EM104">
        <v>0</v>
      </c>
      <c r="EN104">
        <v>0.68</v>
      </c>
      <c r="EO104">
        <v>0</v>
      </c>
      <c r="EP104">
        <v>0</v>
      </c>
      <c r="EQ104">
        <v>7.09</v>
      </c>
      <c r="ER104">
        <v>0</v>
      </c>
      <c r="ES104">
        <v>22.63</v>
      </c>
      <c r="ET104">
        <v>0</v>
      </c>
      <c r="EV104">
        <v>0</v>
      </c>
      <c r="EW104">
        <v>0</v>
      </c>
      <c r="EX104">
        <v>0</v>
      </c>
      <c r="EZ104">
        <v>6608016</v>
      </c>
      <c r="FA104">
        <v>0</v>
      </c>
      <c r="FB104">
        <v>6899518</v>
      </c>
      <c r="FC104">
        <v>0</v>
      </c>
      <c r="FD104">
        <v>0</v>
      </c>
      <c r="FE104">
        <v>930607</v>
      </c>
      <c r="FF104">
        <v>165812</v>
      </c>
      <c r="FG104">
        <v>6.7610000000000003E-2</v>
      </c>
      <c r="FH104">
        <v>3.1380999999999999E-2</v>
      </c>
      <c r="FI104">
        <v>0</v>
      </c>
      <c r="FJ104">
        <v>0</v>
      </c>
      <c r="FK104">
        <v>1062.7190000000001</v>
      </c>
      <c r="FL104">
        <v>8269323</v>
      </c>
      <c r="FM104">
        <v>0</v>
      </c>
      <c r="FN104">
        <v>0</v>
      </c>
      <c r="FO104">
        <v>0</v>
      </c>
      <c r="FP104">
        <v>0</v>
      </c>
      <c r="FQ104">
        <v>0</v>
      </c>
      <c r="FR104">
        <v>0</v>
      </c>
      <c r="FS104">
        <v>0</v>
      </c>
      <c r="FT104">
        <v>0</v>
      </c>
      <c r="FU104">
        <v>0</v>
      </c>
      <c r="FV104">
        <v>0</v>
      </c>
      <c r="FW104">
        <v>0</v>
      </c>
      <c r="FX104">
        <v>0</v>
      </c>
      <c r="FY104">
        <v>0</v>
      </c>
      <c r="GB104">
        <v>0</v>
      </c>
      <c r="GC104">
        <v>0</v>
      </c>
      <c r="GD104">
        <v>0</v>
      </c>
      <c r="GF104">
        <v>0</v>
      </c>
      <c r="GG104">
        <v>0</v>
      </c>
      <c r="GH104">
        <v>0</v>
      </c>
      <c r="GI104">
        <v>0</v>
      </c>
      <c r="GK104">
        <v>0</v>
      </c>
      <c r="GL104">
        <v>0</v>
      </c>
      <c r="GM104">
        <v>0</v>
      </c>
      <c r="GN104">
        <v>0</v>
      </c>
      <c r="GO104">
        <v>0</v>
      </c>
      <c r="GQ104">
        <v>0</v>
      </c>
      <c r="GR104">
        <v>0</v>
      </c>
      <c r="GS104">
        <v>0</v>
      </c>
      <c r="GT104">
        <v>0</v>
      </c>
      <c r="HB104">
        <v>0</v>
      </c>
      <c r="HC104">
        <v>0</v>
      </c>
      <c r="HD104">
        <v>231686</v>
      </c>
      <c r="HE104">
        <v>0</v>
      </c>
      <c r="HF104">
        <v>712493</v>
      </c>
      <c r="HG104">
        <v>0</v>
      </c>
      <c r="HH104">
        <v>345640</v>
      </c>
      <c r="HI104">
        <v>0</v>
      </c>
      <c r="HJ104">
        <v>46608</v>
      </c>
      <c r="HK104">
        <v>0</v>
      </c>
      <c r="HL104">
        <v>0</v>
      </c>
      <c r="HM104">
        <v>0</v>
      </c>
      <c r="HN104">
        <v>0</v>
      </c>
      <c r="HO104">
        <v>0</v>
      </c>
      <c r="HP104">
        <v>0</v>
      </c>
      <c r="HQ104">
        <v>0</v>
      </c>
      <c r="HR104">
        <v>0</v>
      </c>
      <c r="HS104">
        <v>6607658</v>
      </c>
      <c r="HT104">
        <v>165812</v>
      </c>
      <c r="HW104">
        <v>0</v>
      </c>
      <c r="HX104">
        <v>29</v>
      </c>
      <c r="HY104">
        <v>34</v>
      </c>
      <c r="HZ104">
        <v>71</v>
      </c>
      <c r="IA104">
        <v>155</v>
      </c>
      <c r="IB104">
        <v>406</v>
      </c>
      <c r="IC104">
        <v>695</v>
      </c>
      <c r="ID104">
        <v>0</v>
      </c>
      <c r="IE104">
        <v>391.42500000000001</v>
      </c>
      <c r="IF104">
        <v>0</v>
      </c>
      <c r="IG104">
        <v>0</v>
      </c>
      <c r="IH104">
        <v>539.87700000000007</v>
      </c>
      <c r="II104">
        <v>0</v>
      </c>
      <c r="IJ104">
        <v>502.87</v>
      </c>
      <c r="IK104">
        <v>0</v>
      </c>
      <c r="IL104">
        <v>0</v>
      </c>
      <c r="IM104">
        <v>0</v>
      </c>
      <c r="IN104">
        <v>0</v>
      </c>
      <c r="IO104">
        <v>0</v>
      </c>
      <c r="IP104">
        <v>0</v>
      </c>
      <c r="IQ104">
        <v>111.44500000000001</v>
      </c>
      <c r="IR104">
        <v>69263</v>
      </c>
      <c r="IS104">
        <v>0</v>
      </c>
      <c r="IT104">
        <v>0</v>
      </c>
      <c r="IU104">
        <v>0</v>
      </c>
      <c r="IV104">
        <v>0</v>
      </c>
      <c r="IW104">
        <v>6215</v>
      </c>
      <c r="IX104">
        <v>364906</v>
      </c>
      <c r="IY104">
        <v>0</v>
      </c>
      <c r="IZ104">
        <v>0</v>
      </c>
      <c r="JA104">
        <v>0</v>
      </c>
      <c r="JB104">
        <v>0</v>
      </c>
      <c r="JC104">
        <v>0</v>
      </c>
      <c r="JD104">
        <v>0</v>
      </c>
      <c r="JE104">
        <v>0</v>
      </c>
      <c r="JF104">
        <v>0</v>
      </c>
      <c r="JG104">
        <v>0</v>
      </c>
      <c r="JH104">
        <v>0</v>
      </c>
      <c r="JJ104">
        <v>0</v>
      </c>
      <c r="JK104">
        <v>0</v>
      </c>
      <c r="JL104">
        <v>0</v>
      </c>
      <c r="JM104">
        <v>0</v>
      </c>
      <c r="JO104">
        <v>0</v>
      </c>
      <c r="JP104">
        <v>0</v>
      </c>
      <c r="JQ104">
        <v>0</v>
      </c>
      <c r="JR104">
        <v>0</v>
      </c>
      <c r="JS104">
        <v>0</v>
      </c>
      <c r="JT104">
        <v>0</v>
      </c>
      <c r="JU104">
        <v>0</v>
      </c>
      <c r="JW104">
        <v>0</v>
      </c>
      <c r="JX104">
        <v>0</v>
      </c>
      <c r="JY104">
        <v>0</v>
      </c>
      <c r="JZ104">
        <v>0</v>
      </c>
      <c r="KD104">
        <v>0</v>
      </c>
      <c r="KE104">
        <v>7375</v>
      </c>
      <c r="KG104">
        <v>0</v>
      </c>
      <c r="KH104">
        <v>0</v>
      </c>
      <c r="KI104">
        <v>0</v>
      </c>
      <c r="KJ104">
        <v>0</v>
      </c>
      <c r="KK104">
        <v>0</v>
      </c>
      <c r="KL104">
        <v>0</v>
      </c>
      <c r="KM104">
        <v>0</v>
      </c>
      <c r="KN104">
        <v>0</v>
      </c>
      <c r="KO104">
        <v>0</v>
      </c>
      <c r="KP104">
        <v>0</v>
      </c>
      <c r="KQ104">
        <v>0</v>
      </c>
      <c r="KS104">
        <v>0</v>
      </c>
      <c r="KT104">
        <v>0</v>
      </c>
      <c r="KU104">
        <v>0</v>
      </c>
      <c r="KW104">
        <v>0</v>
      </c>
      <c r="KX104">
        <v>0</v>
      </c>
      <c r="KY104">
        <v>0</v>
      </c>
      <c r="KZ104">
        <v>7745777</v>
      </c>
      <c r="LA104">
        <v>0</v>
      </c>
      <c r="LB104">
        <v>0</v>
      </c>
      <c r="LD104">
        <v>0</v>
      </c>
      <c r="LE104">
        <v>0</v>
      </c>
      <c r="LF104">
        <v>0</v>
      </c>
      <c r="LG104">
        <v>41700</v>
      </c>
      <c r="LH104">
        <v>0</v>
      </c>
      <c r="LI104">
        <v>7745777</v>
      </c>
      <c r="LJ104">
        <v>619.31700000000001</v>
      </c>
      <c r="LK104">
        <v>1</v>
      </c>
      <c r="LL104">
        <v>33540</v>
      </c>
      <c r="LM104">
        <v>13068</v>
      </c>
      <c r="LN104">
        <v>0</v>
      </c>
      <c r="LO104">
        <v>0</v>
      </c>
      <c r="LP104">
        <v>0</v>
      </c>
      <c r="LQ104">
        <v>0</v>
      </c>
      <c r="LR104">
        <v>0</v>
      </c>
      <c r="LS104">
        <v>0</v>
      </c>
      <c r="LT104">
        <v>0</v>
      </c>
      <c r="LU104">
        <v>0</v>
      </c>
      <c r="LV104">
        <v>0</v>
      </c>
      <c r="LW104">
        <v>0</v>
      </c>
      <c r="LX104">
        <v>0</v>
      </c>
      <c r="LY104">
        <v>0</v>
      </c>
      <c r="LZ104">
        <v>695</v>
      </c>
      <c r="MA104">
        <v>41700</v>
      </c>
      <c r="MB104">
        <v>0</v>
      </c>
      <c r="MC104">
        <v>27800</v>
      </c>
      <c r="MD104">
        <v>13900</v>
      </c>
      <c r="ME104">
        <v>0</v>
      </c>
      <c r="MF104">
        <v>0</v>
      </c>
      <c r="MG104">
        <v>7977463</v>
      </c>
      <c r="MH104">
        <v>0</v>
      </c>
      <c r="MI104">
        <v>0</v>
      </c>
      <c r="MJ104">
        <v>0</v>
      </c>
      <c r="MK104">
        <v>0</v>
      </c>
      <c r="ML104">
        <v>0</v>
      </c>
      <c r="MM104">
        <v>1228196.149</v>
      </c>
      <c r="MN104">
        <v>34.646000000000001</v>
      </c>
      <c r="MO104">
        <v>81365.085000000006</v>
      </c>
      <c r="MP104">
        <v>274.56200000000001</v>
      </c>
      <c r="MQ104">
        <v>814.43900000000008</v>
      </c>
      <c r="MS104">
        <v>763323922</v>
      </c>
      <c r="MT104">
        <v>257639917</v>
      </c>
      <c r="MU104">
        <v>113251</v>
      </c>
      <c r="MV104">
        <v>335534</v>
      </c>
      <c r="MW104">
        <v>17064</v>
      </c>
      <c r="MX104">
        <v>505684005</v>
      </c>
      <c r="MY104">
        <v>215325</v>
      </c>
      <c r="MZ104">
        <v>136000</v>
      </c>
      <c r="NA104">
        <v>15</v>
      </c>
      <c r="NB104">
        <v>4</v>
      </c>
      <c r="ND104">
        <v>728.85900000000004</v>
      </c>
      <c r="NE104">
        <v>32799</v>
      </c>
      <c r="NF104">
        <v>6</v>
      </c>
      <c r="NG104">
        <v>6000</v>
      </c>
      <c r="NH104">
        <v>73670</v>
      </c>
      <c r="NI104">
        <v>0</v>
      </c>
      <c r="NJ104">
        <v>0</v>
      </c>
      <c r="NK104">
        <v>95196</v>
      </c>
      <c r="NL104">
        <v>0</v>
      </c>
      <c r="NN104">
        <v>0</v>
      </c>
      <c r="NO104">
        <v>0</v>
      </c>
      <c r="NP104">
        <v>695</v>
      </c>
      <c r="NT104">
        <v>0</v>
      </c>
      <c r="NU104">
        <v>0</v>
      </c>
      <c r="NV104">
        <v>0</v>
      </c>
      <c r="NW104">
        <v>0</v>
      </c>
      <c r="NX104">
        <v>0</v>
      </c>
      <c r="NY104">
        <v>0</v>
      </c>
      <c r="NZ104">
        <v>0</v>
      </c>
      <c r="OA104">
        <v>0</v>
      </c>
      <c r="OB104">
        <v>0</v>
      </c>
      <c r="OC104">
        <v>0</v>
      </c>
      <c r="OD104">
        <v>0</v>
      </c>
      <c r="OE104">
        <v>4000</v>
      </c>
      <c r="OF104">
        <v>456000</v>
      </c>
      <c r="OG104">
        <v>4000</v>
      </c>
      <c r="OH104">
        <v>8000</v>
      </c>
      <c r="OO104">
        <v>0</v>
      </c>
      <c r="OP104">
        <v>0</v>
      </c>
      <c r="OQ104">
        <v>0</v>
      </c>
      <c r="OR104">
        <v>0</v>
      </c>
      <c r="OS104">
        <v>0</v>
      </c>
      <c r="OT104">
        <v>0</v>
      </c>
      <c r="OU104">
        <v>0</v>
      </c>
      <c r="OV104">
        <v>894071</v>
      </c>
      <c r="OX104">
        <v>0.25270000000000004</v>
      </c>
      <c r="OY104">
        <v>406500.10000000003</v>
      </c>
      <c r="OZ104">
        <v>226879</v>
      </c>
      <c r="PA104">
        <v>83710</v>
      </c>
      <c r="PB104">
        <v>6925</v>
      </c>
      <c r="PC104">
        <v>0</v>
      </c>
      <c r="PD104">
        <v>35000000</v>
      </c>
      <c r="PE104">
        <v>33517000</v>
      </c>
      <c r="PF104">
        <v>1483000</v>
      </c>
      <c r="PG104">
        <v>306</v>
      </c>
      <c r="PH104">
        <v>0</v>
      </c>
      <c r="PI104">
        <v>0</v>
      </c>
      <c r="PJ104">
        <v>0</v>
      </c>
      <c r="PK104">
        <v>0</v>
      </c>
      <c r="PL104">
        <v>0</v>
      </c>
      <c r="PM104">
        <v>0</v>
      </c>
      <c r="PN104">
        <v>0</v>
      </c>
      <c r="PO104">
        <v>0</v>
      </c>
    </row>
    <row r="105" spans="1:431" customFormat="1" x14ac:dyDescent="0.3">
      <c r="A105">
        <v>46778</v>
      </c>
      <c r="B105" s="4">
        <v>101858</v>
      </c>
      <c r="C105">
        <v>9</v>
      </c>
      <c r="D105">
        <v>2026</v>
      </c>
      <c r="E105">
        <v>6215</v>
      </c>
      <c r="F105">
        <v>0</v>
      </c>
      <c r="G105">
        <v>8208.9840000000004</v>
      </c>
      <c r="H105">
        <v>7626.1980000000003</v>
      </c>
      <c r="I105">
        <v>7626.1980000000003</v>
      </c>
      <c r="J105">
        <v>8208.9840000000004</v>
      </c>
      <c r="K105">
        <v>0</v>
      </c>
      <c r="L105">
        <v>6215</v>
      </c>
      <c r="M105">
        <v>0</v>
      </c>
      <c r="N105">
        <v>0</v>
      </c>
      <c r="P105">
        <v>7070.4770000000008</v>
      </c>
      <c r="Q105">
        <v>0</v>
      </c>
      <c r="R105">
        <v>3331538</v>
      </c>
      <c r="S105">
        <v>471.19</v>
      </c>
      <c r="U105">
        <v>2423732</v>
      </c>
      <c r="V105">
        <v>1306.0030000000002</v>
      </c>
      <c r="W105">
        <v>900519</v>
      </c>
      <c r="X105">
        <v>900519</v>
      </c>
      <c r="Z105">
        <v>0</v>
      </c>
      <c r="AC105">
        <v>0</v>
      </c>
      <c r="AD105" t="s">
        <v>427</v>
      </c>
      <c r="AE105">
        <v>0</v>
      </c>
      <c r="AH105">
        <v>0</v>
      </c>
      <c r="AI105">
        <v>0</v>
      </c>
      <c r="AJ105">
        <v>6215</v>
      </c>
      <c r="AK105" t="s">
        <v>949</v>
      </c>
      <c r="AL105" t="s">
        <v>528</v>
      </c>
      <c r="AM105">
        <v>0</v>
      </c>
      <c r="AN105">
        <v>0</v>
      </c>
      <c r="AO105">
        <v>0</v>
      </c>
      <c r="AP105">
        <v>0</v>
      </c>
      <c r="AQ105">
        <v>0</v>
      </c>
      <c r="AS105">
        <v>0</v>
      </c>
      <c r="AT105">
        <v>0</v>
      </c>
      <c r="AU105">
        <v>0</v>
      </c>
      <c r="AV105">
        <v>-640</v>
      </c>
      <c r="AW105">
        <v>97922270</v>
      </c>
      <c r="AX105">
        <v>94879222</v>
      </c>
      <c r="AY105">
        <v>64848766</v>
      </c>
      <c r="AZ105">
        <v>3331538</v>
      </c>
      <c r="BA105">
        <v>102.75</v>
      </c>
      <c r="BB105">
        <v>177669</v>
      </c>
      <c r="BC105">
        <v>176537</v>
      </c>
      <c r="BD105">
        <v>410.44900000000001</v>
      </c>
      <c r="BE105">
        <v>1133</v>
      </c>
      <c r="BF105">
        <v>80203135</v>
      </c>
      <c r="BG105">
        <v>0</v>
      </c>
      <c r="BJ105">
        <v>12</v>
      </c>
      <c r="BK105">
        <v>0</v>
      </c>
      <c r="BL105">
        <v>0</v>
      </c>
      <c r="BM105">
        <v>0</v>
      </c>
      <c r="BN105">
        <v>0</v>
      </c>
      <c r="BO105">
        <v>0</v>
      </c>
      <c r="BP105">
        <v>0</v>
      </c>
      <c r="BQ105">
        <v>0</v>
      </c>
      <c r="BS105">
        <v>0</v>
      </c>
      <c r="BT105">
        <v>0</v>
      </c>
      <c r="BU105">
        <v>0</v>
      </c>
      <c r="BV105">
        <v>0</v>
      </c>
      <c r="BW105">
        <v>0</v>
      </c>
      <c r="BY105">
        <v>0</v>
      </c>
      <c r="CA105">
        <v>1103.615</v>
      </c>
      <c r="CB105">
        <v>1103615</v>
      </c>
      <c r="CC105">
        <v>0</v>
      </c>
      <c r="CD105">
        <v>0</v>
      </c>
      <c r="CE105">
        <v>0</v>
      </c>
      <c r="CF105">
        <v>0</v>
      </c>
      <c r="CG105">
        <v>0</v>
      </c>
      <c r="CH105">
        <v>3589790</v>
      </c>
      <c r="CI105">
        <v>0</v>
      </c>
      <c r="CJ105">
        <v>4</v>
      </c>
      <c r="CK105">
        <v>0</v>
      </c>
      <c r="CL105">
        <v>0</v>
      </c>
      <c r="CN105">
        <v>0</v>
      </c>
      <c r="CO105">
        <v>1</v>
      </c>
      <c r="CP105">
        <v>0</v>
      </c>
      <c r="CQ105">
        <v>0</v>
      </c>
      <c r="CR105">
        <v>7061.0380000000005</v>
      </c>
      <c r="CS105">
        <v>0</v>
      </c>
      <c r="CT105">
        <v>0</v>
      </c>
      <c r="CU105">
        <v>0</v>
      </c>
      <c r="CV105">
        <v>0</v>
      </c>
      <c r="CW105">
        <v>0</v>
      </c>
      <c r="CX105">
        <v>0</v>
      </c>
      <c r="CY105">
        <v>0</v>
      </c>
      <c r="CZ105">
        <v>0</v>
      </c>
      <c r="DB105">
        <v>47396821</v>
      </c>
      <c r="DC105">
        <v>0</v>
      </c>
      <c r="DD105">
        <v>0</v>
      </c>
      <c r="DE105">
        <v>9211407</v>
      </c>
      <c r="DF105">
        <v>9211407</v>
      </c>
      <c r="DG105">
        <v>1482.125</v>
      </c>
      <c r="DH105">
        <v>0</v>
      </c>
      <c r="DI105">
        <v>0</v>
      </c>
      <c r="DK105">
        <v>0</v>
      </c>
      <c r="DL105">
        <v>0</v>
      </c>
      <c r="DM105">
        <v>6961528</v>
      </c>
      <c r="DN105">
        <v>16950</v>
      </c>
      <c r="DO105">
        <v>0</v>
      </c>
      <c r="DP105">
        <v>0</v>
      </c>
      <c r="DQ105">
        <v>0</v>
      </c>
      <c r="DR105">
        <v>0</v>
      </c>
      <c r="DS105">
        <v>0</v>
      </c>
      <c r="DT105">
        <v>0</v>
      </c>
      <c r="DU105">
        <v>0</v>
      </c>
      <c r="DV105">
        <v>0</v>
      </c>
      <c r="DW105">
        <v>0</v>
      </c>
      <c r="DX105">
        <v>0</v>
      </c>
      <c r="DY105">
        <v>0</v>
      </c>
      <c r="DZ105">
        <v>0</v>
      </c>
      <c r="EA105">
        <v>0.16300000000000001</v>
      </c>
      <c r="EB105">
        <v>0</v>
      </c>
      <c r="EC105">
        <v>116.274</v>
      </c>
      <c r="ED105">
        <v>831039</v>
      </c>
      <c r="EE105">
        <v>11918</v>
      </c>
      <c r="EF105">
        <v>1.1280000000000001</v>
      </c>
      <c r="EG105">
        <v>0.313</v>
      </c>
      <c r="EH105">
        <v>6135521</v>
      </c>
      <c r="EI105">
        <v>0</v>
      </c>
      <c r="EJ105">
        <v>0</v>
      </c>
      <c r="EK105">
        <v>254.626</v>
      </c>
      <c r="EL105">
        <v>0</v>
      </c>
      <c r="EM105">
        <v>40.118000000000002</v>
      </c>
      <c r="EN105">
        <v>19.573</v>
      </c>
      <c r="EO105">
        <v>0</v>
      </c>
      <c r="EP105">
        <v>0</v>
      </c>
      <c r="EQ105">
        <v>316.29500000000002</v>
      </c>
      <c r="ER105">
        <v>1.502</v>
      </c>
      <c r="ES105">
        <v>987.2120000000001</v>
      </c>
      <c r="ET105">
        <v>0</v>
      </c>
      <c r="EV105">
        <v>0</v>
      </c>
      <c r="EW105">
        <v>0</v>
      </c>
      <c r="EX105">
        <v>0</v>
      </c>
      <c r="EZ105">
        <v>81565230</v>
      </c>
      <c r="FA105">
        <v>0</v>
      </c>
      <c r="FB105">
        <v>84878686</v>
      </c>
      <c r="FC105">
        <v>0</v>
      </c>
      <c r="FD105">
        <v>0</v>
      </c>
      <c r="FE105">
        <v>11300508</v>
      </c>
      <c r="FF105">
        <v>2013484</v>
      </c>
      <c r="FG105">
        <v>6.7610000000000003E-2</v>
      </c>
      <c r="FH105">
        <v>3.1380999999999999E-2</v>
      </c>
      <c r="FI105">
        <v>0</v>
      </c>
      <c r="FJ105">
        <v>0</v>
      </c>
      <c r="FK105">
        <v>12904.768</v>
      </c>
      <c r="FL105">
        <v>101782468</v>
      </c>
      <c r="FM105">
        <v>0</v>
      </c>
      <c r="FN105">
        <v>0</v>
      </c>
      <c r="FO105">
        <v>0</v>
      </c>
      <c r="FP105">
        <v>0</v>
      </c>
      <c r="FQ105">
        <v>0</v>
      </c>
      <c r="FR105">
        <v>0</v>
      </c>
      <c r="FS105">
        <v>0</v>
      </c>
      <c r="FT105">
        <v>0</v>
      </c>
      <c r="FU105">
        <v>0</v>
      </c>
      <c r="FV105">
        <v>0</v>
      </c>
      <c r="FW105">
        <v>0</v>
      </c>
      <c r="FX105">
        <v>0</v>
      </c>
      <c r="FY105">
        <v>0</v>
      </c>
      <c r="GB105">
        <v>2693008</v>
      </c>
      <c r="GC105">
        <v>2693008</v>
      </c>
      <c r="GD105">
        <v>266.49099999999999</v>
      </c>
      <c r="GF105">
        <v>0</v>
      </c>
      <c r="GG105">
        <v>0</v>
      </c>
      <c r="GH105">
        <v>0</v>
      </c>
      <c r="GI105">
        <v>0</v>
      </c>
      <c r="GK105">
        <v>0</v>
      </c>
      <c r="GL105">
        <v>0</v>
      </c>
      <c r="GM105">
        <v>0</v>
      </c>
      <c r="GN105">
        <v>0</v>
      </c>
      <c r="GO105">
        <v>0</v>
      </c>
      <c r="GQ105">
        <v>0</v>
      </c>
      <c r="GR105">
        <v>0</v>
      </c>
      <c r="GS105">
        <v>0</v>
      </c>
      <c r="GT105">
        <v>0</v>
      </c>
      <c r="HB105">
        <v>0</v>
      </c>
      <c r="HC105">
        <v>0</v>
      </c>
      <c r="HD105">
        <v>3061130</v>
      </c>
      <c r="HE105">
        <v>0</v>
      </c>
      <c r="HF105">
        <v>8846390</v>
      </c>
      <c r="HG105">
        <v>76445</v>
      </c>
      <c r="HH105">
        <v>1197423</v>
      </c>
      <c r="HI105">
        <v>0</v>
      </c>
      <c r="HJ105">
        <v>484388</v>
      </c>
      <c r="HK105">
        <v>12145</v>
      </c>
      <c r="HL105">
        <v>8317</v>
      </c>
      <c r="HM105">
        <v>515000</v>
      </c>
      <c r="HN105">
        <v>2209975</v>
      </c>
      <c r="HO105">
        <v>0</v>
      </c>
      <c r="HP105">
        <v>0</v>
      </c>
      <c r="HQ105">
        <v>0</v>
      </c>
      <c r="HR105">
        <v>0</v>
      </c>
      <c r="HS105">
        <v>81547148</v>
      </c>
      <c r="HT105">
        <v>2013484</v>
      </c>
      <c r="HW105">
        <v>0</v>
      </c>
      <c r="HX105">
        <v>1617</v>
      </c>
      <c r="HY105">
        <v>1344</v>
      </c>
      <c r="HZ105">
        <v>1307</v>
      </c>
      <c r="IA105">
        <v>910</v>
      </c>
      <c r="IB105">
        <v>849</v>
      </c>
      <c r="IC105">
        <v>6027</v>
      </c>
      <c r="ID105">
        <v>0</v>
      </c>
      <c r="IE105">
        <v>0</v>
      </c>
      <c r="IF105">
        <v>0</v>
      </c>
      <c r="IG105">
        <v>123</v>
      </c>
      <c r="IH105">
        <v>2966.431</v>
      </c>
      <c r="II105">
        <v>0</v>
      </c>
      <c r="IJ105">
        <v>1306.0030000000002</v>
      </c>
      <c r="IK105">
        <v>0</v>
      </c>
      <c r="IL105">
        <v>77</v>
      </c>
      <c r="IM105">
        <v>38</v>
      </c>
      <c r="IN105">
        <v>4</v>
      </c>
      <c r="IO105">
        <v>119</v>
      </c>
      <c r="IP105">
        <v>0</v>
      </c>
      <c r="IQ105">
        <v>1306.0030000000002</v>
      </c>
      <c r="IR105">
        <v>811681</v>
      </c>
      <c r="IS105">
        <v>0</v>
      </c>
      <c r="IT105">
        <v>385000</v>
      </c>
      <c r="IU105">
        <v>114000</v>
      </c>
      <c r="IV105">
        <v>16000</v>
      </c>
      <c r="IW105">
        <v>6215</v>
      </c>
      <c r="IX105">
        <v>0</v>
      </c>
      <c r="IY105">
        <v>0</v>
      </c>
      <c r="IZ105">
        <v>0</v>
      </c>
      <c r="JA105">
        <v>0</v>
      </c>
      <c r="JB105">
        <v>52</v>
      </c>
      <c r="JC105">
        <v>979388</v>
      </c>
      <c r="JD105">
        <v>105</v>
      </c>
      <c r="JE105">
        <v>1057126</v>
      </c>
      <c r="JF105">
        <v>26</v>
      </c>
      <c r="JG105">
        <v>133961</v>
      </c>
      <c r="JH105">
        <v>39500</v>
      </c>
      <c r="JJ105">
        <v>0</v>
      </c>
      <c r="JK105">
        <v>0</v>
      </c>
      <c r="JL105">
        <v>0</v>
      </c>
      <c r="JM105">
        <v>0</v>
      </c>
      <c r="JO105">
        <v>0</v>
      </c>
      <c r="JP105">
        <v>139.93800000000002</v>
      </c>
      <c r="JQ105">
        <v>126.55300000000001</v>
      </c>
      <c r="JR105">
        <v>0</v>
      </c>
      <c r="JS105">
        <v>1321015</v>
      </c>
      <c r="JT105">
        <v>1371993</v>
      </c>
      <c r="JU105">
        <v>178566</v>
      </c>
      <c r="JW105">
        <v>0</v>
      </c>
      <c r="JX105">
        <v>0</v>
      </c>
      <c r="JY105">
        <v>0</v>
      </c>
      <c r="JZ105">
        <v>0</v>
      </c>
      <c r="KD105">
        <v>555559</v>
      </c>
      <c r="KE105">
        <v>7375</v>
      </c>
      <c r="KG105">
        <v>0</v>
      </c>
      <c r="KH105">
        <v>0</v>
      </c>
      <c r="KI105">
        <v>0</v>
      </c>
      <c r="KJ105">
        <v>94</v>
      </c>
      <c r="KK105">
        <v>29</v>
      </c>
      <c r="KL105">
        <v>58421</v>
      </c>
      <c r="KM105">
        <v>18024</v>
      </c>
      <c r="KN105">
        <v>0</v>
      </c>
      <c r="KO105">
        <v>0</v>
      </c>
      <c r="KP105">
        <v>0</v>
      </c>
      <c r="KQ105">
        <v>0</v>
      </c>
      <c r="KS105">
        <v>0</v>
      </c>
      <c r="KT105">
        <v>0</v>
      </c>
      <c r="KU105">
        <v>0</v>
      </c>
      <c r="KW105">
        <v>0</v>
      </c>
      <c r="KX105">
        <v>0</v>
      </c>
      <c r="KY105">
        <v>0</v>
      </c>
      <c r="KZ105">
        <v>95389800</v>
      </c>
      <c r="LA105">
        <v>0</v>
      </c>
      <c r="LB105">
        <v>0</v>
      </c>
      <c r="LD105">
        <v>0</v>
      </c>
      <c r="LE105">
        <v>0</v>
      </c>
      <c r="LF105">
        <v>0</v>
      </c>
      <c r="LG105">
        <v>528660</v>
      </c>
      <c r="LH105">
        <v>0</v>
      </c>
      <c r="LI105">
        <v>95389800</v>
      </c>
      <c r="LJ105">
        <v>7061.0380000000005</v>
      </c>
      <c r="LK105">
        <v>10</v>
      </c>
      <c r="LL105">
        <v>335400</v>
      </c>
      <c r="LM105">
        <v>148988</v>
      </c>
      <c r="LN105">
        <v>0</v>
      </c>
      <c r="LO105">
        <v>0</v>
      </c>
      <c r="LP105">
        <v>0</v>
      </c>
      <c r="LQ105">
        <v>0</v>
      </c>
      <c r="LR105">
        <v>0</v>
      </c>
      <c r="LS105">
        <v>0</v>
      </c>
      <c r="LT105">
        <v>0</v>
      </c>
      <c r="LU105">
        <v>0</v>
      </c>
      <c r="LV105">
        <v>0</v>
      </c>
      <c r="LW105">
        <v>0</v>
      </c>
      <c r="LX105">
        <v>0</v>
      </c>
      <c r="LY105">
        <v>0</v>
      </c>
      <c r="LZ105">
        <v>8806</v>
      </c>
      <c r="MA105">
        <v>528660</v>
      </c>
      <c r="MB105">
        <v>0</v>
      </c>
      <c r="MC105">
        <v>352440</v>
      </c>
      <c r="MD105">
        <v>176220</v>
      </c>
      <c r="ME105">
        <v>0</v>
      </c>
      <c r="MF105">
        <v>0</v>
      </c>
      <c r="MG105">
        <v>98450930</v>
      </c>
      <c r="MH105">
        <v>0</v>
      </c>
      <c r="MI105">
        <v>0</v>
      </c>
      <c r="MJ105">
        <v>0</v>
      </c>
      <c r="MK105">
        <v>0</v>
      </c>
      <c r="ML105">
        <v>0</v>
      </c>
      <c r="MM105">
        <v>1228196.149</v>
      </c>
      <c r="MN105">
        <v>66.653000000000006</v>
      </c>
      <c r="MO105">
        <v>81365.085000000006</v>
      </c>
      <c r="MP105">
        <v>2588.9580000000001</v>
      </c>
      <c r="MQ105">
        <v>5555.3890000000001</v>
      </c>
      <c r="MS105">
        <v>763323922</v>
      </c>
      <c r="MT105">
        <v>257639917</v>
      </c>
      <c r="MU105">
        <v>622271</v>
      </c>
      <c r="MV105">
        <v>1843637</v>
      </c>
      <c r="MW105">
        <v>160904</v>
      </c>
      <c r="MX105">
        <v>505684005</v>
      </c>
      <c r="MY105">
        <v>414248</v>
      </c>
      <c r="MZ105">
        <v>1602500</v>
      </c>
      <c r="NA105">
        <v>282</v>
      </c>
      <c r="NB105">
        <v>77</v>
      </c>
      <c r="ND105">
        <v>9049.5910000000003</v>
      </c>
      <c r="NE105">
        <v>407232</v>
      </c>
      <c r="NF105">
        <v>142</v>
      </c>
      <c r="NG105">
        <v>142000</v>
      </c>
      <c r="NH105">
        <v>933436</v>
      </c>
      <c r="NI105">
        <v>0</v>
      </c>
      <c r="NJ105">
        <v>0</v>
      </c>
      <c r="NK105">
        <v>539371</v>
      </c>
      <c r="NL105">
        <v>0</v>
      </c>
      <c r="NN105">
        <v>0</v>
      </c>
      <c r="NO105">
        <v>0</v>
      </c>
      <c r="NP105">
        <v>8811</v>
      </c>
      <c r="NT105">
        <v>0</v>
      </c>
      <c r="NU105">
        <v>0</v>
      </c>
      <c r="NV105">
        <v>0</v>
      </c>
      <c r="NW105">
        <v>0</v>
      </c>
      <c r="NX105">
        <v>0</v>
      </c>
      <c r="NY105">
        <v>0</v>
      </c>
      <c r="NZ105">
        <v>0</v>
      </c>
      <c r="OA105">
        <v>0</v>
      </c>
      <c r="OB105">
        <v>0</v>
      </c>
      <c r="OC105">
        <v>0</v>
      </c>
      <c r="OD105">
        <v>0</v>
      </c>
      <c r="OE105">
        <v>32000</v>
      </c>
      <c r="OF105">
        <v>256000</v>
      </c>
      <c r="OG105">
        <v>4000</v>
      </c>
      <c r="OH105">
        <v>8000</v>
      </c>
      <c r="OO105">
        <v>113.896</v>
      </c>
      <c r="OP105">
        <v>0.21200000000000002</v>
      </c>
      <c r="OQ105">
        <v>114.108</v>
      </c>
      <c r="OR105">
        <v>106180</v>
      </c>
      <c r="OS105">
        <v>66</v>
      </c>
      <c r="OT105">
        <v>106246</v>
      </c>
      <c r="OU105">
        <v>10670</v>
      </c>
      <c r="OV105">
        <v>6016940</v>
      </c>
      <c r="OX105">
        <v>0.25270000000000004</v>
      </c>
      <c r="OY105">
        <v>406500.10000000003</v>
      </c>
      <c r="OZ105">
        <v>1009459</v>
      </c>
      <c r="PA105">
        <v>372455</v>
      </c>
      <c r="PB105">
        <v>6925</v>
      </c>
      <c r="PC105">
        <v>0</v>
      </c>
      <c r="PD105">
        <v>35000000</v>
      </c>
      <c r="PE105">
        <v>33517000</v>
      </c>
      <c r="PF105">
        <v>1483000</v>
      </c>
      <c r="PG105">
        <v>306</v>
      </c>
      <c r="PH105">
        <v>0</v>
      </c>
      <c r="PI105">
        <v>0</v>
      </c>
      <c r="PJ105">
        <v>0</v>
      </c>
      <c r="PK105">
        <v>0</v>
      </c>
      <c r="PL105">
        <v>0</v>
      </c>
      <c r="PM105">
        <v>0</v>
      </c>
      <c r="PN105">
        <v>0</v>
      </c>
      <c r="PO105">
        <v>0</v>
      </c>
    </row>
    <row r="106" spans="1:431" customFormat="1" x14ac:dyDescent="0.3">
      <c r="A106">
        <v>46778</v>
      </c>
      <c r="B106" s="4">
        <v>101859</v>
      </c>
      <c r="C106">
        <v>9</v>
      </c>
      <c r="D106">
        <v>2026</v>
      </c>
      <c r="E106">
        <v>6215</v>
      </c>
      <c r="F106">
        <v>0</v>
      </c>
      <c r="G106">
        <v>683.71400000000006</v>
      </c>
      <c r="H106">
        <v>668.76499999999999</v>
      </c>
      <c r="I106">
        <v>668.76499999999999</v>
      </c>
      <c r="J106">
        <v>683.71400000000006</v>
      </c>
      <c r="K106">
        <v>0</v>
      </c>
      <c r="L106">
        <v>6215</v>
      </c>
      <c r="M106">
        <v>0</v>
      </c>
      <c r="N106">
        <v>0</v>
      </c>
      <c r="P106">
        <v>650.44799999999998</v>
      </c>
      <c r="Q106">
        <v>0</v>
      </c>
      <c r="R106">
        <v>306485</v>
      </c>
      <c r="S106">
        <v>471.19</v>
      </c>
      <c r="U106">
        <v>222971</v>
      </c>
      <c r="V106">
        <v>429.947</v>
      </c>
      <c r="W106">
        <v>267212</v>
      </c>
      <c r="X106">
        <v>267212</v>
      </c>
      <c r="Z106">
        <v>0</v>
      </c>
      <c r="AC106">
        <v>0</v>
      </c>
      <c r="AD106" t="s">
        <v>427</v>
      </c>
      <c r="AE106">
        <v>0</v>
      </c>
      <c r="AH106">
        <v>0</v>
      </c>
      <c r="AI106">
        <v>0</v>
      </c>
      <c r="AJ106">
        <v>6215</v>
      </c>
      <c r="AK106" t="s">
        <v>949</v>
      </c>
      <c r="AL106" t="s">
        <v>529</v>
      </c>
      <c r="AM106">
        <v>0</v>
      </c>
      <c r="AN106">
        <v>0</v>
      </c>
      <c r="AO106">
        <v>0</v>
      </c>
      <c r="AP106">
        <v>0</v>
      </c>
      <c r="AQ106">
        <v>0</v>
      </c>
      <c r="AS106">
        <v>0</v>
      </c>
      <c r="AT106">
        <v>0</v>
      </c>
      <c r="AU106">
        <v>0</v>
      </c>
      <c r="AV106">
        <v>-59</v>
      </c>
      <c r="AW106">
        <v>8318629</v>
      </c>
      <c r="AX106">
        <v>8064446</v>
      </c>
      <c r="AY106">
        <v>5490884</v>
      </c>
      <c r="AZ106">
        <v>306485</v>
      </c>
      <c r="BA106">
        <v>0</v>
      </c>
      <c r="BB106">
        <v>0</v>
      </c>
      <c r="BC106">
        <v>0</v>
      </c>
      <c r="BD106">
        <v>0</v>
      </c>
      <c r="BE106">
        <v>0</v>
      </c>
      <c r="BF106">
        <v>6754727</v>
      </c>
      <c r="BG106">
        <v>0</v>
      </c>
      <c r="BJ106">
        <v>12</v>
      </c>
      <c r="BK106">
        <v>0</v>
      </c>
      <c r="BL106">
        <v>0</v>
      </c>
      <c r="BM106">
        <v>0</v>
      </c>
      <c r="BN106">
        <v>0</v>
      </c>
      <c r="BO106">
        <v>0</v>
      </c>
      <c r="BP106">
        <v>0</v>
      </c>
      <c r="BQ106">
        <v>808</v>
      </c>
      <c r="BS106">
        <v>0</v>
      </c>
      <c r="BT106">
        <v>0</v>
      </c>
      <c r="BU106">
        <v>0</v>
      </c>
      <c r="BV106">
        <v>0</v>
      </c>
      <c r="BW106">
        <v>0</v>
      </c>
      <c r="BY106">
        <v>0</v>
      </c>
      <c r="CA106">
        <v>28.222000000000001</v>
      </c>
      <c r="CB106">
        <v>28222</v>
      </c>
      <c r="CC106">
        <v>0</v>
      </c>
      <c r="CD106">
        <v>0</v>
      </c>
      <c r="CE106">
        <v>0</v>
      </c>
      <c r="CF106">
        <v>0</v>
      </c>
      <c r="CG106">
        <v>0</v>
      </c>
      <c r="CH106">
        <v>298337</v>
      </c>
      <c r="CI106">
        <v>0</v>
      </c>
      <c r="CJ106">
        <v>4</v>
      </c>
      <c r="CK106">
        <v>0</v>
      </c>
      <c r="CL106">
        <v>0</v>
      </c>
      <c r="CN106">
        <v>0</v>
      </c>
      <c r="CO106">
        <v>1</v>
      </c>
      <c r="CP106">
        <v>0</v>
      </c>
      <c r="CQ106">
        <v>0</v>
      </c>
      <c r="CR106">
        <v>649.51</v>
      </c>
      <c r="CS106">
        <v>0</v>
      </c>
      <c r="CT106">
        <v>0</v>
      </c>
      <c r="CU106">
        <v>0</v>
      </c>
      <c r="CV106">
        <v>0</v>
      </c>
      <c r="CW106">
        <v>0</v>
      </c>
      <c r="CX106">
        <v>0</v>
      </c>
      <c r="CY106">
        <v>0</v>
      </c>
      <c r="CZ106">
        <v>0</v>
      </c>
      <c r="DB106">
        <v>4156374</v>
      </c>
      <c r="DC106">
        <v>0</v>
      </c>
      <c r="DD106">
        <v>0</v>
      </c>
      <c r="DE106">
        <v>1110387</v>
      </c>
      <c r="DF106">
        <v>1110387</v>
      </c>
      <c r="DG106">
        <v>178.66300000000001</v>
      </c>
      <c r="DH106">
        <v>0</v>
      </c>
      <c r="DI106">
        <v>0</v>
      </c>
      <c r="DK106">
        <v>2662</v>
      </c>
      <c r="DL106">
        <v>0</v>
      </c>
      <c r="DM106">
        <v>318223</v>
      </c>
      <c r="DN106">
        <v>775</v>
      </c>
      <c r="DO106">
        <v>0</v>
      </c>
      <c r="DP106">
        <v>0</v>
      </c>
      <c r="DQ106">
        <v>0</v>
      </c>
      <c r="DR106">
        <v>0</v>
      </c>
      <c r="DS106">
        <v>0</v>
      </c>
      <c r="DT106">
        <v>0</v>
      </c>
      <c r="DU106">
        <v>0</v>
      </c>
      <c r="DV106">
        <v>0</v>
      </c>
      <c r="DW106">
        <v>0</v>
      </c>
      <c r="DX106">
        <v>0</v>
      </c>
      <c r="DY106">
        <v>0</v>
      </c>
      <c r="DZ106">
        <v>0</v>
      </c>
      <c r="EA106">
        <v>0</v>
      </c>
      <c r="EB106">
        <v>0</v>
      </c>
      <c r="EC106">
        <v>3.621</v>
      </c>
      <c r="ED106">
        <v>25880</v>
      </c>
      <c r="EE106">
        <v>0</v>
      </c>
      <c r="EF106">
        <v>0</v>
      </c>
      <c r="EG106">
        <v>0</v>
      </c>
      <c r="EH106">
        <v>293118</v>
      </c>
      <c r="EI106">
        <v>0</v>
      </c>
      <c r="EJ106">
        <v>0</v>
      </c>
      <c r="EK106">
        <v>13.791</v>
      </c>
      <c r="EL106">
        <v>0</v>
      </c>
      <c r="EM106">
        <v>0</v>
      </c>
      <c r="EN106">
        <v>1.1580000000000001</v>
      </c>
      <c r="EO106">
        <v>0</v>
      </c>
      <c r="EP106">
        <v>0</v>
      </c>
      <c r="EQ106">
        <v>14.949</v>
      </c>
      <c r="ER106">
        <v>0</v>
      </c>
      <c r="ES106">
        <v>47.163000000000004</v>
      </c>
      <c r="ET106">
        <v>0</v>
      </c>
      <c r="EV106">
        <v>0</v>
      </c>
      <c r="EW106">
        <v>0</v>
      </c>
      <c r="EX106">
        <v>0</v>
      </c>
      <c r="EZ106">
        <v>6943138</v>
      </c>
      <c r="FA106">
        <v>0</v>
      </c>
      <c r="FB106">
        <v>7248849</v>
      </c>
      <c r="FC106">
        <v>0</v>
      </c>
      <c r="FD106">
        <v>0</v>
      </c>
      <c r="FE106">
        <v>951732</v>
      </c>
      <c r="FF106">
        <v>169576</v>
      </c>
      <c r="FG106">
        <v>6.7610000000000003E-2</v>
      </c>
      <c r="FH106">
        <v>3.1380999999999999E-2</v>
      </c>
      <c r="FI106">
        <v>0</v>
      </c>
      <c r="FJ106">
        <v>0</v>
      </c>
      <c r="FK106">
        <v>1086.8430000000001</v>
      </c>
      <c r="FL106">
        <v>8668494</v>
      </c>
      <c r="FM106">
        <v>0</v>
      </c>
      <c r="FN106">
        <v>0</v>
      </c>
      <c r="FO106">
        <v>0</v>
      </c>
      <c r="FP106">
        <v>0</v>
      </c>
      <c r="FQ106">
        <v>0</v>
      </c>
      <c r="FR106">
        <v>0</v>
      </c>
      <c r="FS106">
        <v>0</v>
      </c>
      <c r="FT106">
        <v>0</v>
      </c>
      <c r="FU106">
        <v>0</v>
      </c>
      <c r="FV106">
        <v>0</v>
      </c>
      <c r="FW106">
        <v>0</v>
      </c>
      <c r="FX106">
        <v>0</v>
      </c>
      <c r="FY106">
        <v>0</v>
      </c>
      <c r="GB106">
        <v>0</v>
      </c>
      <c r="GC106">
        <v>0</v>
      </c>
      <c r="GD106">
        <v>0</v>
      </c>
      <c r="GF106">
        <v>0</v>
      </c>
      <c r="GG106">
        <v>0</v>
      </c>
      <c r="GH106">
        <v>0</v>
      </c>
      <c r="GI106">
        <v>0</v>
      </c>
      <c r="GK106">
        <v>0</v>
      </c>
      <c r="GL106">
        <v>0</v>
      </c>
      <c r="GM106">
        <v>0</v>
      </c>
      <c r="GN106">
        <v>0</v>
      </c>
      <c r="GO106">
        <v>0</v>
      </c>
      <c r="GQ106">
        <v>0</v>
      </c>
      <c r="GR106">
        <v>0</v>
      </c>
      <c r="GS106">
        <v>0</v>
      </c>
      <c r="GT106">
        <v>0</v>
      </c>
      <c r="HB106">
        <v>0</v>
      </c>
      <c r="HC106">
        <v>0</v>
      </c>
      <c r="HD106">
        <v>254957</v>
      </c>
      <c r="HE106">
        <v>0</v>
      </c>
      <c r="HF106">
        <v>775767</v>
      </c>
      <c r="HG106">
        <v>0</v>
      </c>
      <c r="HH106">
        <v>125989</v>
      </c>
      <c r="HI106">
        <v>0</v>
      </c>
      <c r="HJ106">
        <v>114325</v>
      </c>
      <c r="HK106">
        <v>0</v>
      </c>
      <c r="HL106">
        <v>0</v>
      </c>
      <c r="HM106">
        <v>0</v>
      </c>
      <c r="HN106">
        <v>0</v>
      </c>
      <c r="HO106">
        <v>0</v>
      </c>
      <c r="HP106">
        <v>0</v>
      </c>
      <c r="HQ106">
        <v>0</v>
      </c>
      <c r="HR106">
        <v>0</v>
      </c>
      <c r="HS106">
        <v>6942364</v>
      </c>
      <c r="HT106">
        <v>169576</v>
      </c>
      <c r="HW106">
        <v>0</v>
      </c>
      <c r="HX106">
        <v>48</v>
      </c>
      <c r="HY106">
        <v>44</v>
      </c>
      <c r="HZ106">
        <v>98</v>
      </c>
      <c r="IA106">
        <v>125</v>
      </c>
      <c r="IB106">
        <v>364</v>
      </c>
      <c r="IC106">
        <v>679</v>
      </c>
      <c r="ID106">
        <v>0</v>
      </c>
      <c r="IE106">
        <v>0</v>
      </c>
      <c r="IF106">
        <v>0</v>
      </c>
      <c r="IG106">
        <v>0</v>
      </c>
      <c r="IH106">
        <v>502.07900000000001</v>
      </c>
      <c r="II106">
        <v>0</v>
      </c>
      <c r="IJ106">
        <v>429.947</v>
      </c>
      <c r="IK106">
        <v>0</v>
      </c>
      <c r="IL106">
        <v>0</v>
      </c>
      <c r="IM106">
        <v>0</v>
      </c>
      <c r="IN106">
        <v>0</v>
      </c>
      <c r="IO106">
        <v>0</v>
      </c>
      <c r="IP106">
        <v>0</v>
      </c>
      <c r="IQ106">
        <v>429.947</v>
      </c>
      <c r="IR106">
        <v>267212</v>
      </c>
      <c r="IS106">
        <v>0</v>
      </c>
      <c r="IT106">
        <v>0</v>
      </c>
      <c r="IU106">
        <v>0</v>
      </c>
      <c r="IV106">
        <v>0</v>
      </c>
      <c r="IW106">
        <v>6215</v>
      </c>
      <c r="IX106">
        <v>0</v>
      </c>
      <c r="IY106">
        <v>0</v>
      </c>
      <c r="IZ106">
        <v>0</v>
      </c>
      <c r="JA106">
        <v>0</v>
      </c>
      <c r="JB106">
        <v>0</v>
      </c>
      <c r="JC106">
        <v>0</v>
      </c>
      <c r="JD106">
        <v>0</v>
      </c>
      <c r="JE106">
        <v>0</v>
      </c>
      <c r="JF106">
        <v>0</v>
      </c>
      <c r="JG106">
        <v>0</v>
      </c>
      <c r="JH106">
        <v>0</v>
      </c>
      <c r="JJ106">
        <v>0</v>
      </c>
      <c r="JK106">
        <v>0</v>
      </c>
      <c r="JL106">
        <v>0</v>
      </c>
      <c r="JM106">
        <v>0</v>
      </c>
      <c r="JO106">
        <v>0</v>
      </c>
      <c r="JP106">
        <v>0</v>
      </c>
      <c r="JQ106">
        <v>0</v>
      </c>
      <c r="JR106">
        <v>0</v>
      </c>
      <c r="JS106">
        <v>0</v>
      </c>
      <c r="JT106">
        <v>0</v>
      </c>
      <c r="JU106">
        <v>0</v>
      </c>
      <c r="JW106">
        <v>0</v>
      </c>
      <c r="JX106">
        <v>0</v>
      </c>
      <c r="JY106">
        <v>0</v>
      </c>
      <c r="JZ106">
        <v>0</v>
      </c>
      <c r="KD106">
        <v>0</v>
      </c>
      <c r="KE106">
        <v>7375</v>
      </c>
      <c r="KG106">
        <v>0</v>
      </c>
      <c r="KH106">
        <v>0</v>
      </c>
      <c r="KI106">
        <v>0</v>
      </c>
      <c r="KJ106">
        <v>0</v>
      </c>
      <c r="KK106">
        <v>0</v>
      </c>
      <c r="KL106">
        <v>0</v>
      </c>
      <c r="KM106">
        <v>0</v>
      </c>
      <c r="KN106">
        <v>0</v>
      </c>
      <c r="KO106">
        <v>0</v>
      </c>
      <c r="KP106">
        <v>0</v>
      </c>
      <c r="KQ106">
        <v>0</v>
      </c>
      <c r="KS106">
        <v>0</v>
      </c>
      <c r="KT106">
        <v>0</v>
      </c>
      <c r="KU106">
        <v>0</v>
      </c>
      <c r="KW106">
        <v>0</v>
      </c>
      <c r="KX106">
        <v>0</v>
      </c>
      <c r="KY106">
        <v>0</v>
      </c>
      <c r="KZ106">
        <v>8107052</v>
      </c>
      <c r="LA106">
        <v>0</v>
      </c>
      <c r="LB106">
        <v>0</v>
      </c>
      <c r="LD106">
        <v>0</v>
      </c>
      <c r="LE106">
        <v>0</v>
      </c>
      <c r="LF106">
        <v>0</v>
      </c>
      <c r="LG106">
        <v>43380</v>
      </c>
      <c r="LH106">
        <v>0</v>
      </c>
      <c r="LI106">
        <v>8107052</v>
      </c>
      <c r="LJ106">
        <v>649.51</v>
      </c>
      <c r="LK106">
        <v>3</v>
      </c>
      <c r="LL106">
        <v>100620</v>
      </c>
      <c r="LM106">
        <v>13705</v>
      </c>
      <c r="LN106">
        <v>0</v>
      </c>
      <c r="LO106">
        <v>0</v>
      </c>
      <c r="LP106">
        <v>0</v>
      </c>
      <c r="LQ106">
        <v>0</v>
      </c>
      <c r="LR106">
        <v>0</v>
      </c>
      <c r="LS106">
        <v>0</v>
      </c>
      <c r="LT106">
        <v>0</v>
      </c>
      <c r="LU106">
        <v>0</v>
      </c>
      <c r="LV106">
        <v>0</v>
      </c>
      <c r="LW106">
        <v>0</v>
      </c>
      <c r="LX106">
        <v>0</v>
      </c>
      <c r="LY106">
        <v>0</v>
      </c>
      <c r="LZ106">
        <v>723</v>
      </c>
      <c r="MA106">
        <v>43380</v>
      </c>
      <c r="MB106">
        <v>0</v>
      </c>
      <c r="MC106">
        <v>28920</v>
      </c>
      <c r="MD106">
        <v>14460</v>
      </c>
      <c r="ME106">
        <v>0</v>
      </c>
      <c r="MF106">
        <v>0</v>
      </c>
      <c r="MG106">
        <v>8362009</v>
      </c>
      <c r="MH106">
        <v>0</v>
      </c>
      <c r="MI106">
        <v>0</v>
      </c>
      <c r="MJ106">
        <v>0</v>
      </c>
      <c r="MK106">
        <v>0</v>
      </c>
      <c r="ML106">
        <v>0</v>
      </c>
      <c r="MM106">
        <v>1228196.149</v>
      </c>
      <c r="MN106">
        <v>0</v>
      </c>
      <c r="MO106">
        <v>81365.085000000006</v>
      </c>
      <c r="MP106">
        <v>332.54200000000003</v>
      </c>
      <c r="MQ106">
        <v>834.62100000000009</v>
      </c>
      <c r="MS106">
        <v>763323922</v>
      </c>
      <c r="MT106">
        <v>257639917</v>
      </c>
      <c r="MU106">
        <v>105322</v>
      </c>
      <c r="MV106">
        <v>312042</v>
      </c>
      <c r="MW106">
        <v>20667</v>
      </c>
      <c r="MX106">
        <v>505684005</v>
      </c>
      <c r="MY106">
        <v>0</v>
      </c>
      <c r="MZ106">
        <v>228000</v>
      </c>
      <c r="NA106">
        <v>23</v>
      </c>
      <c r="NB106">
        <v>11</v>
      </c>
      <c r="ND106">
        <v>793.58699999999999</v>
      </c>
      <c r="NE106">
        <v>35711</v>
      </c>
      <c r="NF106">
        <v>12</v>
      </c>
      <c r="NG106">
        <v>12000</v>
      </c>
      <c r="NH106">
        <v>76638</v>
      </c>
      <c r="NI106">
        <v>0</v>
      </c>
      <c r="NJ106">
        <v>0</v>
      </c>
      <c r="NK106">
        <v>13251</v>
      </c>
      <c r="NL106">
        <v>0</v>
      </c>
      <c r="NN106">
        <v>0</v>
      </c>
      <c r="NO106">
        <v>0</v>
      </c>
      <c r="NP106">
        <v>723</v>
      </c>
      <c r="NT106">
        <v>0</v>
      </c>
      <c r="NU106">
        <v>0</v>
      </c>
      <c r="NV106">
        <v>0</v>
      </c>
      <c r="NW106">
        <v>0</v>
      </c>
      <c r="NX106">
        <v>0</v>
      </c>
      <c r="NY106">
        <v>0</v>
      </c>
      <c r="NZ106">
        <v>0</v>
      </c>
      <c r="OA106">
        <v>0</v>
      </c>
      <c r="OB106">
        <v>0</v>
      </c>
      <c r="OC106">
        <v>0</v>
      </c>
      <c r="OD106">
        <v>0</v>
      </c>
      <c r="OE106">
        <v>12000</v>
      </c>
      <c r="OF106">
        <v>112000</v>
      </c>
      <c r="OG106">
        <v>4000</v>
      </c>
      <c r="OH106">
        <v>8000</v>
      </c>
      <c r="OO106">
        <v>0</v>
      </c>
      <c r="OP106">
        <v>0</v>
      </c>
      <c r="OQ106">
        <v>0</v>
      </c>
      <c r="OR106">
        <v>0</v>
      </c>
      <c r="OS106">
        <v>0</v>
      </c>
      <c r="OT106">
        <v>0</v>
      </c>
      <c r="OU106">
        <v>0</v>
      </c>
      <c r="OV106">
        <v>1752307</v>
      </c>
      <c r="OX106">
        <v>0.25270000000000004</v>
      </c>
      <c r="OY106">
        <v>406500.10000000003</v>
      </c>
      <c r="OZ106">
        <v>305455</v>
      </c>
      <c r="PA106">
        <v>112702</v>
      </c>
      <c r="PB106">
        <v>6925</v>
      </c>
      <c r="PC106">
        <v>0</v>
      </c>
      <c r="PD106">
        <v>35000000</v>
      </c>
      <c r="PE106">
        <v>33517000</v>
      </c>
      <c r="PF106">
        <v>1483000</v>
      </c>
      <c r="PG106">
        <v>306</v>
      </c>
      <c r="PH106">
        <v>0</v>
      </c>
      <c r="PI106">
        <v>0</v>
      </c>
      <c r="PJ106">
        <v>0</v>
      </c>
      <c r="PK106">
        <v>0</v>
      </c>
      <c r="PL106">
        <v>27044</v>
      </c>
      <c r="PM106">
        <v>0</v>
      </c>
      <c r="PN106">
        <v>0</v>
      </c>
      <c r="PO106">
        <v>0</v>
      </c>
    </row>
    <row r="107" spans="1:431" customFormat="1" x14ac:dyDescent="0.3">
      <c r="A107">
        <v>46778</v>
      </c>
      <c r="B107" s="4">
        <v>101861</v>
      </c>
      <c r="C107">
        <v>9</v>
      </c>
      <c r="D107">
        <v>2026</v>
      </c>
      <c r="E107">
        <v>6215</v>
      </c>
      <c r="F107">
        <v>0</v>
      </c>
      <c r="G107">
        <v>359.61500000000001</v>
      </c>
      <c r="H107">
        <v>340.13800000000003</v>
      </c>
      <c r="I107">
        <v>340.13800000000003</v>
      </c>
      <c r="J107">
        <v>359.61500000000001</v>
      </c>
      <c r="K107">
        <v>0</v>
      </c>
      <c r="L107">
        <v>6215</v>
      </c>
      <c r="M107">
        <v>0</v>
      </c>
      <c r="N107">
        <v>0</v>
      </c>
      <c r="P107">
        <v>369.00800000000004</v>
      </c>
      <c r="Q107">
        <v>0</v>
      </c>
      <c r="R107">
        <v>173873</v>
      </c>
      <c r="S107">
        <v>471.19</v>
      </c>
      <c r="U107">
        <v>126495</v>
      </c>
      <c r="V107">
        <v>8.4870000000000001</v>
      </c>
      <c r="W107">
        <v>5275</v>
      </c>
      <c r="X107">
        <v>5275</v>
      </c>
      <c r="Z107">
        <v>0</v>
      </c>
      <c r="AC107">
        <v>0</v>
      </c>
      <c r="AD107" t="s">
        <v>427</v>
      </c>
      <c r="AE107">
        <v>0</v>
      </c>
      <c r="AH107">
        <v>0</v>
      </c>
      <c r="AI107">
        <v>0</v>
      </c>
      <c r="AJ107">
        <v>6215</v>
      </c>
      <c r="AK107" t="s">
        <v>949</v>
      </c>
      <c r="AL107" t="s">
        <v>530</v>
      </c>
      <c r="AM107">
        <v>0</v>
      </c>
      <c r="AN107">
        <v>0</v>
      </c>
      <c r="AO107">
        <v>0</v>
      </c>
      <c r="AP107">
        <v>0</v>
      </c>
      <c r="AQ107">
        <v>0</v>
      </c>
      <c r="AS107">
        <v>0</v>
      </c>
      <c r="AT107">
        <v>0</v>
      </c>
      <c r="AU107">
        <v>0</v>
      </c>
      <c r="AV107">
        <v>-16426</v>
      </c>
      <c r="AW107">
        <v>4993377</v>
      </c>
      <c r="AX107">
        <v>4860386</v>
      </c>
      <c r="AY107">
        <v>3284826</v>
      </c>
      <c r="AZ107">
        <v>173873</v>
      </c>
      <c r="BA107">
        <v>0</v>
      </c>
      <c r="BB107">
        <v>3463</v>
      </c>
      <c r="BC107">
        <v>3440</v>
      </c>
      <c r="BD107">
        <v>8</v>
      </c>
      <c r="BE107">
        <v>22</v>
      </c>
      <c r="BF107">
        <v>3673446</v>
      </c>
      <c r="BG107">
        <v>0</v>
      </c>
      <c r="BJ107">
        <v>12</v>
      </c>
      <c r="BK107">
        <v>0</v>
      </c>
      <c r="BL107">
        <v>0</v>
      </c>
      <c r="BM107">
        <v>0</v>
      </c>
      <c r="BN107">
        <v>0</v>
      </c>
      <c r="BO107">
        <v>0</v>
      </c>
      <c r="BP107">
        <v>0</v>
      </c>
      <c r="BQ107">
        <v>869</v>
      </c>
      <c r="BS107">
        <v>0</v>
      </c>
      <c r="BT107">
        <v>0</v>
      </c>
      <c r="BU107">
        <v>0</v>
      </c>
      <c r="BV107">
        <v>0</v>
      </c>
      <c r="BW107">
        <v>0</v>
      </c>
      <c r="BY107">
        <v>0</v>
      </c>
      <c r="CA107">
        <v>334.66</v>
      </c>
      <c r="CB107">
        <v>334660</v>
      </c>
      <c r="CC107">
        <v>0</v>
      </c>
      <c r="CD107">
        <v>0</v>
      </c>
      <c r="CE107">
        <v>0</v>
      </c>
      <c r="CF107">
        <v>0</v>
      </c>
      <c r="CG107">
        <v>0</v>
      </c>
      <c r="CH107">
        <v>158400</v>
      </c>
      <c r="CI107">
        <v>0</v>
      </c>
      <c r="CJ107">
        <v>4</v>
      </c>
      <c r="CK107">
        <v>0</v>
      </c>
      <c r="CL107">
        <v>0</v>
      </c>
      <c r="CN107">
        <v>0</v>
      </c>
      <c r="CO107">
        <v>1</v>
      </c>
      <c r="CP107">
        <v>0</v>
      </c>
      <c r="CQ107">
        <v>0</v>
      </c>
      <c r="CR107">
        <v>367.59300000000002</v>
      </c>
      <c r="CS107">
        <v>0</v>
      </c>
      <c r="CT107">
        <v>0</v>
      </c>
      <c r="CU107">
        <v>0</v>
      </c>
      <c r="CV107">
        <v>0</v>
      </c>
      <c r="CW107">
        <v>0</v>
      </c>
      <c r="CX107">
        <v>0</v>
      </c>
      <c r="CY107">
        <v>0</v>
      </c>
      <c r="CZ107">
        <v>0</v>
      </c>
      <c r="DB107">
        <v>2113958</v>
      </c>
      <c r="DC107">
        <v>0</v>
      </c>
      <c r="DD107">
        <v>0</v>
      </c>
      <c r="DE107">
        <v>561603</v>
      </c>
      <c r="DF107">
        <v>561603</v>
      </c>
      <c r="DG107">
        <v>90.363</v>
      </c>
      <c r="DH107">
        <v>0</v>
      </c>
      <c r="DI107">
        <v>0</v>
      </c>
      <c r="DK107">
        <v>3602</v>
      </c>
      <c r="DL107">
        <v>0</v>
      </c>
      <c r="DM107">
        <v>446313</v>
      </c>
      <c r="DN107">
        <v>1087</v>
      </c>
      <c r="DO107">
        <v>0</v>
      </c>
      <c r="DP107">
        <v>0</v>
      </c>
      <c r="DQ107">
        <v>0</v>
      </c>
      <c r="DR107">
        <v>0</v>
      </c>
      <c r="DS107">
        <v>0</v>
      </c>
      <c r="DT107">
        <v>0</v>
      </c>
      <c r="DU107">
        <v>0</v>
      </c>
      <c r="DV107">
        <v>0</v>
      </c>
      <c r="DW107">
        <v>0</v>
      </c>
      <c r="DX107">
        <v>0</v>
      </c>
      <c r="DY107">
        <v>0</v>
      </c>
      <c r="DZ107">
        <v>0</v>
      </c>
      <c r="EA107">
        <v>0</v>
      </c>
      <c r="EB107">
        <v>0</v>
      </c>
      <c r="EC107">
        <v>10.101000000000001</v>
      </c>
      <c r="ED107">
        <v>72194</v>
      </c>
      <c r="EE107">
        <v>0</v>
      </c>
      <c r="EF107">
        <v>0</v>
      </c>
      <c r="EG107">
        <v>0</v>
      </c>
      <c r="EH107">
        <v>375206</v>
      </c>
      <c r="EI107">
        <v>0</v>
      </c>
      <c r="EJ107">
        <v>0</v>
      </c>
      <c r="EK107">
        <v>18.507000000000001</v>
      </c>
      <c r="EL107">
        <v>0</v>
      </c>
      <c r="EM107">
        <v>0</v>
      </c>
      <c r="EN107">
        <v>0.97</v>
      </c>
      <c r="EO107">
        <v>0</v>
      </c>
      <c r="EP107">
        <v>0</v>
      </c>
      <c r="EQ107">
        <v>19.477</v>
      </c>
      <c r="ER107">
        <v>0</v>
      </c>
      <c r="ES107">
        <v>60.371000000000002</v>
      </c>
      <c r="ET107">
        <v>0</v>
      </c>
      <c r="EV107">
        <v>0</v>
      </c>
      <c r="EW107">
        <v>0</v>
      </c>
      <c r="EX107">
        <v>0</v>
      </c>
      <c r="EZ107">
        <v>4250582</v>
      </c>
      <c r="FA107">
        <v>0</v>
      </c>
      <c r="FB107">
        <v>4423346</v>
      </c>
      <c r="FC107">
        <v>0</v>
      </c>
      <c r="FD107">
        <v>0</v>
      </c>
      <c r="FE107">
        <v>517583</v>
      </c>
      <c r="FF107">
        <v>92221</v>
      </c>
      <c r="FG107">
        <v>6.7610000000000003E-2</v>
      </c>
      <c r="FH107">
        <v>3.1380999999999999E-2</v>
      </c>
      <c r="FI107">
        <v>0</v>
      </c>
      <c r="FJ107">
        <v>0</v>
      </c>
      <c r="FK107">
        <v>591.06100000000004</v>
      </c>
      <c r="FL107">
        <v>5191550</v>
      </c>
      <c r="FM107">
        <v>0</v>
      </c>
      <c r="FN107">
        <v>0</v>
      </c>
      <c r="FO107">
        <v>93420</v>
      </c>
      <c r="FP107">
        <v>0</v>
      </c>
      <c r="FQ107">
        <v>93420</v>
      </c>
      <c r="FR107">
        <v>93420</v>
      </c>
      <c r="FS107">
        <v>0</v>
      </c>
      <c r="FT107">
        <v>0</v>
      </c>
      <c r="FU107">
        <v>0</v>
      </c>
      <c r="FV107">
        <v>0</v>
      </c>
      <c r="FW107">
        <v>0</v>
      </c>
      <c r="FX107">
        <v>0</v>
      </c>
      <c r="FY107">
        <v>0</v>
      </c>
      <c r="GB107">
        <v>0</v>
      </c>
      <c r="GC107">
        <v>0</v>
      </c>
      <c r="GD107">
        <v>0</v>
      </c>
      <c r="GF107">
        <v>0</v>
      </c>
      <c r="GG107">
        <v>0</v>
      </c>
      <c r="GH107">
        <v>0</v>
      </c>
      <c r="GI107">
        <v>0</v>
      </c>
      <c r="GK107">
        <v>0</v>
      </c>
      <c r="GL107">
        <v>0</v>
      </c>
      <c r="GM107">
        <v>0</v>
      </c>
      <c r="GN107">
        <v>0</v>
      </c>
      <c r="GO107">
        <v>0</v>
      </c>
      <c r="GQ107">
        <v>0</v>
      </c>
      <c r="GR107">
        <v>0</v>
      </c>
      <c r="GS107">
        <v>0</v>
      </c>
      <c r="GT107">
        <v>0</v>
      </c>
      <c r="HB107">
        <v>0</v>
      </c>
      <c r="HC107">
        <v>0</v>
      </c>
      <c r="HD107">
        <v>134100</v>
      </c>
      <c r="HE107">
        <v>0</v>
      </c>
      <c r="HF107">
        <v>394560</v>
      </c>
      <c r="HG107">
        <v>18024</v>
      </c>
      <c r="HH107">
        <v>129163</v>
      </c>
      <c r="HI107">
        <v>0</v>
      </c>
      <c r="HJ107">
        <v>74836</v>
      </c>
      <c r="HK107">
        <v>0</v>
      </c>
      <c r="HL107">
        <v>0</v>
      </c>
      <c r="HM107">
        <v>0</v>
      </c>
      <c r="HN107">
        <v>0</v>
      </c>
      <c r="HO107">
        <v>0</v>
      </c>
      <c r="HP107">
        <v>0</v>
      </c>
      <c r="HQ107">
        <v>0</v>
      </c>
      <c r="HR107">
        <v>0</v>
      </c>
      <c r="HS107">
        <v>4249473</v>
      </c>
      <c r="HT107">
        <v>92221</v>
      </c>
      <c r="HW107">
        <v>0</v>
      </c>
      <c r="HX107">
        <v>37</v>
      </c>
      <c r="HY107">
        <v>68</v>
      </c>
      <c r="HZ107">
        <v>40</v>
      </c>
      <c r="IA107">
        <v>61</v>
      </c>
      <c r="IB107">
        <v>145</v>
      </c>
      <c r="IC107">
        <v>351</v>
      </c>
      <c r="ID107">
        <v>0</v>
      </c>
      <c r="IE107">
        <v>0</v>
      </c>
      <c r="IF107">
        <v>0</v>
      </c>
      <c r="IG107">
        <v>29</v>
      </c>
      <c r="IH107">
        <v>152.74600000000001</v>
      </c>
      <c r="II107">
        <v>0</v>
      </c>
      <c r="IJ107">
        <v>8.4870000000000001</v>
      </c>
      <c r="IK107">
        <v>0</v>
      </c>
      <c r="IL107">
        <v>0</v>
      </c>
      <c r="IM107">
        <v>0</v>
      </c>
      <c r="IN107">
        <v>0</v>
      </c>
      <c r="IO107">
        <v>0</v>
      </c>
      <c r="IP107">
        <v>0</v>
      </c>
      <c r="IQ107">
        <v>8.4870000000000001</v>
      </c>
      <c r="IR107">
        <v>5275</v>
      </c>
      <c r="IS107">
        <v>0</v>
      </c>
      <c r="IT107">
        <v>0</v>
      </c>
      <c r="IU107">
        <v>0</v>
      </c>
      <c r="IV107">
        <v>0</v>
      </c>
      <c r="IW107">
        <v>6215</v>
      </c>
      <c r="IX107">
        <v>0</v>
      </c>
      <c r="IY107">
        <v>0</v>
      </c>
      <c r="IZ107">
        <v>0</v>
      </c>
      <c r="JA107">
        <v>0</v>
      </c>
      <c r="JB107">
        <v>0</v>
      </c>
      <c r="JC107">
        <v>0</v>
      </c>
      <c r="JD107">
        <v>0</v>
      </c>
      <c r="JE107">
        <v>0</v>
      </c>
      <c r="JF107">
        <v>0</v>
      </c>
      <c r="JG107">
        <v>0</v>
      </c>
      <c r="JH107">
        <v>0</v>
      </c>
      <c r="JJ107">
        <v>0</v>
      </c>
      <c r="JK107">
        <v>0</v>
      </c>
      <c r="JL107">
        <v>0</v>
      </c>
      <c r="JM107">
        <v>0</v>
      </c>
      <c r="JO107">
        <v>0</v>
      </c>
      <c r="JP107">
        <v>0</v>
      </c>
      <c r="JQ107">
        <v>0</v>
      </c>
      <c r="JR107">
        <v>0</v>
      </c>
      <c r="JS107">
        <v>0</v>
      </c>
      <c r="JT107">
        <v>0</v>
      </c>
      <c r="JU107">
        <v>3480</v>
      </c>
      <c r="JW107">
        <v>0</v>
      </c>
      <c r="JX107">
        <v>0</v>
      </c>
      <c r="JY107">
        <v>0</v>
      </c>
      <c r="JZ107">
        <v>0</v>
      </c>
      <c r="KD107">
        <v>3480</v>
      </c>
      <c r="KE107">
        <v>7375</v>
      </c>
      <c r="KG107">
        <v>0</v>
      </c>
      <c r="KH107">
        <v>0</v>
      </c>
      <c r="KI107">
        <v>0</v>
      </c>
      <c r="KJ107">
        <v>24</v>
      </c>
      <c r="KK107">
        <v>5</v>
      </c>
      <c r="KL107">
        <v>14916</v>
      </c>
      <c r="KM107">
        <v>3108</v>
      </c>
      <c r="KN107">
        <v>0</v>
      </c>
      <c r="KO107">
        <v>0</v>
      </c>
      <c r="KP107">
        <v>0</v>
      </c>
      <c r="KQ107">
        <v>0</v>
      </c>
      <c r="KS107">
        <v>0</v>
      </c>
      <c r="KT107">
        <v>0</v>
      </c>
      <c r="KU107">
        <v>0</v>
      </c>
      <c r="KW107">
        <v>0</v>
      </c>
      <c r="KX107">
        <v>0</v>
      </c>
      <c r="KY107">
        <v>0</v>
      </c>
      <c r="KZ107">
        <v>4883577</v>
      </c>
      <c r="LA107">
        <v>0</v>
      </c>
      <c r="LB107">
        <v>0</v>
      </c>
      <c r="LD107">
        <v>0</v>
      </c>
      <c r="LE107">
        <v>0</v>
      </c>
      <c r="LF107">
        <v>0</v>
      </c>
      <c r="LG107">
        <v>24300</v>
      </c>
      <c r="LH107">
        <v>0</v>
      </c>
      <c r="LI107">
        <v>4883577</v>
      </c>
      <c r="LJ107">
        <v>367.59300000000002</v>
      </c>
      <c r="LK107">
        <v>2</v>
      </c>
      <c r="LL107">
        <v>67080</v>
      </c>
      <c r="LM107">
        <v>7756</v>
      </c>
      <c r="LN107">
        <v>0</v>
      </c>
      <c r="LO107">
        <v>0</v>
      </c>
      <c r="LP107">
        <v>0</v>
      </c>
      <c r="LQ107">
        <v>0</v>
      </c>
      <c r="LR107">
        <v>0</v>
      </c>
      <c r="LS107">
        <v>0</v>
      </c>
      <c r="LT107">
        <v>0</v>
      </c>
      <c r="LU107">
        <v>0</v>
      </c>
      <c r="LV107">
        <v>0</v>
      </c>
      <c r="LW107">
        <v>0</v>
      </c>
      <c r="LX107">
        <v>0</v>
      </c>
      <c r="LY107">
        <v>0</v>
      </c>
      <c r="LZ107">
        <v>405</v>
      </c>
      <c r="MA107">
        <v>24300</v>
      </c>
      <c r="MB107">
        <v>0</v>
      </c>
      <c r="MC107">
        <v>16200</v>
      </c>
      <c r="MD107">
        <v>8100</v>
      </c>
      <c r="ME107">
        <v>0</v>
      </c>
      <c r="MF107">
        <v>0</v>
      </c>
      <c r="MG107">
        <v>5017677</v>
      </c>
      <c r="MH107">
        <v>0</v>
      </c>
      <c r="MI107">
        <v>0</v>
      </c>
      <c r="MJ107">
        <v>0</v>
      </c>
      <c r="MK107">
        <v>0</v>
      </c>
      <c r="ML107">
        <v>0</v>
      </c>
      <c r="MM107">
        <v>1228196.149</v>
      </c>
      <c r="MN107">
        <v>13.777000000000001</v>
      </c>
      <c r="MO107">
        <v>81365.085000000006</v>
      </c>
      <c r="MP107">
        <v>184.98400000000001</v>
      </c>
      <c r="MQ107">
        <v>337.73</v>
      </c>
      <c r="MS107">
        <v>763323922</v>
      </c>
      <c r="MT107">
        <v>257639917</v>
      </c>
      <c r="MU107">
        <v>32042</v>
      </c>
      <c r="MV107">
        <v>94932</v>
      </c>
      <c r="MW107">
        <v>11497</v>
      </c>
      <c r="MX107">
        <v>505684005</v>
      </c>
      <c r="MY107">
        <v>85624</v>
      </c>
      <c r="MZ107">
        <v>164000</v>
      </c>
      <c r="NA107">
        <v>15</v>
      </c>
      <c r="NB107">
        <v>11</v>
      </c>
      <c r="ND107">
        <v>403.62300000000005</v>
      </c>
      <c r="NE107">
        <v>18163</v>
      </c>
      <c r="NF107">
        <v>23</v>
      </c>
      <c r="NG107">
        <v>23000</v>
      </c>
      <c r="NH107">
        <v>42930</v>
      </c>
      <c r="NI107">
        <v>0</v>
      </c>
      <c r="NJ107">
        <v>0</v>
      </c>
      <c r="NK107">
        <v>103122</v>
      </c>
      <c r="NL107">
        <v>0</v>
      </c>
      <c r="NN107">
        <v>0</v>
      </c>
      <c r="NO107">
        <v>0</v>
      </c>
      <c r="NP107">
        <v>405</v>
      </c>
      <c r="NT107">
        <v>0</v>
      </c>
      <c r="NU107">
        <v>0</v>
      </c>
      <c r="NV107">
        <v>0</v>
      </c>
      <c r="NW107">
        <v>0</v>
      </c>
      <c r="NX107">
        <v>0</v>
      </c>
      <c r="NY107">
        <v>0</v>
      </c>
      <c r="NZ107">
        <v>0</v>
      </c>
      <c r="OA107">
        <v>0</v>
      </c>
      <c r="OB107">
        <v>0</v>
      </c>
      <c r="OC107">
        <v>0</v>
      </c>
      <c r="OD107">
        <v>0</v>
      </c>
      <c r="OE107">
        <v>16000</v>
      </c>
      <c r="OF107">
        <v>128000</v>
      </c>
      <c r="OG107">
        <v>4000</v>
      </c>
      <c r="OH107">
        <v>8000</v>
      </c>
      <c r="OO107">
        <v>0</v>
      </c>
      <c r="OP107">
        <v>0</v>
      </c>
      <c r="OQ107">
        <v>0</v>
      </c>
      <c r="OR107">
        <v>0</v>
      </c>
      <c r="OS107">
        <v>0</v>
      </c>
      <c r="OT107">
        <v>0</v>
      </c>
      <c r="OU107">
        <v>0</v>
      </c>
      <c r="OV107">
        <v>2188103</v>
      </c>
      <c r="OX107">
        <v>0.25270000000000004</v>
      </c>
      <c r="OY107">
        <v>406500.10000000003</v>
      </c>
      <c r="OZ107">
        <v>361876</v>
      </c>
      <c r="PA107">
        <v>133519</v>
      </c>
      <c r="PB107">
        <v>6925</v>
      </c>
      <c r="PC107">
        <v>0</v>
      </c>
      <c r="PD107">
        <v>35000000</v>
      </c>
      <c r="PE107">
        <v>33517000</v>
      </c>
      <c r="PF107">
        <v>1483000</v>
      </c>
      <c r="PG107">
        <v>306</v>
      </c>
      <c r="PH107">
        <v>0</v>
      </c>
      <c r="PI107">
        <v>0</v>
      </c>
      <c r="PJ107">
        <v>0</v>
      </c>
      <c r="PK107">
        <v>0</v>
      </c>
      <c r="PL107">
        <v>0</v>
      </c>
      <c r="PM107">
        <v>0</v>
      </c>
      <c r="PN107">
        <v>0</v>
      </c>
      <c r="PO107">
        <v>0</v>
      </c>
    </row>
    <row r="108" spans="1:431" customFormat="1" x14ac:dyDescent="0.3">
      <c r="A108">
        <v>46778</v>
      </c>
      <c r="B108" s="4">
        <v>101862</v>
      </c>
      <c r="C108">
        <v>9</v>
      </c>
      <c r="D108">
        <v>2026</v>
      </c>
      <c r="E108">
        <v>6215</v>
      </c>
      <c r="F108">
        <v>0</v>
      </c>
      <c r="G108">
        <v>6566.33</v>
      </c>
      <c r="H108">
        <v>5972.6750000000002</v>
      </c>
      <c r="I108">
        <v>5972.6750000000002</v>
      </c>
      <c r="J108">
        <v>6566.33</v>
      </c>
      <c r="K108">
        <v>0</v>
      </c>
      <c r="L108">
        <v>6215</v>
      </c>
      <c r="M108">
        <v>0</v>
      </c>
      <c r="N108">
        <v>0</v>
      </c>
      <c r="P108">
        <v>6210.33</v>
      </c>
      <c r="Q108">
        <v>0</v>
      </c>
      <c r="R108">
        <v>2926245</v>
      </c>
      <c r="S108">
        <v>471.19</v>
      </c>
      <c r="U108">
        <v>2128875</v>
      </c>
      <c r="V108">
        <v>1208.2830000000001</v>
      </c>
      <c r="W108">
        <v>775292</v>
      </c>
      <c r="X108">
        <v>775292</v>
      </c>
      <c r="Z108">
        <v>0</v>
      </c>
      <c r="AC108">
        <v>0</v>
      </c>
      <c r="AD108" t="s">
        <v>427</v>
      </c>
      <c r="AE108">
        <v>0</v>
      </c>
      <c r="AH108">
        <v>0</v>
      </c>
      <c r="AI108">
        <v>0</v>
      </c>
      <c r="AJ108">
        <v>6215</v>
      </c>
      <c r="AK108" t="s">
        <v>949</v>
      </c>
      <c r="AL108" t="s">
        <v>531</v>
      </c>
      <c r="AM108">
        <v>0</v>
      </c>
      <c r="AN108">
        <v>0</v>
      </c>
      <c r="AO108">
        <v>0</v>
      </c>
      <c r="AP108">
        <v>0</v>
      </c>
      <c r="AQ108">
        <v>0</v>
      </c>
      <c r="AS108">
        <v>0</v>
      </c>
      <c r="AT108">
        <v>0</v>
      </c>
      <c r="AU108">
        <v>0</v>
      </c>
      <c r="AV108">
        <v>-544</v>
      </c>
      <c r="AW108">
        <v>76652013</v>
      </c>
      <c r="AX108">
        <v>74215404</v>
      </c>
      <c r="AY108">
        <v>50771279</v>
      </c>
      <c r="AZ108">
        <v>2926245</v>
      </c>
      <c r="BA108">
        <v>86.417000000000002</v>
      </c>
      <c r="BB108">
        <v>142117</v>
      </c>
      <c r="BC108">
        <v>141211</v>
      </c>
      <c r="BD108">
        <v>328.31700000000001</v>
      </c>
      <c r="BE108">
        <v>906</v>
      </c>
      <c r="BF108">
        <v>63599014</v>
      </c>
      <c r="BG108">
        <v>0</v>
      </c>
      <c r="BJ108">
        <v>12</v>
      </c>
      <c r="BK108">
        <v>0</v>
      </c>
      <c r="BL108">
        <v>0</v>
      </c>
      <c r="BM108">
        <v>0</v>
      </c>
      <c r="BN108">
        <v>0</v>
      </c>
      <c r="BO108">
        <v>0</v>
      </c>
      <c r="BP108">
        <v>0</v>
      </c>
      <c r="BQ108">
        <v>0</v>
      </c>
      <c r="BS108">
        <v>0</v>
      </c>
      <c r="BT108">
        <v>0</v>
      </c>
      <c r="BU108">
        <v>0</v>
      </c>
      <c r="BV108">
        <v>0</v>
      </c>
      <c r="BW108">
        <v>0</v>
      </c>
      <c r="BY108">
        <v>0</v>
      </c>
      <c r="CA108">
        <v>65.468000000000004</v>
      </c>
      <c r="CB108">
        <v>65468</v>
      </c>
      <c r="CC108">
        <v>0</v>
      </c>
      <c r="CD108">
        <v>0</v>
      </c>
      <c r="CE108">
        <v>0</v>
      </c>
      <c r="CF108">
        <v>0</v>
      </c>
      <c r="CG108">
        <v>0</v>
      </c>
      <c r="CH108">
        <v>2863064</v>
      </c>
      <c r="CI108">
        <v>0</v>
      </c>
      <c r="CJ108">
        <v>4</v>
      </c>
      <c r="CK108">
        <v>0</v>
      </c>
      <c r="CL108">
        <v>0</v>
      </c>
      <c r="CN108">
        <v>0</v>
      </c>
      <c r="CO108">
        <v>1</v>
      </c>
      <c r="CP108">
        <v>0</v>
      </c>
      <c r="CQ108">
        <v>0</v>
      </c>
      <c r="CR108">
        <v>6205.6869999999999</v>
      </c>
      <c r="CS108">
        <v>0</v>
      </c>
      <c r="CT108">
        <v>0</v>
      </c>
      <c r="CU108">
        <v>0</v>
      </c>
      <c r="CV108">
        <v>0</v>
      </c>
      <c r="CW108">
        <v>0</v>
      </c>
      <c r="CX108">
        <v>0</v>
      </c>
      <c r="CY108">
        <v>0</v>
      </c>
      <c r="CZ108">
        <v>0</v>
      </c>
      <c r="DB108">
        <v>37120175</v>
      </c>
      <c r="DC108">
        <v>0</v>
      </c>
      <c r="DD108">
        <v>0</v>
      </c>
      <c r="DE108">
        <v>6279481</v>
      </c>
      <c r="DF108">
        <v>6279481</v>
      </c>
      <c r="DG108">
        <v>1010.375</v>
      </c>
      <c r="DH108">
        <v>0</v>
      </c>
      <c r="DI108">
        <v>0</v>
      </c>
      <c r="DK108">
        <v>0</v>
      </c>
      <c r="DL108">
        <v>0</v>
      </c>
      <c r="DM108">
        <v>4546108</v>
      </c>
      <c r="DN108">
        <v>11069</v>
      </c>
      <c r="DO108">
        <v>0</v>
      </c>
      <c r="DP108">
        <v>0</v>
      </c>
      <c r="DQ108">
        <v>0</v>
      </c>
      <c r="DR108">
        <v>0</v>
      </c>
      <c r="DS108">
        <v>0</v>
      </c>
      <c r="DT108">
        <v>0</v>
      </c>
      <c r="DU108">
        <v>0</v>
      </c>
      <c r="DV108">
        <v>0</v>
      </c>
      <c r="DW108">
        <v>0</v>
      </c>
      <c r="DX108">
        <v>0</v>
      </c>
      <c r="DY108">
        <v>0</v>
      </c>
      <c r="DZ108">
        <v>0</v>
      </c>
      <c r="EA108">
        <v>0</v>
      </c>
      <c r="EB108">
        <v>0</v>
      </c>
      <c r="EC108">
        <v>149.34300000000002</v>
      </c>
      <c r="ED108">
        <v>1067392</v>
      </c>
      <c r="EE108">
        <v>0</v>
      </c>
      <c r="EF108">
        <v>0</v>
      </c>
      <c r="EG108">
        <v>0</v>
      </c>
      <c r="EH108">
        <v>3489785</v>
      </c>
      <c r="EI108">
        <v>0</v>
      </c>
      <c r="EJ108">
        <v>0</v>
      </c>
      <c r="EK108">
        <v>124.863</v>
      </c>
      <c r="EL108">
        <v>0.158</v>
      </c>
      <c r="EM108">
        <v>42.457000000000001</v>
      </c>
      <c r="EN108">
        <v>11.91</v>
      </c>
      <c r="EO108">
        <v>0</v>
      </c>
      <c r="EP108">
        <v>0</v>
      </c>
      <c r="EQ108">
        <v>179.23</v>
      </c>
      <c r="ER108">
        <v>0</v>
      </c>
      <c r="ES108">
        <v>561.51</v>
      </c>
      <c r="ET108">
        <v>0</v>
      </c>
      <c r="EV108">
        <v>0</v>
      </c>
      <c r="EW108">
        <v>0</v>
      </c>
      <c r="EX108">
        <v>0</v>
      </c>
      <c r="EZ108">
        <v>63657752</v>
      </c>
      <c r="FA108">
        <v>0</v>
      </c>
      <c r="FB108">
        <v>66572022</v>
      </c>
      <c r="FC108">
        <v>0</v>
      </c>
      <c r="FD108">
        <v>0</v>
      </c>
      <c r="FE108">
        <v>8961011</v>
      </c>
      <c r="FF108">
        <v>1596641</v>
      </c>
      <c r="FG108">
        <v>6.7610000000000003E-2</v>
      </c>
      <c r="FH108">
        <v>3.1380999999999999E-2</v>
      </c>
      <c r="FI108">
        <v>0</v>
      </c>
      <c r="FJ108">
        <v>0</v>
      </c>
      <c r="FK108">
        <v>10233.147999999999</v>
      </c>
      <c r="FL108">
        <v>79992738</v>
      </c>
      <c r="FM108">
        <v>0</v>
      </c>
      <c r="FN108">
        <v>0</v>
      </c>
      <c r="FO108">
        <v>0</v>
      </c>
      <c r="FP108">
        <v>0</v>
      </c>
      <c r="FQ108">
        <v>0</v>
      </c>
      <c r="FR108">
        <v>0</v>
      </c>
      <c r="FS108">
        <v>0</v>
      </c>
      <c r="FT108">
        <v>0</v>
      </c>
      <c r="FU108">
        <v>0</v>
      </c>
      <c r="FV108">
        <v>0</v>
      </c>
      <c r="FW108">
        <v>0</v>
      </c>
      <c r="FX108">
        <v>0</v>
      </c>
      <c r="FY108">
        <v>0</v>
      </c>
      <c r="GB108">
        <v>4118461</v>
      </c>
      <c r="GC108">
        <v>4118461</v>
      </c>
      <c r="GD108">
        <v>414.42500000000001</v>
      </c>
      <c r="GF108">
        <v>0</v>
      </c>
      <c r="GG108">
        <v>0</v>
      </c>
      <c r="GH108">
        <v>0</v>
      </c>
      <c r="GI108">
        <v>0</v>
      </c>
      <c r="GK108">
        <v>0</v>
      </c>
      <c r="GL108">
        <v>0</v>
      </c>
      <c r="GM108">
        <v>0</v>
      </c>
      <c r="GN108">
        <v>0</v>
      </c>
      <c r="GO108">
        <v>0</v>
      </c>
      <c r="GQ108">
        <v>0</v>
      </c>
      <c r="GR108">
        <v>0</v>
      </c>
      <c r="GS108">
        <v>0</v>
      </c>
      <c r="GT108">
        <v>0</v>
      </c>
      <c r="HB108">
        <v>0</v>
      </c>
      <c r="HC108">
        <v>0</v>
      </c>
      <c r="HD108">
        <v>2448584</v>
      </c>
      <c r="HE108">
        <v>0</v>
      </c>
      <c r="HF108">
        <v>6928303</v>
      </c>
      <c r="HG108">
        <v>37290</v>
      </c>
      <c r="HH108">
        <v>657676</v>
      </c>
      <c r="HI108">
        <v>0</v>
      </c>
      <c r="HJ108">
        <v>332180</v>
      </c>
      <c r="HK108">
        <v>13468</v>
      </c>
      <c r="HL108">
        <v>10396</v>
      </c>
      <c r="HM108">
        <v>722000</v>
      </c>
      <c r="HN108">
        <v>2261042</v>
      </c>
      <c r="HO108">
        <v>0</v>
      </c>
      <c r="HP108">
        <v>0</v>
      </c>
      <c r="HQ108">
        <v>0</v>
      </c>
      <c r="HR108">
        <v>0</v>
      </c>
      <c r="HS108">
        <v>63645777</v>
      </c>
      <c r="HT108">
        <v>1596641</v>
      </c>
      <c r="HW108">
        <v>0</v>
      </c>
      <c r="HX108">
        <v>1610</v>
      </c>
      <c r="HY108">
        <v>818</v>
      </c>
      <c r="HZ108">
        <v>698</v>
      </c>
      <c r="IA108">
        <v>554</v>
      </c>
      <c r="IB108">
        <v>487</v>
      </c>
      <c r="IC108">
        <v>4167</v>
      </c>
      <c r="ID108">
        <v>0</v>
      </c>
      <c r="IE108">
        <v>0</v>
      </c>
      <c r="IF108">
        <v>0</v>
      </c>
      <c r="IG108">
        <v>60</v>
      </c>
      <c r="IH108">
        <v>1882.4070000000002</v>
      </c>
      <c r="II108">
        <v>0</v>
      </c>
      <c r="IJ108">
        <v>1208.2830000000001</v>
      </c>
      <c r="IK108">
        <v>0</v>
      </c>
      <c r="IL108">
        <v>97</v>
      </c>
      <c r="IM108">
        <v>75</v>
      </c>
      <c r="IN108">
        <v>3</v>
      </c>
      <c r="IO108">
        <v>175</v>
      </c>
      <c r="IP108">
        <v>0</v>
      </c>
      <c r="IQ108">
        <v>1208.2830000000001</v>
      </c>
      <c r="IR108">
        <v>750948</v>
      </c>
      <c r="IS108">
        <v>0</v>
      </c>
      <c r="IT108">
        <v>485000</v>
      </c>
      <c r="IU108">
        <v>225000</v>
      </c>
      <c r="IV108">
        <v>12000</v>
      </c>
      <c r="IW108">
        <v>6215</v>
      </c>
      <c r="IX108">
        <v>0</v>
      </c>
      <c r="IY108">
        <v>0</v>
      </c>
      <c r="IZ108">
        <v>0</v>
      </c>
      <c r="JA108">
        <v>0</v>
      </c>
      <c r="JB108">
        <v>72</v>
      </c>
      <c r="JC108">
        <v>1150367</v>
      </c>
      <c r="JD108">
        <v>109</v>
      </c>
      <c r="JE108">
        <v>936549</v>
      </c>
      <c r="JF108">
        <v>27</v>
      </c>
      <c r="JG108">
        <v>119626</v>
      </c>
      <c r="JH108">
        <v>54500</v>
      </c>
      <c r="JJ108">
        <v>0</v>
      </c>
      <c r="JK108">
        <v>0</v>
      </c>
      <c r="JL108">
        <v>0</v>
      </c>
      <c r="JM108">
        <v>0</v>
      </c>
      <c r="JO108">
        <v>0</v>
      </c>
      <c r="JP108">
        <v>267.20699999999999</v>
      </c>
      <c r="JQ108">
        <v>147.21800000000002</v>
      </c>
      <c r="JR108">
        <v>0</v>
      </c>
      <c r="JS108">
        <v>2522434</v>
      </c>
      <c r="JT108">
        <v>1596027</v>
      </c>
      <c r="JU108">
        <v>142834</v>
      </c>
      <c r="JW108">
        <v>0</v>
      </c>
      <c r="JX108">
        <v>0</v>
      </c>
      <c r="JY108">
        <v>0</v>
      </c>
      <c r="JZ108">
        <v>0</v>
      </c>
      <c r="KD108">
        <v>518580</v>
      </c>
      <c r="KE108">
        <v>7375</v>
      </c>
      <c r="KG108">
        <v>0</v>
      </c>
      <c r="KH108">
        <v>0</v>
      </c>
      <c r="KI108">
        <v>0</v>
      </c>
      <c r="KJ108">
        <v>40</v>
      </c>
      <c r="KK108">
        <v>20</v>
      </c>
      <c r="KL108">
        <v>24860</v>
      </c>
      <c r="KM108">
        <v>12430</v>
      </c>
      <c r="KN108">
        <v>0</v>
      </c>
      <c r="KO108">
        <v>0</v>
      </c>
      <c r="KP108">
        <v>0</v>
      </c>
      <c r="KQ108">
        <v>0</v>
      </c>
      <c r="KS108">
        <v>0</v>
      </c>
      <c r="KT108">
        <v>0</v>
      </c>
      <c r="KU108">
        <v>0</v>
      </c>
      <c r="KW108">
        <v>0</v>
      </c>
      <c r="KX108">
        <v>0</v>
      </c>
      <c r="KY108">
        <v>0</v>
      </c>
      <c r="KZ108">
        <v>74617909</v>
      </c>
      <c r="LA108">
        <v>0</v>
      </c>
      <c r="LB108">
        <v>0</v>
      </c>
      <c r="LD108">
        <v>0</v>
      </c>
      <c r="LE108">
        <v>0</v>
      </c>
      <c r="LF108">
        <v>0</v>
      </c>
      <c r="LG108">
        <v>414480</v>
      </c>
      <c r="LH108">
        <v>0</v>
      </c>
      <c r="LI108">
        <v>74617909</v>
      </c>
      <c r="LJ108">
        <v>6205.6869999999999</v>
      </c>
      <c r="LK108">
        <v>6</v>
      </c>
      <c r="LL108">
        <v>201240</v>
      </c>
      <c r="LM108">
        <v>130940</v>
      </c>
      <c r="LN108">
        <v>0</v>
      </c>
      <c r="LO108">
        <v>0</v>
      </c>
      <c r="LP108">
        <v>0</v>
      </c>
      <c r="LQ108">
        <v>0</v>
      </c>
      <c r="LR108">
        <v>0</v>
      </c>
      <c r="LS108">
        <v>0</v>
      </c>
      <c r="LT108">
        <v>0</v>
      </c>
      <c r="LU108">
        <v>0</v>
      </c>
      <c r="LV108">
        <v>0</v>
      </c>
      <c r="LW108">
        <v>0</v>
      </c>
      <c r="LX108">
        <v>0</v>
      </c>
      <c r="LY108">
        <v>0</v>
      </c>
      <c r="LZ108">
        <v>6906</v>
      </c>
      <c r="MA108">
        <v>414480</v>
      </c>
      <c r="MB108">
        <v>0</v>
      </c>
      <c r="MC108">
        <v>276320</v>
      </c>
      <c r="MD108">
        <v>138160</v>
      </c>
      <c r="ME108">
        <v>0</v>
      </c>
      <c r="MF108">
        <v>0</v>
      </c>
      <c r="MG108">
        <v>77066493</v>
      </c>
      <c r="MH108">
        <v>0</v>
      </c>
      <c r="MI108">
        <v>0</v>
      </c>
      <c r="MJ108">
        <v>0</v>
      </c>
      <c r="MK108">
        <v>0</v>
      </c>
      <c r="ML108">
        <v>0</v>
      </c>
      <c r="MM108">
        <v>1228196.149</v>
      </c>
      <c r="MN108">
        <v>22.931000000000001</v>
      </c>
      <c r="MO108">
        <v>81365.085000000006</v>
      </c>
      <c r="MP108">
        <v>1935.4170000000001</v>
      </c>
      <c r="MQ108">
        <v>3817.8240000000001</v>
      </c>
      <c r="MS108">
        <v>763323922</v>
      </c>
      <c r="MT108">
        <v>257639917</v>
      </c>
      <c r="MU108">
        <v>394874</v>
      </c>
      <c r="MV108">
        <v>1169916</v>
      </c>
      <c r="MW108">
        <v>120286</v>
      </c>
      <c r="MX108">
        <v>505684005</v>
      </c>
      <c r="MY108">
        <v>142516</v>
      </c>
      <c r="MZ108">
        <v>1387500</v>
      </c>
      <c r="NA108">
        <v>243</v>
      </c>
      <c r="NB108">
        <v>69</v>
      </c>
      <c r="ND108">
        <v>7087.4459999999999</v>
      </c>
      <c r="NE108">
        <v>318935</v>
      </c>
      <c r="NF108">
        <v>125</v>
      </c>
      <c r="NG108">
        <v>125000</v>
      </c>
      <c r="NH108">
        <v>732036</v>
      </c>
      <c r="NI108">
        <v>0</v>
      </c>
      <c r="NJ108">
        <v>0</v>
      </c>
      <c r="NK108">
        <v>437534</v>
      </c>
      <c r="NL108">
        <v>0</v>
      </c>
      <c r="NN108">
        <v>0</v>
      </c>
      <c r="NO108">
        <v>0</v>
      </c>
      <c r="NP108">
        <v>6908</v>
      </c>
      <c r="NT108">
        <v>0</v>
      </c>
      <c r="NU108">
        <v>0</v>
      </c>
      <c r="NV108">
        <v>0</v>
      </c>
      <c r="NW108">
        <v>0</v>
      </c>
      <c r="NX108">
        <v>0</v>
      </c>
      <c r="NY108">
        <v>0</v>
      </c>
      <c r="NZ108">
        <v>0</v>
      </c>
      <c r="OA108">
        <v>0</v>
      </c>
      <c r="OB108">
        <v>0</v>
      </c>
      <c r="OC108">
        <v>0</v>
      </c>
      <c r="OD108">
        <v>0</v>
      </c>
      <c r="OE108">
        <v>24000</v>
      </c>
      <c r="OF108">
        <v>224000</v>
      </c>
      <c r="OG108">
        <v>4000</v>
      </c>
      <c r="OH108">
        <v>8000</v>
      </c>
      <c r="OO108">
        <v>0</v>
      </c>
      <c r="OP108">
        <v>0</v>
      </c>
      <c r="OQ108">
        <v>0</v>
      </c>
      <c r="OR108">
        <v>0</v>
      </c>
      <c r="OS108">
        <v>0</v>
      </c>
      <c r="OT108">
        <v>0</v>
      </c>
      <c r="OU108">
        <v>0</v>
      </c>
      <c r="OV108">
        <v>2971584</v>
      </c>
      <c r="OX108">
        <v>0.25270000000000004</v>
      </c>
      <c r="OY108">
        <v>406500.10000000003</v>
      </c>
      <c r="OZ108">
        <v>552656</v>
      </c>
      <c r="PA108">
        <v>203911</v>
      </c>
      <c r="PB108">
        <v>6925</v>
      </c>
      <c r="PC108">
        <v>0</v>
      </c>
      <c r="PD108">
        <v>35000000</v>
      </c>
      <c r="PE108">
        <v>33517000</v>
      </c>
      <c r="PF108">
        <v>1483000</v>
      </c>
      <c r="PG108">
        <v>306</v>
      </c>
      <c r="PH108">
        <v>0</v>
      </c>
      <c r="PI108">
        <v>0</v>
      </c>
      <c r="PJ108">
        <v>0</v>
      </c>
      <c r="PK108">
        <v>0</v>
      </c>
      <c r="PL108">
        <v>93703</v>
      </c>
      <c r="PM108">
        <v>0</v>
      </c>
      <c r="PN108">
        <v>0</v>
      </c>
      <c r="PO108">
        <v>0</v>
      </c>
    </row>
    <row r="109" spans="1:431" customFormat="1" x14ac:dyDescent="0.3">
      <c r="A109">
        <v>46778</v>
      </c>
      <c r="B109" s="4">
        <v>101864</v>
      </c>
      <c r="C109">
        <v>9</v>
      </c>
      <c r="D109">
        <v>2026</v>
      </c>
      <c r="E109">
        <v>6215</v>
      </c>
      <c r="F109">
        <v>0</v>
      </c>
      <c r="G109">
        <v>185.83600000000001</v>
      </c>
      <c r="H109">
        <v>182.97900000000001</v>
      </c>
      <c r="I109">
        <v>182.97900000000001</v>
      </c>
      <c r="J109">
        <v>185.83600000000001</v>
      </c>
      <c r="K109">
        <v>0</v>
      </c>
      <c r="L109">
        <v>6215</v>
      </c>
      <c r="M109">
        <v>0</v>
      </c>
      <c r="N109">
        <v>0</v>
      </c>
      <c r="P109">
        <v>160.292</v>
      </c>
      <c r="Q109">
        <v>0</v>
      </c>
      <c r="R109">
        <v>75528</v>
      </c>
      <c r="S109">
        <v>471.19</v>
      </c>
      <c r="U109">
        <v>54949</v>
      </c>
      <c r="V109">
        <v>1.4930000000000001</v>
      </c>
      <c r="W109">
        <v>928</v>
      </c>
      <c r="X109">
        <v>928</v>
      </c>
      <c r="Z109">
        <v>0</v>
      </c>
      <c r="AC109">
        <v>0</v>
      </c>
      <c r="AD109" t="s">
        <v>427</v>
      </c>
      <c r="AE109">
        <v>0</v>
      </c>
      <c r="AH109">
        <v>0</v>
      </c>
      <c r="AI109">
        <v>0</v>
      </c>
      <c r="AJ109">
        <v>6215</v>
      </c>
      <c r="AK109" t="s">
        <v>949</v>
      </c>
      <c r="AL109" t="s">
        <v>532</v>
      </c>
      <c r="AM109">
        <v>0</v>
      </c>
      <c r="AN109">
        <v>0</v>
      </c>
      <c r="AO109">
        <v>0</v>
      </c>
      <c r="AP109">
        <v>0</v>
      </c>
      <c r="AQ109">
        <v>0</v>
      </c>
      <c r="AS109">
        <v>0</v>
      </c>
      <c r="AT109">
        <v>0</v>
      </c>
      <c r="AU109">
        <v>0</v>
      </c>
      <c r="AV109">
        <v>-15</v>
      </c>
      <c r="AW109">
        <v>2278260</v>
      </c>
      <c r="AX109">
        <v>2209167</v>
      </c>
      <c r="AY109">
        <v>1609935</v>
      </c>
      <c r="AZ109">
        <v>75528</v>
      </c>
      <c r="BA109">
        <v>0</v>
      </c>
      <c r="BB109">
        <v>0</v>
      </c>
      <c r="BC109">
        <v>0</v>
      </c>
      <c r="BD109">
        <v>0</v>
      </c>
      <c r="BE109">
        <v>0</v>
      </c>
      <c r="BF109">
        <v>1876193</v>
      </c>
      <c r="BG109">
        <v>0</v>
      </c>
      <c r="BJ109">
        <v>12</v>
      </c>
      <c r="BK109">
        <v>0</v>
      </c>
      <c r="BL109">
        <v>0</v>
      </c>
      <c r="BM109">
        <v>0</v>
      </c>
      <c r="BN109">
        <v>0</v>
      </c>
      <c r="BO109">
        <v>0</v>
      </c>
      <c r="BP109">
        <v>0</v>
      </c>
      <c r="BQ109">
        <v>898</v>
      </c>
      <c r="BS109">
        <v>0</v>
      </c>
      <c r="BT109">
        <v>0</v>
      </c>
      <c r="BU109">
        <v>0</v>
      </c>
      <c r="BV109">
        <v>0</v>
      </c>
      <c r="BW109">
        <v>0</v>
      </c>
      <c r="BY109">
        <v>0</v>
      </c>
      <c r="CA109">
        <v>0</v>
      </c>
      <c r="CB109">
        <v>0</v>
      </c>
      <c r="CC109">
        <v>0</v>
      </c>
      <c r="CD109">
        <v>0</v>
      </c>
      <c r="CE109">
        <v>0</v>
      </c>
      <c r="CF109">
        <v>0</v>
      </c>
      <c r="CG109">
        <v>0</v>
      </c>
      <c r="CH109">
        <v>88318</v>
      </c>
      <c r="CI109">
        <v>0</v>
      </c>
      <c r="CJ109">
        <v>4</v>
      </c>
      <c r="CK109">
        <v>0</v>
      </c>
      <c r="CL109">
        <v>0</v>
      </c>
      <c r="CN109">
        <v>0</v>
      </c>
      <c r="CO109">
        <v>1</v>
      </c>
      <c r="CP109">
        <v>0</v>
      </c>
      <c r="CQ109">
        <v>0</v>
      </c>
      <c r="CR109">
        <v>158.11799999999999</v>
      </c>
      <c r="CS109">
        <v>0</v>
      </c>
      <c r="CT109">
        <v>0</v>
      </c>
      <c r="CU109">
        <v>0</v>
      </c>
      <c r="CV109">
        <v>0</v>
      </c>
      <c r="CW109">
        <v>0</v>
      </c>
      <c r="CX109">
        <v>0</v>
      </c>
      <c r="CY109">
        <v>0</v>
      </c>
      <c r="CZ109">
        <v>0</v>
      </c>
      <c r="DB109">
        <v>1137214</v>
      </c>
      <c r="DC109">
        <v>0</v>
      </c>
      <c r="DD109">
        <v>0</v>
      </c>
      <c r="DE109">
        <v>310517</v>
      </c>
      <c r="DF109">
        <v>310517</v>
      </c>
      <c r="DG109">
        <v>49.963000000000001</v>
      </c>
      <c r="DH109">
        <v>0</v>
      </c>
      <c r="DI109">
        <v>0</v>
      </c>
      <c r="DK109">
        <v>4051</v>
      </c>
      <c r="DL109">
        <v>0</v>
      </c>
      <c r="DM109">
        <v>84169</v>
      </c>
      <c r="DN109">
        <v>205</v>
      </c>
      <c r="DO109">
        <v>0</v>
      </c>
      <c r="DP109">
        <v>0</v>
      </c>
      <c r="DQ109">
        <v>0</v>
      </c>
      <c r="DR109">
        <v>0</v>
      </c>
      <c r="DS109">
        <v>0</v>
      </c>
      <c r="DT109">
        <v>0</v>
      </c>
      <c r="DU109">
        <v>0</v>
      </c>
      <c r="DV109">
        <v>0</v>
      </c>
      <c r="DW109">
        <v>0</v>
      </c>
      <c r="DX109">
        <v>0</v>
      </c>
      <c r="DY109">
        <v>0</v>
      </c>
      <c r="DZ109">
        <v>0</v>
      </c>
      <c r="EA109">
        <v>0</v>
      </c>
      <c r="EB109">
        <v>0</v>
      </c>
      <c r="EC109">
        <v>4.0720000000000001</v>
      </c>
      <c r="ED109">
        <v>29104</v>
      </c>
      <c r="EE109">
        <v>0</v>
      </c>
      <c r="EF109">
        <v>0</v>
      </c>
      <c r="EG109">
        <v>0</v>
      </c>
      <c r="EH109">
        <v>55270</v>
      </c>
      <c r="EI109">
        <v>0</v>
      </c>
      <c r="EJ109">
        <v>0</v>
      </c>
      <c r="EK109">
        <v>2.6960000000000002</v>
      </c>
      <c r="EL109">
        <v>0</v>
      </c>
      <c r="EM109">
        <v>0</v>
      </c>
      <c r="EN109">
        <v>0.161</v>
      </c>
      <c r="EO109">
        <v>0</v>
      </c>
      <c r="EP109">
        <v>0</v>
      </c>
      <c r="EQ109">
        <v>2.8570000000000002</v>
      </c>
      <c r="ER109">
        <v>0</v>
      </c>
      <c r="ES109">
        <v>8.8930000000000007</v>
      </c>
      <c r="ET109">
        <v>0</v>
      </c>
      <c r="EV109">
        <v>0</v>
      </c>
      <c r="EW109">
        <v>0</v>
      </c>
      <c r="EX109">
        <v>0</v>
      </c>
      <c r="EZ109">
        <v>1897713</v>
      </c>
      <c r="FA109">
        <v>0</v>
      </c>
      <c r="FB109">
        <v>1973036</v>
      </c>
      <c r="FC109">
        <v>0</v>
      </c>
      <c r="FD109">
        <v>0</v>
      </c>
      <c r="FE109">
        <v>264353</v>
      </c>
      <c r="FF109">
        <v>47101</v>
      </c>
      <c r="FG109">
        <v>6.7610000000000003E-2</v>
      </c>
      <c r="FH109">
        <v>3.1380999999999999E-2</v>
      </c>
      <c r="FI109">
        <v>0</v>
      </c>
      <c r="FJ109">
        <v>0</v>
      </c>
      <c r="FK109">
        <v>301.88100000000003</v>
      </c>
      <c r="FL109">
        <v>2372808</v>
      </c>
      <c r="FM109">
        <v>0</v>
      </c>
      <c r="FN109">
        <v>0</v>
      </c>
      <c r="FO109">
        <v>11799</v>
      </c>
      <c r="FP109">
        <v>0</v>
      </c>
      <c r="FQ109">
        <v>11799</v>
      </c>
      <c r="FR109">
        <v>11799</v>
      </c>
      <c r="FS109">
        <v>0</v>
      </c>
      <c r="FT109">
        <v>0</v>
      </c>
      <c r="FU109">
        <v>0</v>
      </c>
      <c r="FV109">
        <v>0</v>
      </c>
      <c r="FW109">
        <v>0</v>
      </c>
      <c r="FX109">
        <v>0</v>
      </c>
      <c r="FY109">
        <v>0</v>
      </c>
      <c r="GB109">
        <v>0</v>
      </c>
      <c r="GC109">
        <v>0</v>
      </c>
      <c r="GD109">
        <v>0</v>
      </c>
      <c r="GF109">
        <v>0</v>
      </c>
      <c r="GG109">
        <v>0</v>
      </c>
      <c r="GH109">
        <v>0</v>
      </c>
      <c r="GI109">
        <v>0</v>
      </c>
      <c r="GK109">
        <v>0</v>
      </c>
      <c r="GL109">
        <v>0</v>
      </c>
      <c r="GM109">
        <v>0</v>
      </c>
      <c r="GN109">
        <v>0</v>
      </c>
      <c r="GO109">
        <v>0</v>
      </c>
      <c r="GQ109">
        <v>0</v>
      </c>
      <c r="GR109">
        <v>0</v>
      </c>
      <c r="GS109">
        <v>0</v>
      </c>
      <c r="GT109">
        <v>0</v>
      </c>
      <c r="HB109">
        <v>0</v>
      </c>
      <c r="HC109">
        <v>0</v>
      </c>
      <c r="HD109">
        <v>69298</v>
      </c>
      <c r="HE109">
        <v>0</v>
      </c>
      <c r="HF109">
        <v>212256</v>
      </c>
      <c r="HG109">
        <v>1865</v>
      </c>
      <c r="HH109">
        <v>129039</v>
      </c>
      <c r="HI109">
        <v>0</v>
      </c>
      <c r="HJ109">
        <v>36876</v>
      </c>
      <c r="HK109">
        <v>0</v>
      </c>
      <c r="HL109">
        <v>0</v>
      </c>
      <c r="HM109">
        <v>0</v>
      </c>
      <c r="HN109">
        <v>0</v>
      </c>
      <c r="HO109">
        <v>0</v>
      </c>
      <c r="HP109">
        <v>0</v>
      </c>
      <c r="HQ109">
        <v>0</v>
      </c>
      <c r="HR109">
        <v>0</v>
      </c>
      <c r="HS109">
        <v>1897508</v>
      </c>
      <c r="HT109">
        <v>47101</v>
      </c>
      <c r="HW109">
        <v>0</v>
      </c>
      <c r="HX109">
        <v>18</v>
      </c>
      <c r="HY109">
        <v>21</v>
      </c>
      <c r="HZ109">
        <v>65</v>
      </c>
      <c r="IA109">
        <v>28</v>
      </c>
      <c r="IB109">
        <v>63</v>
      </c>
      <c r="IC109">
        <v>195</v>
      </c>
      <c r="ID109">
        <v>0</v>
      </c>
      <c r="IE109">
        <v>0</v>
      </c>
      <c r="IF109">
        <v>0</v>
      </c>
      <c r="IG109">
        <v>3</v>
      </c>
      <c r="IH109">
        <v>26.017000000000003</v>
      </c>
      <c r="II109">
        <v>0</v>
      </c>
      <c r="IJ109">
        <v>1.4930000000000001</v>
      </c>
      <c r="IK109">
        <v>0</v>
      </c>
      <c r="IL109">
        <v>0</v>
      </c>
      <c r="IM109">
        <v>0</v>
      </c>
      <c r="IN109">
        <v>0</v>
      </c>
      <c r="IO109">
        <v>0</v>
      </c>
      <c r="IP109">
        <v>0</v>
      </c>
      <c r="IQ109">
        <v>1.4930000000000001</v>
      </c>
      <c r="IR109">
        <v>928</v>
      </c>
      <c r="IS109">
        <v>0</v>
      </c>
      <c r="IT109">
        <v>0</v>
      </c>
      <c r="IU109">
        <v>0</v>
      </c>
      <c r="IV109">
        <v>0</v>
      </c>
      <c r="IW109">
        <v>6215</v>
      </c>
      <c r="IX109">
        <v>0</v>
      </c>
      <c r="IY109">
        <v>0</v>
      </c>
      <c r="IZ109">
        <v>0</v>
      </c>
      <c r="JA109">
        <v>0</v>
      </c>
      <c r="JB109">
        <v>0</v>
      </c>
      <c r="JC109">
        <v>0</v>
      </c>
      <c r="JD109">
        <v>0</v>
      </c>
      <c r="JE109">
        <v>0</v>
      </c>
      <c r="JF109">
        <v>0</v>
      </c>
      <c r="JG109">
        <v>0</v>
      </c>
      <c r="JH109">
        <v>0</v>
      </c>
      <c r="JJ109">
        <v>0</v>
      </c>
      <c r="JK109">
        <v>0</v>
      </c>
      <c r="JL109">
        <v>0</v>
      </c>
      <c r="JM109">
        <v>0</v>
      </c>
      <c r="JO109">
        <v>0</v>
      </c>
      <c r="JP109">
        <v>0</v>
      </c>
      <c r="JQ109">
        <v>0</v>
      </c>
      <c r="JR109">
        <v>0</v>
      </c>
      <c r="JS109">
        <v>0</v>
      </c>
      <c r="JT109">
        <v>0</v>
      </c>
      <c r="JU109">
        <v>0</v>
      </c>
      <c r="JW109">
        <v>0</v>
      </c>
      <c r="JX109">
        <v>0</v>
      </c>
      <c r="JY109">
        <v>0</v>
      </c>
      <c r="JZ109">
        <v>0</v>
      </c>
      <c r="KD109">
        <v>0</v>
      </c>
      <c r="KE109">
        <v>7375</v>
      </c>
      <c r="KG109">
        <v>0</v>
      </c>
      <c r="KH109">
        <v>0</v>
      </c>
      <c r="KI109">
        <v>0</v>
      </c>
      <c r="KJ109">
        <v>2</v>
      </c>
      <c r="KK109">
        <v>1</v>
      </c>
      <c r="KL109">
        <v>1243</v>
      </c>
      <c r="KM109">
        <v>622</v>
      </c>
      <c r="KN109">
        <v>0</v>
      </c>
      <c r="KO109">
        <v>0</v>
      </c>
      <c r="KP109">
        <v>0</v>
      </c>
      <c r="KQ109">
        <v>0</v>
      </c>
      <c r="KS109">
        <v>0</v>
      </c>
      <c r="KT109">
        <v>0</v>
      </c>
      <c r="KU109">
        <v>0</v>
      </c>
      <c r="KW109">
        <v>0</v>
      </c>
      <c r="KX109">
        <v>0</v>
      </c>
      <c r="KY109">
        <v>0</v>
      </c>
      <c r="KZ109">
        <v>2227982</v>
      </c>
      <c r="LA109">
        <v>0</v>
      </c>
      <c r="LB109">
        <v>0</v>
      </c>
      <c r="LD109">
        <v>0</v>
      </c>
      <c r="LE109">
        <v>0</v>
      </c>
      <c r="LF109">
        <v>0</v>
      </c>
      <c r="LG109">
        <v>19020</v>
      </c>
      <c r="LH109">
        <v>0</v>
      </c>
      <c r="LI109">
        <v>2227982</v>
      </c>
      <c r="LJ109">
        <v>158.11799999999999</v>
      </c>
      <c r="LK109">
        <v>1</v>
      </c>
      <c r="LL109">
        <v>33540</v>
      </c>
      <c r="LM109">
        <v>3336</v>
      </c>
      <c r="LN109">
        <v>0</v>
      </c>
      <c r="LO109">
        <v>0</v>
      </c>
      <c r="LP109">
        <v>0</v>
      </c>
      <c r="LQ109">
        <v>0</v>
      </c>
      <c r="LR109">
        <v>0</v>
      </c>
      <c r="LS109">
        <v>0</v>
      </c>
      <c r="LT109">
        <v>0</v>
      </c>
      <c r="LU109">
        <v>0</v>
      </c>
      <c r="LV109">
        <v>0</v>
      </c>
      <c r="LW109">
        <v>0</v>
      </c>
      <c r="LX109">
        <v>0</v>
      </c>
      <c r="LY109">
        <v>0</v>
      </c>
      <c r="LZ109">
        <v>317</v>
      </c>
      <c r="MA109">
        <v>19020</v>
      </c>
      <c r="MB109">
        <v>0</v>
      </c>
      <c r="MC109">
        <v>12680</v>
      </c>
      <c r="MD109">
        <v>6340</v>
      </c>
      <c r="ME109">
        <v>0</v>
      </c>
      <c r="MF109">
        <v>0</v>
      </c>
      <c r="MG109">
        <v>2297280</v>
      </c>
      <c r="MH109">
        <v>0</v>
      </c>
      <c r="MI109">
        <v>0</v>
      </c>
      <c r="MJ109">
        <v>0</v>
      </c>
      <c r="MK109">
        <v>0</v>
      </c>
      <c r="ML109">
        <v>0</v>
      </c>
      <c r="MM109">
        <v>1228196.149</v>
      </c>
      <c r="MN109">
        <v>19.802</v>
      </c>
      <c r="MO109">
        <v>81365.085000000006</v>
      </c>
      <c r="MP109">
        <v>8.2379999999999995</v>
      </c>
      <c r="MQ109">
        <v>34.255000000000003</v>
      </c>
      <c r="MS109">
        <v>763323922</v>
      </c>
      <c r="MT109">
        <v>257639917</v>
      </c>
      <c r="MU109">
        <v>5458</v>
      </c>
      <c r="MV109">
        <v>16170</v>
      </c>
      <c r="MW109">
        <v>512</v>
      </c>
      <c r="MX109">
        <v>505684005</v>
      </c>
      <c r="MY109">
        <v>123069</v>
      </c>
      <c r="MZ109">
        <v>0</v>
      </c>
      <c r="NA109">
        <v>0</v>
      </c>
      <c r="NB109">
        <v>0</v>
      </c>
      <c r="ND109">
        <v>217.131</v>
      </c>
      <c r="NE109">
        <v>9771</v>
      </c>
      <c r="NF109">
        <v>5</v>
      </c>
      <c r="NG109">
        <v>5000</v>
      </c>
      <c r="NH109">
        <v>33602</v>
      </c>
      <c r="NI109">
        <v>0</v>
      </c>
      <c r="NJ109">
        <v>0</v>
      </c>
      <c r="NK109">
        <v>0</v>
      </c>
      <c r="NL109">
        <v>0</v>
      </c>
      <c r="NN109">
        <v>0</v>
      </c>
      <c r="NO109">
        <v>0</v>
      </c>
      <c r="NP109">
        <v>317</v>
      </c>
      <c r="NT109">
        <v>0</v>
      </c>
      <c r="NU109">
        <v>0</v>
      </c>
      <c r="NV109">
        <v>0</v>
      </c>
      <c r="NW109">
        <v>0</v>
      </c>
      <c r="NX109">
        <v>0</v>
      </c>
      <c r="NY109">
        <v>0</v>
      </c>
      <c r="NZ109">
        <v>0</v>
      </c>
      <c r="OA109">
        <v>0</v>
      </c>
      <c r="OB109">
        <v>0</v>
      </c>
      <c r="OC109">
        <v>0</v>
      </c>
      <c r="OD109">
        <v>0</v>
      </c>
      <c r="OE109">
        <v>8000</v>
      </c>
      <c r="OF109">
        <v>96000</v>
      </c>
      <c r="OG109">
        <v>4000</v>
      </c>
      <c r="OH109">
        <v>8000</v>
      </c>
      <c r="OO109">
        <v>0</v>
      </c>
      <c r="OP109">
        <v>0</v>
      </c>
      <c r="OQ109">
        <v>0</v>
      </c>
      <c r="OR109">
        <v>0</v>
      </c>
      <c r="OS109">
        <v>0</v>
      </c>
      <c r="OT109">
        <v>0</v>
      </c>
      <c r="OU109">
        <v>0</v>
      </c>
      <c r="OV109">
        <v>2032174</v>
      </c>
      <c r="OX109">
        <v>0.25270000000000004</v>
      </c>
      <c r="OY109">
        <v>406500.10000000003</v>
      </c>
      <c r="OZ109">
        <v>343040</v>
      </c>
      <c r="PA109">
        <v>126570</v>
      </c>
      <c r="PB109">
        <v>6925</v>
      </c>
      <c r="PC109">
        <v>0</v>
      </c>
      <c r="PD109">
        <v>35000000</v>
      </c>
      <c r="PE109">
        <v>33517000</v>
      </c>
      <c r="PF109">
        <v>1483000</v>
      </c>
      <c r="PG109">
        <v>306</v>
      </c>
      <c r="PH109">
        <v>0</v>
      </c>
      <c r="PI109">
        <v>0</v>
      </c>
      <c r="PJ109">
        <v>0</v>
      </c>
      <c r="PK109">
        <v>0</v>
      </c>
      <c r="PL109">
        <v>3000</v>
      </c>
      <c r="PM109">
        <v>0</v>
      </c>
      <c r="PN109">
        <v>0</v>
      </c>
      <c r="PO109">
        <v>0</v>
      </c>
    </row>
    <row r="110" spans="1:431" customFormat="1" x14ac:dyDescent="0.3">
      <c r="A110">
        <v>46778</v>
      </c>
      <c r="B110" s="4">
        <v>101868</v>
      </c>
      <c r="C110">
        <v>9</v>
      </c>
      <c r="D110">
        <v>2026</v>
      </c>
      <c r="E110">
        <v>6215</v>
      </c>
      <c r="F110">
        <v>0</v>
      </c>
      <c r="G110">
        <v>207.61600000000001</v>
      </c>
      <c r="H110">
        <v>194.21200000000002</v>
      </c>
      <c r="I110">
        <v>194.21200000000002</v>
      </c>
      <c r="J110">
        <v>207.61600000000001</v>
      </c>
      <c r="K110">
        <v>0</v>
      </c>
      <c r="L110">
        <v>6215</v>
      </c>
      <c r="M110">
        <v>0</v>
      </c>
      <c r="N110">
        <v>0</v>
      </c>
      <c r="P110">
        <v>297.71700000000004</v>
      </c>
      <c r="Q110">
        <v>0</v>
      </c>
      <c r="R110">
        <v>140281</v>
      </c>
      <c r="S110">
        <v>471.19</v>
      </c>
      <c r="U110">
        <v>102056</v>
      </c>
      <c r="V110">
        <v>0</v>
      </c>
      <c r="W110">
        <v>0</v>
      </c>
      <c r="X110">
        <v>0</v>
      </c>
      <c r="Z110">
        <v>0</v>
      </c>
      <c r="AC110">
        <v>0</v>
      </c>
      <c r="AD110" t="s">
        <v>427</v>
      </c>
      <c r="AE110">
        <v>0</v>
      </c>
      <c r="AH110">
        <v>0</v>
      </c>
      <c r="AI110">
        <v>0</v>
      </c>
      <c r="AJ110">
        <v>6215</v>
      </c>
      <c r="AK110" t="s">
        <v>949</v>
      </c>
      <c r="AL110" t="s">
        <v>533</v>
      </c>
      <c r="AM110">
        <v>0</v>
      </c>
      <c r="AN110">
        <v>0</v>
      </c>
      <c r="AO110">
        <v>0</v>
      </c>
      <c r="AP110">
        <v>0</v>
      </c>
      <c r="AQ110">
        <v>0</v>
      </c>
      <c r="AS110">
        <v>0</v>
      </c>
      <c r="AT110">
        <v>0</v>
      </c>
      <c r="AU110">
        <v>0</v>
      </c>
      <c r="AV110">
        <v>-1490</v>
      </c>
      <c r="AW110">
        <v>2693312</v>
      </c>
      <c r="AX110">
        <v>2616547</v>
      </c>
      <c r="AY110">
        <v>1876141</v>
      </c>
      <c r="AZ110">
        <v>140281</v>
      </c>
      <c r="BA110">
        <v>0</v>
      </c>
      <c r="BB110">
        <v>0</v>
      </c>
      <c r="BC110">
        <v>0</v>
      </c>
      <c r="BD110">
        <v>0</v>
      </c>
      <c r="BE110">
        <v>0</v>
      </c>
      <c r="BF110">
        <v>2160531</v>
      </c>
      <c r="BG110">
        <v>0</v>
      </c>
      <c r="BJ110">
        <v>12</v>
      </c>
      <c r="BK110">
        <v>0</v>
      </c>
      <c r="BL110">
        <v>0</v>
      </c>
      <c r="BM110">
        <v>0</v>
      </c>
      <c r="BN110">
        <v>0</v>
      </c>
      <c r="BO110">
        <v>0</v>
      </c>
      <c r="BP110">
        <v>0</v>
      </c>
      <c r="BQ110">
        <v>896</v>
      </c>
      <c r="BS110">
        <v>0</v>
      </c>
      <c r="BT110">
        <v>0</v>
      </c>
      <c r="BU110">
        <v>0</v>
      </c>
      <c r="BV110">
        <v>0</v>
      </c>
      <c r="BW110">
        <v>0</v>
      </c>
      <c r="BY110">
        <v>0</v>
      </c>
      <c r="CA110">
        <v>0</v>
      </c>
      <c r="CB110">
        <v>0</v>
      </c>
      <c r="CC110">
        <v>0</v>
      </c>
      <c r="CD110">
        <v>0</v>
      </c>
      <c r="CE110">
        <v>0</v>
      </c>
      <c r="CF110">
        <v>0</v>
      </c>
      <c r="CG110">
        <v>0</v>
      </c>
      <c r="CH110">
        <v>91760</v>
      </c>
      <c r="CI110">
        <v>0</v>
      </c>
      <c r="CJ110">
        <v>4</v>
      </c>
      <c r="CK110">
        <v>0</v>
      </c>
      <c r="CL110">
        <v>0</v>
      </c>
      <c r="CN110">
        <v>0</v>
      </c>
      <c r="CO110">
        <v>1</v>
      </c>
      <c r="CP110">
        <v>0</v>
      </c>
      <c r="CQ110">
        <v>0</v>
      </c>
      <c r="CR110">
        <v>297.78200000000004</v>
      </c>
      <c r="CS110">
        <v>0</v>
      </c>
      <c r="CT110">
        <v>0</v>
      </c>
      <c r="CU110">
        <v>0</v>
      </c>
      <c r="CV110">
        <v>0</v>
      </c>
      <c r="CW110">
        <v>0</v>
      </c>
      <c r="CX110">
        <v>0</v>
      </c>
      <c r="CY110">
        <v>0</v>
      </c>
      <c r="CZ110">
        <v>0</v>
      </c>
      <c r="DB110">
        <v>1207028</v>
      </c>
      <c r="DC110">
        <v>0</v>
      </c>
      <c r="DD110">
        <v>0</v>
      </c>
      <c r="DE110">
        <v>374842</v>
      </c>
      <c r="DF110">
        <v>374842</v>
      </c>
      <c r="DG110">
        <v>60.313000000000002</v>
      </c>
      <c r="DH110">
        <v>0</v>
      </c>
      <c r="DI110">
        <v>0</v>
      </c>
      <c r="DK110">
        <v>4019</v>
      </c>
      <c r="DL110">
        <v>0</v>
      </c>
      <c r="DM110">
        <v>269073</v>
      </c>
      <c r="DN110">
        <v>655</v>
      </c>
      <c r="DO110">
        <v>0</v>
      </c>
      <c r="DP110">
        <v>0</v>
      </c>
      <c r="DQ110">
        <v>0</v>
      </c>
      <c r="DR110">
        <v>0</v>
      </c>
      <c r="DS110">
        <v>0</v>
      </c>
      <c r="DT110">
        <v>0</v>
      </c>
      <c r="DU110">
        <v>0</v>
      </c>
      <c r="DV110">
        <v>0</v>
      </c>
      <c r="DW110">
        <v>0</v>
      </c>
      <c r="DX110">
        <v>0</v>
      </c>
      <c r="DY110">
        <v>0</v>
      </c>
      <c r="DZ110">
        <v>0</v>
      </c>
      <c r="EA110">
        <v>0</v>
      </c>
      <c r="EB110">
        <v>0</v>
      </c>
      <c r="EC110">
        <v>21.243000000000002</v>
      </c>
      <c r="ED110">
        <v>151829</v>
      </c>
      <c r="EE110">
        <v>0</v>
      </c>
      <c r="EF110">
        <v>0</v>
      </c>
      <c r="EG110">
        <v>0</v>
      </c>
      <c r="EH110">
        <v>90553</v>
      </c>
      <c r="EI110">
        <v>27346</v>
      </c>
      <c r="EJ110">
        <v>1.1000000000000001</v>
      </c>
      <c r="EK110">
        <v>4.79</v>
      </c>
      <c r="EL110">
        <v>0</v>
      </c>
      <c r="EM110">
        <v>0</v>
      </c>
      <c r="EN110">
        <v>0.04</v>
      </c>
      <c r="EO110">
        <v>0</v>
      </c>
      <c r="EP110">
        <v>0</v>
      </c>
      <c r="EQ110">
        <v>5.93</v>
      </c>
      <c r="ER110">
        <v>0</v>
      </c>
      <c r="ES110">
        <v>14.57</v>
      </c>
      <c r="ET110">
        <v>0</v>
      </c>
      <c r="EV110">
        <v>0</v>
      </c>
      <c r="EW110">
        <v>0</v>
      </c>
      <c r="EX110">
        <v>0</v>
      </c>
      <c r="EZ110">
        <v>2257891</v>
      </c>
      <c r="FA110">
        <v>0</v>
      </c>
      <c r="FB110">
        <v>2397517</v>
      </c>
      <c r="FC110">
        <v>0</v>
      </c>
      <c r="FD110">
        <v>0</v>
      </c>
      <c r="FE110">
        <v>304416</v>
      </c>
      <c r="FF110">
        <v>54240</v>
      </c>
      <c r="FG110">
        <v>6.7610000000000003E-2</v>
      </c>
      <c r="FH110">
        <v>3.1380999999999999E-2</v>
      </c>
      <c r="FI110">
        <v>0</v>
      </c>
      <c r="FJ110">
        <v>0</v>
      </c>
      <c r="FK110">
        <v>347.63200000000001</v>
      </c>
      <c r="FL110">
        <v>2847933</v>
      </c>
      <c r="FM110">
        <v>0</v>
      </c>
      <c r="FN110">
        <v>0</v>
      </c>
      <c r="FO110">
        <v>55419</v>
      </c>
      <c r="FP110">
        <v>0</v>
      </c>
      <c r="FQ110">
        <v>55419</v>
      </c>
      <c r="FR110">
        <v>55419</v>
      </c>
      <c r="FS110">
        <v>0</v>
      </c>
      <c r="FT110">
        <v>0</v>
      </c>
      <c r="FU110">
        <v>0</v>
      </c>
      <c r="FV110">
        <v>0</v>
      </c>
      <c r="FW110">
        <v>0</v>
      </c>
      <c r="FX110">
        <v>0</v>
      </c>
      <c r="FY110">
        <v>0</v>
      </c>
      <c r="GB110">
        <v>72460</v>
      </c>
      <c r="GC110">
        <v>72460</v>
      </c>
      <c r="GD110">
        <v>7.4740000000000002</v>
      </c>
      <c r="GF110">
        <v>0</v>
      </c>
      <c r="GG110">
        <v>0</v>
      </c>
      <c r="GH110">
        <v>0</v>
      </c>
      <c r="GI110">
        <v>0</v>
      </c>
      <c r="GK110">
        <v>0</v>
      </c>
      <c r="GL110">
        <v>0</v>
      </c>
      <c r="GM110">
        <v>0</v>
      </c>
      <c r="GN110">
        <v>0</v>
      </c>
      <c r="GO110">
        <v>0</v>
      </c>
      <c r="GQ110">
        <v>0</v>
      </c>
      <c r="GR110">
        <v>0</v>
      </c>
      <c r="GS110">
        <v>0</v>
      </c>
      <c r="GT110">
        <v>0</v>
      </c>
      <c r="HB110">
        <v>0</v>
      </c>
      <c r="HC110">
        <v>0</v>
      </c>
      <c r="HD110">
        <v>77420</v>
      </c>
      <c r="HE110">
        <v>0</v>
      </c>
      <c r="HF110">
        <v>225286</v>
      </c>
      <c r="HG110">
        <v>11187</v>
      </c>
      <c r="HH110">
        <v>0</v>
      </c>
      <c r="HI110">
        <v>0</v>
      </c>
      <c r="HJ110">
        <v>73363</v>
      </c>
      <c r="HK110">
        <v>2396</v>
      </c>
      <c r="HL110">
        <v>1601</v>
      </c>
      <c r="HM110">
        <v>0</v>
      </c>
      <c r="HN110">
        <v>0</v>
      </c>
      <c r="HO110">
        <v>0</v>
      </c>
      <c r="HP110">
        <v>0</v>
      </c>
      <c r="HQ110">
        <v>0</v>
      </c>
      <c r="HR110">
        <v>0</v>
      </c>
      <c r="HS110">
        <v>2257236</v>
      </c>
      <c r="HT110">
        <v>54240</v>
      </c>
      <c r="HW110">
        <v>0</v>
      </c>
      <c r="HX110">
        <v>11</v>
      </c>
      <c r="HY110">
        <v>12</v>
      </c>
      <c r="HZ110">
        <v>45</v>
      </c>
      <c r="IA110">
        <v>43</v>
      </c>
      <c r="IB110">
        <v>118</v>
      </c>
      <c r="IC110">
        <v>229</v>
      </c>
      <c r="ID110">
        <v>0</v>
      </c>
      <c r="IE110">
        <v>0</v>
      </c>
      <c r="IF110">
        <v>0</v>
      </c>
      <c r="IG110">
        <v>18</v>
      </c>
      <c r="IH110">
        <v>0</v>
      </c>
      <c r="II110">
        <v>0</v>
      </c>
      <c r="IJ110">
        <v>0</v>
      </c>
      <c r="IK110">
        <v>4.2069999999999999</v>
      </c>
      <c r="IL110">
        <v>0</v>
      </c>
      <c r="IM110">
        <v>0</v>
      </c>
      <c r="IN110">
        <v>0</v>
      </c>
      <c r="IO110">
        <v>0</v>
      </c>
      <c r="IP110">
        <v>4.2069999999999999</v>
      </c>
      <c r="IQ110">
        <v>0</v>
      </c>
      <c r="IR110">
        <v>0</v>
      </c>
      <c r="IS110">
        <v>1157</v>
      </c>
      <c r="IT110">
        <v>0</v>
      </c>
      <c r="IU110">
        <v>0</v>
      </c>
      <c r="IV110">
        <v>0</v>
      </c>
      <c r="IW110">
        <v>6215</v>
      </c>
      <c r="IX110">
        <v>0</v>
      </c>
      <c r="IY110">
        <v>0</v>
      </c>
      <c r="IZ110">
        <v>1157</v>
      </c>
      <c r="JA110">
        <v>0</v>
      </c>
      <c r="JB110">
        <v>0</v>
      </c>
      <c r="JC110">
        <v>0</v>
      </c>
      <c r="JD110">
        <v>0</v>
      </c>
      <c r="JE110">
        <v>0</v>
      </c>
      <c r="JF110">
        <v>0</v>
      </c>
      <c r="JG110">
        <v>0</v>
      </c>
      <c r="JH110">
        <v>0</v>
      </c>
      <c r="JJ110">
        <v>0</v>
      </c>
      <c r="JK110">
        <v>0</v>
      </c>
      <c r="JL110">
        <v>0</v>
      </c>
      <c r="JM110">
        <v>0</v>
      </c>
      <c r="JO110">
        <v>0</v>
      </c>
      <c r="JP110">
        <v>6.1139999999999999</v>
      </c>
      <c r="JQ110">
        <v>1.36</v>
      </c>
      <c r="JR110">
        <v>0</v>
      </c>
      <c r="JS110">
        <v>57716</v>
      </c>
      <c r="JT110">
        <v>14744</v>
      </c>
      <c r="JU110">
        <v>0</v>
      </c>
      <c r="JW110">
        <v>0</v>
      </c>
      <c r="JX110">
        <v>0</v>
      </c>
      <c r="JY110">
        <v>0</v>
      </c>
      <c r="JZ110">
        <v>0</v>
      </c>
      <c r="KD110">
        <v>0</v>
      </c>
      <c r="KE110">
        <v>7375</v>
      </c>
      <c r="KG110">
        <v>0</v>
      </c>
      <c r="KH110">
        <v>0</v>
      </c>
      <c r="KI110">
        <v>0</v>
      </c>
      <c r="KJ110">
        <v>13</v>
      </c>
      <c r="KK110">
        <v>5</v>
      </c>
      <c r="KL110">
        <v>8080</v>
      </c>
      <c r="KM110">
        <v>3108</v>
      </c>
      <c r="KN110">
        <v>0</v>
      </c>
      <c r="KO110">
        <v>0</v>
      </c>
      <c r="KP110">
        <v>0</v>
      </c>
      <c r="KQ110">
        <v>0</v>
      </c>
      <c r="KS110">
        <v>0</v>
      </c>
      <c r="KT110">
        <v>0</v>
      </c>
      <c r="KU110">
        <v>0</v>
      </c>
      <c r="KW110">
        <v>0</v>
      </c>
      <c r="KX110">
        <v>0</v>
      </c>
      <c r="KY110">
        <v>0</v>
      </c>
      <c r="KZ110">
        <v>2630232</v>
      </c>
      <c r="LA110">
        <v>0</v>
      </c>
      <c r="LB110">
        <v>0</v>
      </c>
      <c r="LD110">
        <v>0</v>
      </c>
      <c r="LE110">
        <v>0</v>
      </c>
      <c r="LF110">
        <v>0</v>
      </c>
      <c r="LG110">
        <v>14340</v>
      </c>
      <c r="LH110">
        <v>0</v>
      </c>
      <c r="LI110">
        <v>2630232</v>
      </c>
      <c r="LJ110">
        <v>297.78200000000004</v>
      </c>
      <c r="LK110">
        <v>2</v>
      </c>
      <c r="LL110">
        <v>67080</v>
      </c>
      <c r="LM110">
        <v>6283</v>
      </c>
      <c r="LN110">
        <v>0</v>
      </c>
      <c r="LO110">
        <v>0</v>
      </c>
      <c r="LP110">
        <v>0</v>
      </c>
      <c r="LQ110">
        <v>0</v>
      </c>
      <c r="LR110">
        <v>0</v>
      </c>
      <c r="LS110">
        <v>0</v>
      </c>
      <c r="LT110">
        <v>0</v>
      </c>
      <c r="LU110">
        <v>0</v>
      </c>
      <c r="LV110">
        <v>0</v>
      </c>
      <c r="LW110">
        <v>0</v>
      </c>
      <c r="LX110">
        <v>0</v>
      </c>
      <c r="LY110">
        <v>0</v>
      </c>
      <c r="LZ110">
        <v>239</v>
      </c>
      <c r="MA110">
        <v>14340</v>
      </c>
      <c r="MB110">
        <v>0</v>
      </c>
      <c r="MC110">
        <v>9560</v>
      </c>
      <c r="MD110">
        <v>4780</v>
      </c>
      <c r="ME110">
        <v>0</v>
      </c>
      <c r="MF110">
        <v>0</v>
      </c>
      <c r="MG110">
        <v>2707652</v>
      </c>
      <c r="MH110">
        <v>0</v>
      </c>
      <c r="MI110">
        <v>0</v>
      </c>
      <c r="MJ110">
        <v>0</v>
      </c>
      <c r="MK110">
        <v>0</v>
      </c>
      <c r="ML110">
        <v>0</v>
      </c>
      <c r="MM110">
        <v>1228196.149</v>
      </c>
      <c r="MN110">
        <v>0</v>
      </c>
      <c r="MO110">
        <v>81365.085000000006</v>
      </c>
      <c r="MP110">
        <v>0</v>
      </c>
      <c r="MQ110">
        <v>0</v>
      </c>
      <c r="MS110">
        <v>763323922</v>
      </c>
      <c r="MT110">
        <v>257639917</v>
      </c>
      <c r="MU110">
        <v>0</v>
      </c>
      <c r="MV110">
        <v>0</v>
      </c>
      <c r="MW110">
        <v>0</v>
      </c>
      <c r="MX110">
        <v>505684005</v>
      </c>
      <c r="MY110">
        <v>0</v>
      </c>
      <c r="MZ110">
        <v>68000</v>
      </c>
      <c r="NA110">
        <v>8</v>
      </c>
      <c r="NB110">
        <v>1</v>
      </c>
      <c r="ND110">
        <v>230.46100000000001</v>
      </c>
      <c r="NE110">
        <v>10371</v>
      </c>
      <c r="NF110">
        <v>0</v>
      </c>
      <c r="NG110">
        <v>0</v>
      </c>
      <c r="NH110">
        <v>25334</v>
      </c>
      <c r="NI110">
        <v>0</v>
      </c>
      <c r="NJ110">
        <v>0</v>
      </c>
      <c r="NK110">
        <v>0</v>
      </c>
      <c r="NL110">
        <v>0</v>
      </c>
      <c r="NN110">
        <v>0</v>
      </c>
      <c r="NO110">
        <v>0</v>
      </c>
      <c r="NP110">
        <v>239</v>
      </c>
      <c r="NT110">
        <v>0</v>
      </c>
      <c r="NU110">
        <v>0</v>
      </c>
      <c r="NV110">
        <v>0</v>
      </c>
      <c r="NW110">
        <v>0</v>
      </c>
      <c r="NX110">
        <v>0</v>
      </c>
      <c r="NY110">
        <v>0</v>
      </c>
      <c r="NZ110">
        <v>0</v>
      </c>
      <c r="OA110">
        <v>0</v>
      </c>
      <c r="OB110">
        <v>0</v>
      </c>
      <c r="OC110">
        <v>0</v>
      </c>
      <c r="OD110">
        <v>0</v>
      </c>
      <c r="OE110">
        <v>132500</v>
      </c>
      <c r="OF110">
        <v>945000</v>
      </c>
      <c r="OG110">
        <v>2500</v>
      </c>
      <c r="OH110">
        <v>5000</v>
      </c>
      <c r="OO110">
        <v>882.96800000000007</v>
      </c>
      <c r="OP110">
        <v>0</v>
      </c>
      <c r="OQ110">
        <v>882.96800000000007</v>
      </c>
      <c r="OR110">
        <v>823147</v>
      </c>
      <c r="OS110">
        <v>0</v>
      </c>
      <c r="OT110">
        <v>823147</v>
      </c>
      <c r="OU110">
        <v>82663</v>
      </c>
      <c r="OV110">
        <v>30348031</v>
      </c>
      <c r="OX110">
        <v>0.25270000000000004</v>
      </c>
      <c r="OY110">
        <v>406500.10000000003</v>
      </c>
      <c r="OZ110">
        <v>5277474</v>
      </c>
      <c r="PA110">
        <v>1947204</v>
      </c>
      <c r="PB110">
        <v>6925</v>
      </c>
      <c r="PC110">
        <v>0</v>
      </c>
      <c r="PD110">
        <v>35000000</v>
      </c>
      <c r="PE110">
        <v>33517000</v>
      </c>
      <c r="PF110">
        <v>1483000</v>
      </c>
      <c r="PG110">
        <v>306</v>
      </c>
      <c r="PH110">
        <v>0</v>
      </c>
      <c r="PI110">
        <v>0</v>
      </c>
      <c r="PJ110">
        <v>0</v>
      </c>
      <c r="PK110">
        <v>0</v>
      </c>
      <c r="PL110">
        <v>1486731</v>
      </c>
      <c r="PM110">
        <v>0</v>
      </c>
      <c r="PN110">
        <v>0</v>
      </c>
      <c r="PO110">
        <v>0</v>
      </c>
    </row>
    <row r="111" spans="1:431" customFormat="1" x14ac:dyDescent="0.3">
      <c r="A111">
        <v>46778</v>
      </c>
      <c r="B111" s="4">
        <v>101870</v>
      </c>
      <c r="C111">
        <v>9</v>
      </c>
      <c r="D111">
        <v>2026</v>
      </c>
      <c r="E111">
        <v>6215</v>
      </c>
      <c r="F111">
        <v>0</v>
      </c>
      <c r="G111">
        <v>1535.72</v>
      </c>
      <c r="H111">
        <v>1453.9290000000001</v>
      </c>
      <c r="I111">
        <v>1453.9290000000001</v>
      </c>
      <c r="J111">
        <v>1535.72</v>
      </c>
      <c r="K111">
        <v>0</v>
      </c>
      <c r="L111">
        <v>6215</v>
      </c>
      <c r="M111">
        <v>0</v>
      </c>
      <c r="N111">
        <v>0</v>
      </c>
      <c r="P111">
        <v>1427.9750000000001</v>
      </c>
      <c r="Q111">
        <v>0</v>
      </c>
      <c r="R111">
        <v>672848</v>
      </c>
      <c r="S111">
        <v>471.19</v>
      </c>
      <c r="U111">
        <v>489504</v>
      </c>
      <c r="V111">
        <v>70.382000000000005</v>
      </c>
      <c r="W111">
        <v>58640</v>
      </c>
      <c r="X111">
        <v>58640</v>
      </c>
      <c r="Z111">
        <v>0</v>
      </c>
      <c r="AC111">
        <v>0</v>
      </c>
      <c r="AD111" t="s">
        <v>427</v>
      </c>
      <c r="AE111">
        <v>0</v>
      </c>
      <c r="AH111">
        <v>0</v>
      </c>
      <c r="AI111">
        <v>0</v>
      </c>
      <c r="AJ111">
        <v>6215</v>
      </c>
      <c r="AK111" t="s">
        <v>949</v>
      </c>
      <c r="AL111" t="s">
        <v>534</v>
      </c>
      <c r="AM111">
        <v>0</v>
      </c>
      <c r="AN111">
        <v>0</v>
      </c>
      <c r="AO111">
        <v>0</v>
      </c>
      <c r="AP111">
        <v>0</v>
      </c>
      <c r="AQ111">
        <v>0</v>
      </c>
      <c r="AS111">
        <v>0</v>
      </c>
      <c r="AT111">
        <v>0</v>
      </c>
      <c r="AU111">
        <v>0</v>
      </c>
      <c r="AV111">
        <v>-124</v>
      </c>
      <c r="AW111">
        <v>18589828</v>
      </c>
      <c r="AX111">
        <v>18020158</v>
      </c>
      <c r="AY111">
        <v>12245143</v>
      </c>
      <c r="AZ111">
        <v>672848</v>
      </c>
      <c r="BA111">
        <v>0</v>
      </c>
      <c r="BB111">
        <v>0</v>
      </c>
      <c r="BC111">
        <v>0</v>
      </c>
      <c r="BD111">
        <v>0</v>
      </c>
      <c r="BE111">
        <v>0</v>
      </c>
      <c r="BF111">
        <v>14862434</v>
      </c>
      <c r="BG111">
        <v>0</v>
      </c>
      <c r="BJ111">
        <v>12</v>
      </c>
      <c r="BK111">
        <v>0</v>
      </c>
      <c r="BL111">
        <v>0</v>
      </c>
      <c r="BM111">
        <v>0</v>
      </c>
      <c r="BN111">
        <v>0</v>
      </c>
      <c r="BO111">
        <v>0</v>
      </c>
      <c r="BP111">
        <v>0</v>
      </c>
      <c r="BQ111">
        <v>661</v>
      </c>
      <c r="BS111">
        <v>0</v>
      </c>
      <c r="BT111">
        <v>0</v>
      </c>
      <c r="BU111">
        <v>0</v>
      </c>
      <c r="BV111">
        <v>0</v>
      </c>
      <c r="BW111">
        <v>0</v>
      </c>
      <c r="BY111">
        <v>0</v>
      </c>
      <c r="CA111">
        <v>786.47</v>
      </c>
      <c r="CB111">
        <v>786470</v>
      </c>
      <c r="CC111">
        <v>0</v>
      </c>
      <c r="CD111">
        <v>0</v>
      </c>
      <c r="CE111">
        <v>0</v>
      </c>
      <c r="CF111">
        <v>0</v>
      </c>
      <c r="CG111">
        <v>0</v>
      </c>
      <c r="CH111">
        <v>673110</v>
      </c>
      <c r="CI111">
        <v>0</v>
      </c>
      <c r="CJ111">
        <v>4</v>
      </c>
      <c r="CK111">
        <v>0</v>
      </c>
      <c r="CL111">
        <v>0</v>
      </c>
      <c r="CN111">
        <v>0</v>
      </c>
      <c r="CO111">
        <v>1</v>
      </c>
      <c r="CP111">
        <v>0</v>
      </c>
      <c r="CQ111">
        <v>0</v>
      </c>
      <c r="CR111">
        <v>1426.7950000000001</v>
      </c>
      <c r="CS111">
        <v>0</v>
      </c>
      <c r="CT111">
        <v>0</v>
      </c>
      <c r="CU111">
        <v>0</v>
      </c>
      <c r="CV111">
        <v>0</v>
      </c>
      <c r="CW111">
        <v>0</v>
      </c>
      <c r="CX111">
        <v>0</v>
      </c>
      <c r="CY111">
        <v>0</v>
      </c>
      <c r="CZ111">
        <v>0</v>
      </c>
      <c r="DB111">
        <v>9036169</v>
      </c>
      <c r="DC111">
        <v>0</v>
      </c>
      <c r="DD111">
        <v>0</v>
      </c>
      <c r="DE111">
        <v>1785103</v>
      </c>
      <c r="DF111">
        <v>1785103</v>
      </c>
      <c r="DG111">
        <v>287.22500000000002</v>
      </c>
      <c r="DH111">
        <v>0</v>
      </c>
      <c r="DI111">
        <v>0</v>
      </c>
      <c r="DK111">
        <v>418</v>
      </c>
      <c r="DL111">
        <v>0</v>
      </c>
      <c r="DM111">
        <v>1232220</v>
      </c>
      <c r="DN111">
        <v>3000</v>
      </c>
      <c r="DO111">
        <v>0</v>
      </c>
      <c r="DP111">
        <v>0</v>
      </c>
      <c r="DQ111">
        <v>0</v>
      </c>
      <c r="DR111">
        <v>0</v>
      </c>
      <c r="DS111">
        <v>0</v>
      </c>
      <c r="DT111">
        <v>0</v>
      </c>
      <c r="DU111">
        <v>0</v>
      </c>
      <c r="DV111">
        <v>0</v>
      </c>
      <c r="DW111">
        <v>0</v>
      </c>
      <c r="DX111">
        <v>0</v>
      </c>
      <c r="DY111">
        <v>0</v>
      </c>
      <c r="DZ111">
        <v>0</v>
      </c>
      <c r="EA111">
        <v>0</v>
      </c>
      <c r="EB111">
        <v>0</v>
      </c>
      <c r="EC111">
        <v>47.648000000000003</v>
      </c>
      <c r="ED111">
        <v>340552</v>
      </c>
      <c r="EE111">
        <v>0</v>
      </c>
      <c r="EF111">
        <v>0</v>
      </c>
      <c r="EG111">
        <v>0</v>
      </c>
      <c r="EH111">
        <v>894668</v>
      </c>
      <c r="EI111">
        <v>0</v>
      </c>
      <c r="EJ111">
        <v>0</v>
      </c>
      <c r="EK111">
        <v>35.822000000000003</v>
      </c>
      <c r="EL111">
        <v>0</v>
      </c>
      <c r="EM111">
        <v>5.984</v>
      </c>
      <c r="EN111">
        <v>3.7070000000000003</v>
      </c>
      <c r="EO111">
        <v>0</v>
      </c>
      <c r="EP111">
        <v>0</v>
      </c>
      <c r="EQ111">
        <v>45.513000000000005</v>
      </c>
      <c r="ER111">
        <v>0</v>
      </c>
      <c r="ES111">
        <v>143.953</v>
      </c>
      <c r="ET111">
        <v>0</v>
      </c>
      <c r="EV111">
        <v>0</v>
      </c>
      <c r="EW111">
        <v>0</v>
      </c>
      <c r="EX111">
        <v>0</v>
      </c>
      <c r="EZ111">
        <v>15552944</v>
      </c>
      <c r="FA111">
        <v>0</v>
      </c>
      <c r="FB111">
        <v>16222792</v>
      </c>
      <c r="FC111">
        <v>0</v>
      </c>
      <c r="FD111">
        <v>0</v>
      </c>
      <c r="FE111">
        <v>2094096</v>
      </c>
      <c r="FF111">
        <v>373118</v>
      </c>
      <c r="FG111">
        <v>6.7610000000000003E-2</v>
      </c>
      <c r="FH111">
        <v>3.1380999999999999E-2</v>
      </c>
      <c r="FI111">
        <v>0</v>
      </c>
      <c r="FJ111">
        <v>0</v>
      </c>
      <c r="FK111">
        <v>2391.3810000000003</v>
      </c>
      <c r="FL111">
        <v>19363116</v>
      </c>
      <c r="FM111">
        <v>0</v>
      </c>
      <c r="FN111">
        <v>0</v>
      </c>
      <c r="FO111">
        <v>0</v>
      </c>
      <c r="FP111">
        <v>0</v>
      </c>
      <c r="FQ111">
        <v>0</v>
      </c>
      <c r="FR111">
        <v>0</v>
      </c>
      <c r="FS111">
        <v>0</v>
      </c>
      <c r="FT111">
        <v>0</v>
      </c>
      <c r="FU111">
        <v>0</v>
      </c>
      <c r="FV111">
        <v>0</v>
      </c>
      <c r="FW111">
        <v>0</v>
      </c>
      <c r="FX111">
        <v>0</v>
      </c>
      <c r="FY111">
        <v>0</v>
      </c>
      <c r="GB111">
        <v>361267</v>
      </c>
      <c r="GC111">
        <v>361267</v>
      </c>
      <c r="GD111">
        <v>36.277999999999999</v>
      </c>
      <c r="GF111">
        <v>0</v>
      </c>
      <c r="GG111">
        <v>0</v>
      </c>
      <c r="GH111">
        <v>0</v>
      </c>
      <c r="GI111">
        <v>0</v>
      </c>
      <c r="GK111">
        <v>0</v>
      </c>
      <c r="GL111">
        <v>0</v>
      </c>
      <c r="GM111">
        <v>0</v>
      </c>
      <c r="GN111">
        <v>0</v>
      </c>
      <c r="GO111">
        <v>0</v>
      </c>
      <c r="GQ111">
        <v>0</v>
      </c>
      <c r="GR111">
        <v>0</v>
      </c>
      <c r="GS111">
        <v>0</v>
      </c>
      <c r="GT111">
        <v>0</v>
      </c>
      <c r="HB111">
        <v>0</v>
      </c>
      <c r="HC111">
        <v>0</v>
      </c>
      <c r="HD111">
        <v>572670</v>
      </c>
      <c r="HE111">
        <v>0</v>
      </c>
      <c r="HF111">
        <v>1686558</v>
      </c>
      <c r="HG111">
        <v>12430</v>
      </c>
      <c r="HH111">
        <v>384801</v>
      </c>
      <c r="HI111">
        <v>0</v>
      </c>
      <c r="HJ111">
        <v>97185</v>
      </c>
      <c r="HK111">
        <v>1554</v>
      </c>
      <c r="HL111">
        <v>1067</v>
      </c>
      <c r="HM111">
        <v>69000</v>
      </c>
      <c r="HN111">
        <v>233246</v>
      </c>
      <c r="HO111">
        <v>0</v>
      </c>
      <c r="HP111">
        <v>0</v>
      </c>
      <c r="HQ111">
        <v>0</v>
      </c>
      <c r="HR111">
        <v>0</v>
      </c>
      <c r="HS111">
        <v>15549944</v>
      </c>
      <c r="HT111">
        <v>373118</v>
      </c>
      <c r="HW111">
        <v>0</v>
      </c>
      <c r="HX111">
        <v>186</v>
      </c>
      <c r="HY111">
        <v>252</v>
      </c>
      <c r="HZ111">
        <v>313</v>
      </c>
      <c r="IA111">
        <v>196</v>
      </c>
      <c r="IB111">
        <v>203</v>
      </c>
      <c r="IC111">
        <v>1150</v>
      </c>
      <c r="ID111">
        <v>0</v>
      </c>
      <c r="IE111">
        <v>0</v>
      </c>
      <c r="IF111">
        <v>0</v>
      </c>
      <c r="IG111">
        <v>20</v>
      </c>
      <c r="IH111">
        <v>507.31200000000001</v>
      </c>
      <c r="II111">
        <v>0</v>
      </c>
      <c r="IJ111">
        <v>70.382000000000005</v>
      </c>
      <c r="IK111">
        <v>0</v>
      </c>
      <c r="IL111">
        <v>9</v>
      </c>
      <c r="IM111">
        <v>8</v>
      </c>
      <c r="IN111">
        <v>0</v>
      </c>
      <c r="IO111">
        <v>17</v>
      </c>
      <c r="IP111">
        <v>0</v>
      </c>
      <c r="IQ111">
        <v>70.382000000000005</v>
      </c>
      <c r="IR111">
        <v>43742</v>
      </c>
      <c r="IS111">
        <v>0</v>
      </c>
      <c r="IT111">
        <v>45000</v>
      </c>
      <c r="IU111">
        <v>24000</v>
      </c>
      <c r="IV111">
        <v>0</v>
      </c>
      <c r="IW111">
        <v>6215</v>
      </c>
      <c r="IX111">
        <v>0</v>
      </c>
      <c r="IY111">
        <v>0</v>
      </c>
      <c r="IZ111">
        <v>0</v>
      </c>
      <c r="JA111">
        <v>0</v>
      </c>
      <c r="JB111">
        <v>6</v>
      </c>
      <c r="JC111">
        <v>116011</v>
      </c>
      <c r="JD111">
        <v>9</v>
      </c>
      <c r="JE111">
        <v>94153</v>
      </c>
      <c r="JF111">
        <v>2</v>
      </c>
      <c r="JG111">
        <v>10582</v>
      </c>
      <c r="JH111">
        <v>12500</v>
      </c>
      <c r="JJ111">
        <v>0</v>
      </c>
      <c r="JK111">
        <v>0</v>
      </c>
      <c r="JL111">
        <v>0</v>
      </c>
      <c r="JM111">
        <v>0</v>
      </c>
      <c r="JO111">
        <v>0.57400000000000007</v>
      </c>
      <c r="JP111">
        <v>21.742000000000001</v>
      </c>
      <c r="JQ111">
        <v>13.962000000000002</v>
      </c>
      <c r="JR111">
        <v>4657</v>
      </c>
      <c r="JS111">
        <v>205244</v>
      </c>
      <c r="JT111">
        <v>151366</v>
      </c>
      <c r="JU111">
        <v>0</v>
      </c>
      <c r="JW111">
        <v>0</v>
      </c>
      <c r="JX111">
        <v>0</v>
      </c>
      <c r="JY111">
        <v>0</v>
      </c>
      <c r="JZ111">
        <v>0</v>
      </c>
      <c r="KD111">
        <v>0</v>
      </c>
      <c r="KE111">
        <v>7375</v>
      </c>
      <c r="KG111">
        <v>0</v>
      </c>
      <c r="KH111">
        <v>0</v>
      </c>
      <c r="KI111">
        <v>0</v>
      </c>
      <c r="KJ111">
        <v>10</v>
      </c>
      <c r="KK111">
        <v>10</v>
      </c>
      <c r="KL111">
        <v>6215</v>
      </c>
      <c r="KM111">
        <v>6215</v>
      </c>
      <c r="KN111">
        <v>0</v>
      </c>
      <c r="KO111">
        <v>0</v>
      </c>
      <c r="KP111">
        <v>0</v>
      </c>
      <c r="KQ111">
        <v>0</v>
      </c>
      <c r="KS111">
        <v>0</v>
      </c>
      <c r="KT111">
        <v>0</v>
      </c>
      <c r="KU111">
        <v>0</v>
      </c>
      <c r="KW111">
        <v>0</v>
      </c>
      <c r="KX111">
        <v>0</v>
      </c>
      <c r="KY111">
        <v>0</v>
      </c>
      <c r="KZ111">
        <v>18117598</v>
      </c>
      <c r="LA111">
        <v>0</v>
      </c>
      <c r="LB111">
        <v>0</v>
      </c>
      <c r="LD111">
        <v>0</v>
      </c>
      <c r="LE111">
        <v>0</v>
      </c>
      <c r="LF111">
        <v>0</v>
      </c>
      <c r="LG111">
        <v>100440</v>
      </c>
      <c r="LH111">
        <v>0</v>
      </c>
      <c r="LI111">
        <v>18117598</v>
      </c>
      <c r="LJ111">
        <v>1426.7950000000001</v>
      </c>
      <c r="LK111">
        <v>2</v>
      </c>
      <c r="LL111">
        <v>67080</v>
      </c>
      <c r="LM111">
        <v>30105</v>
      </c>
      <c r="LN111">
        <v>0</v>
      </c>
      <c r="LO111">
        <v>0</v>
      </c>
      <c r="LP111">
        <v>0</v>
      </c>
      <c r="LQ111">
        <v>0</v>
      </c>
      <c r="LR111">
        <v>0</v>
      </c>
      <c r="LS111">
        <v>0</v>
      </c>
      <c r="LT111">
        <v>0</v>
      </c>
      <c r="LU111">
        <v>0</v>
      </c>
      <c r="LV111">
        <v>0</v>
      </c>
      <c r="LW111">
        <v>0</v>
      </c>
      <c r="LX111">
        <v>0</v>
      </c>
      <c r="LY111">
        <v>0</v>
      </c>
      <c r="LZ111">
        <v>1674</v>
      </c>
      <c r="MA111">
        <v>100440</v>
      </c>
      <c r="MB111">
        <v>0</v>
      </c>
      <c r="MC111">
        <v>66960</v>
      </c>
      <c r="MD111">
        <v>33480</v>
      </c>
      <c r="ME111">
        <v>0</v>
      </c>
      <c r="MF111">
        <v>0</v>
      </c>
      <c r="MG111">
        <v>18690268</v>
      </c>
      <c r="MH111">
        <v>0</v>
      </c>
      <c r="MI111">
        <v>0</v>
      </c>
      <c r="MJ111">
        <v>0</v>
      </c>
      <c r="MK111">
        <v>0</v>
      </c>
      <c r="ML111">
        <v>0</v>
      </c>
      <c r="MM111">
        <v>1228196.149</v>
      </c>
      <c r="MN111">
        <v>38.978000000000002</v>
      </c>
      <c r="MO111">
        <v>81365.085000000006</v>
      </c>
      <c r="MP111">
        <v>581.4</v>
      </c>
      <c r="MQ111">
        <v>1088.712</v>
      </c>
      <c r="MS111">
        <v>763323922</v>
      </c>
      <c r="MT111">
        <v>257639917</v>
      </c>
      <c r="MU111">
        <v>106419</v>
      </c>
      <c r="MV111">
        <v>315294</v>
      </c>
      <c r="MW111">
        <v>36134</v>
      </c>
      <c r="MX111">
        <v>505684005</v>
      </c>
      <c r="MY111">
        <v>242248</v>
      </c>
      <c r="MZ111">
        <v>180000</v>
      </c>
      <c r="NA111">
        <v>16</v>
      </c>
      <c r="NB111">
        <v>13</v>
      </c>
      <c r="ND111">
        <v>1725.298</v>
      </c>
      <c r="NE111">
        <v>77638</v>
      </c>
      <c r="NF111">
        <v>42</v>
      </c>
      <c r="NG111">
        <v>42000</v>
      </c>
      <c r="NH111">
        <v>177444</v>
      </c>
      <c r="NI111">
        <v>0</v>
      </c>
      <c r="NJ111">
        <v>0</v>
      </c>
      <c r="NK111">
        <v>297767</v>
      </c>
      <c r="NL111">
        <v>0</v>
      </c>
      <c r="NN111">
        <v>0</v>
      </c>
      <c r="NO111">
        <v>0</v>
      </c>
      <c r="NP111">
        <v>1674</v>
      </c>
      <c r="NT111">
        <v>0</v>
      </c>
      <c r="NU111">
        <v>0</v>
      </c>
      <c r="NV111">
        <v>0</v>
      </c>
      <c r="NW111">
        <v>0</v>
      </c>
      <c r="NX111">
        <v>0</v>
      </c>
      <c r="NY111">
        <v>0</v>
      </c>
      <c r="NZ111">
        <v>0</v>
      </c>
      <c r="OA111">
        <v>0</v>
      </c>
      <c r="OB111">
        <v>0</v>
      </c>
      <c r="OC111">
        <v>0</v>
      </c>
      <c r="OD111">
        <v>0</v>
      </c>
      <c r="OE111">
        <v>84000</v>
      </c>
      <c r="OF111">
        <v>792000</v>
      </c>
      <c r="OG111">
        <v>4000</v>
      </c>
      <c r="OH111">
        <v>8000</v>
      </c>
      <c r="OO111">
        <v>0</v>
      </c>
      <c r="OP111">
        <v>0</v>
      </c>
      <c r="OQ111">
        <v>0</v>
      </c>
      <c r="OR111">
        <v>0</v>
      </c>
      <c r="OS111">
        <v>0</v>
      </c>
      <c r="OT111">
        <v>0</v>
      </c>
      <c r="OU111">
        <v>0</v>
      </c>
      <c r="OV111">
        <v>13454996</v>
      </c>
      <c r="OX111">
        <v>0.25270000000000004</v>
      </c>
      <c r="OY111">
        <v>406500.10000000003</v>
      </c>
      <c r="OZ111">
        <v>2436442</v>
      </c>
      <c r="PA111">
        <v>898962</v>
      </c>
      <c r="PB111">
        <v>6925</v>
      </c>
      <c r="PC111">
        <v>0</v>
      </c>
      <c r="PD111">
        <v>35000000</v>
      </c>
      <c r="PE111">
        <v>33517000</v>
      </c>
      <c r="PF111">
        <v>1483000</v>
      </c>
      <c r="PG111">
        <v>306</v>
      </c>
      <c r="PH111">
        <v>0</v>
      </c>
      <c r="PI111">
        <v>0</v>
      </c>
      <c r="PJ111">
        <v>0</v>
      </c>
      <c r="PK111">
        <v>0</v>
      </c>
      <c r="PL111">
        <v>341905</v>
      </c>
      <c r="PM111">
        <v>0</v>
      </c>
      <c r="PN111">
        <v>0</v>
      </c>
      <c r="PO111">
        <v>0</v>
      </c>
    </row>
    <row r="112" spans="1:431" customFormat="1" x14ac:dyDescent="0.3">
      <c r="A112">
        <v>46778</v>
      </c>
      <c r="B112" s="4">
        <v>101871</v>
      </c>
      <c r="C112">
        <v>9</v>
      </c>
      <c r="D112">
        <v>2026</v>
      </c>
      <c r="E112">
        <v>6215</v>
      </c>
      <c r="F112">
        <v>0</v>
      </c>
      <c r="G112">
        <v>180.3</v>
      </c>
      <c r="H112">
        <v>175.26400000000001</v>
      </c>
      <c r="I112">
        <v>175.26400000000001</v>
      </c>
      <c r="J112">
        <v>180.3</v>
      </c>
      <c r="K112">
        <v>0</v>
      </c>
      <c r="L112">
        <v>6215</v>
      </c>
      <c r="M112">
        <v>0</v>
      </c>
      <c r="N112">
        <v>0</v>
      </c>
      <c r="P112">
        <v>173.857</v>
      </c>
      <c r="Q112">
        <v>0</v>
      </c>
      <c r="R112">
        <v>81920</v>
      </c>
      <c r="S112">
        <v>471.19</v>
      </c>
      <c r="U112">
        <v>59596</v>
      </c>
      <c r="V112">
        <v>14.887</v>
      </c>
      <c r="W112">
        <v>9252</v>
      </c>
      <c r="X112">
        <v>9252</v>
      </c>
      <c r="Z112">
        <v>0</v>
      </c>
      <c r="AC112">
        <v>0</v>
      </c>
      <c r="AD112" t="s">
        <v>427</v>
      </c>
      <c r="AE112">
        <v>0</v>
      </c>
      <c r="AH112">
        <v>0</v>
      </c>
      <c r="AI112">
        <v>0</v>
      </c>
      <c r="AJ112">
        <v>6215</v>
      </c>
      <c r="AK112" t="s">
        <v>949</v>
      </c>
      <c r="AL112" t="s">
        <v>535</v>
      </c>
      <c r="AM112">
        <v>0</v>
      </c>
      <c r="AN112">
        <v>0</v>
      </c>
      <c r="AO112">
        <v>0</v>
      </c>
      <c r="AP112">
        <v>0</v>
      </c>
      <c r="AQ112">
        <v>0</v>
      </c>
      <c r="AS112">
        <v>0</v>
      </c>
      <c r="AT112">
        <v>0</v>
      </c>
      <c r="AU112">
        <v>0</v>
      </c>
      <c r="AV112">
        <v>-17</v>
      </c>
      <c r="AW112">
        <v>2350817</v>
      </c>
      <c r="AX112">
        <v>2284320</v>
      </c>
      <c r="AY112">
        <v>1574451</v>
      </c>
      <c r="AZ112">
        <v>81920</v>
      </c>
      <c r="BA112">
        <v>0</v>
      </c>
      <c r="BB112">
        <v>0</v>
      </c>
      <c r="BC112">
        <v>0</v>
      </c>
      <c r="BD112">
        <v>0</v>
      </c>
      <c r="BE112">
        <v>0</v>
      </c>
      <c r="BF112">
        <v>1908236</v>
      </c>
      <c r="BG112">
        <v>0</v>
      </c>
      <c r="BJ112">
        <v>12</v>
      </c>
      <c r="BK112">
        <v>0</v>
      </c>
      <c r="BL112">
        <v>0</v>
      </c>
      <c r="BM112">
        <v>0</v>
      </c>
      <c r="BN112">
        <v>0</v>
      </c>
      <c r="BO112">
        <v>0</v>
      </c>
      <c r="BP112">
        <v>0</v>
      </c>
      <c r="BQ112">
        <v>900</v>
      </c>
      <c r="BS112">
        <v>0</v>
      </c>
      <c r="BT112">
        <v>0</v>
      </c>
      <c r="BU112">
        <v>0</v>
      </c>
      <c r="BV112">
        <v>0</v>
      </c>
      <c r="BW112">
        <v>0</v>
      </c>
      <c r="BY112">
        <v>0</v>
      </c>
      <c r="CA112">
        <v>0</v>
      </c>
      <c r="CB112">
        <v>0</v>
      </c>
      <c r="CC112">
        <v>0</v>
      </c>
      <c r="CD112">
        <v>0</v>
      </c>
      <c r="CE112">
        <v>0</v>
      </c>
      <c r="CF112">
        <v>0</v>
      </c>
      <c r="CG112">
        <v>0</v>
      </c>
      <c r="CH112">
        <v>78634</v>
      </c>
      <c r="CI112">
        <v>0</v>
      </c>
      <c r="CJ112">
        <v>4</v>
      </c>
      <c r="CK112">
        <v>0</v>
      </c>
      <c r="CL112">
        <v>0</v>
      </c>
      <c r="CN112">
        <v>0</v>
      </c>
      <c r="CO112">
        <v>1</v>
      </c>
      <c r="CP112">
        <v>0</v>
      </c>
      <c r="CQ112">
        <v>0</v>
      </c>
      <c r="CR112">
        <v>173.01400000000001</v>
      </c>
      <c r="CS112">
        <v>0</v>
      </c>
      <c r="CT112">
        <v>0</v>
      </c>
      <c r="CU112">
        <v>0</v>
      </c>
      <c r="CV112">
        <v>0</v>
      </c>
      <c r="CW112">
        <v>0</v>
      </c>
      <c r="CX112">
        <v>0</v>
      </c>
      <c r="CY112">
        <v>0</v>
      </c>
      <c r="CZ112">
        <v>0</v>
      </c>
      <c r="DB112">
        <v>1089266</v>
      </c>
      <c r="DC112">
        <v>0</v>
      </c>
      <c r="DD112">
        <v>0</v>
      </c>
      <c r="DE112">
        <v>259010</v>
      </c>
      <c r="DF112">
        <v>259010</v>
      </c>
      <c r="DG112">
        <v>41.675000000000004</v>
      </c>
      <c r="DH112">
        <v>0</v>
      </c>
      <c r="DI112">
        <v>0</v>
      </c>
      <c r="DK112">
        <v>4073</v>
      </c>
      <c r="DL112">
        <v>0</v>
      </c>
      <c r="DM112">
        <v>302744</v>
      </c>
      <c r="DN112">
        <v>737</v>
      </c>
      <c r="DO112">
        <v>0</v>
      </c>
      <c r="DP112">
        <v>0</v>
      </c>
      <c r="DQ112">
        <v>0</v>
      </c>
      <c r="DR112">
        <v>0</v>
      </c>
      <c r="DS112">
        <v>0</v>
      </c>
      <c r="DT112">
        <v>0</v>
      </c>
      <c r="DU112">
        <v>0</v>
      </c>
      <c r="DV112">
        <v>0</v>
      </c>
      <c r="DW112">
        <v>0</v>
      </c>
      <c r="DX112">
        <v>0</v>
      </c>
      <c r="DY112">
        <v>0</v>
      </c>
      <c r="DZ112">
        <v>0</v>
      </c>
      <c r="EA112">
        <v>0</v>
      </c>
      <c r="EB112">
        <v>0</v>
      </c>
      <c r="EC112">
        <v>40.222000000000001</v>
      </c>
      <c r="ED112">
        <v>287477</v>
      </c>
      <c r="EE112">
        <v>0</v>
      </c>
      <c r="EF112">
        <v>0</v>
      </c>
      <c r="EG112">
        <v>0</v>
      </c>
      <c r="EH112">
        <v>16004</v>
      </c>
      <c r="EI112">
        <v>0</v>
      </c>
      <c r="EJ112">
        <v>0</v>
      </c>
      <c r="EK112">
        <v>0</v>
      </c>
      <c r="EL112">
        <v>0</v>
      </c>
      <c r="EM112">
        <v>0</v>
      </c>
      <c r="EN112">
        <v>0.51500000000000001</v>
      </c>
      <c r="EO112">
        <v>0</v>
      </c>
      <c r="EP112">
        <v>0</v>
      </c>
      <c r="EQ112">
        <v>0.51500000000000001</v>
      </c>
      <c r="ER112">
        <v>0</v>
      </c>
      <c r="ES112">
        <v>2.5750000000000002</v>
      </c>
      <c r="ET112">
        <v>0</v>
      </c>
      <c r="EV112">
        <v>0</v>
      </c>
      <c r="EW112">
        <v>0</v>
      </c>
      <c r="EX112">
        <v>0</v>
      </c>
      <c r="EZ112">
        <v>1967546</v>
      </c>
      <c r="FA112">
        <v>0</v>
      </c>
      <c r="FB112">
        <v>2048729</v>
      </c>
      <c r="FC112">
        <v>0</v>
      </c>
      <c r="FD112">
        <v>0</v>
      </c>
      <c r="FE112">
        <v>268868</v>
      </c>
      <c r="FF112">
        <v>47906</v>
      </c>
      <c r="FG112">
        <v>6.7610000000000003E-2</v>
      </c>
      <c r="FH112">
        <v>3.1380999999999999E-2</v>
      </c>
      <c r="FI112">
        <v>0</v>
      </c>
      <c r="FJ112">
        <v>0</v>
      </c>
      <c r="FK112">
        <v>307.03700000000003</v>
      </c>
      <c r="FL112">
        <v>2444137</v>
      </c>
      <c r="FM112">
        <v>0</v>
      </c>
      <c r="FN112">
        <v>0</v>
      </c>
      <c r="FO112">
        <v>0</v>
      </c>
      <c r="FP112">
        <v>0</v>
      </c>
      <c r="FQ112">
        <v>0</v>
      </c>
      <c r="FR112">
        <v>0</v>
      </c>
      <c r="FS112">
        <v>0</v>
      </c>
      <c r="FT112">
        <v>0</v>
      </c>
      <c r="FU112">
        <v>0</v>
      </c>
      <c r="FV112">
        <v>0</v>
      </c>
      <c r="FW112">
        <v>0</v>
      </c>
      <c r="FX112">
        <v>0</v>
      </c>
      <c r="FY112">
        <v>0</v>
      </c>
      <c r="GB112">
        <v>42678</v>
      </c>
      <c r="GC112">
        <v>42678</v>
      </c>
      <c r="GD112">
        <v>4.5209999999999999</v>
      </c>
      <c r="GF112">
        <v>0</v>
      </c>
      <c r="GG112">
        <v>0</v>
      </c>
      <c r="GH112">
        <v>0</v>
      </c>
      <c r="GI112">
        <v>0</v>
      </c>
      <c r="GK112">
        <v>0</v>
      </c>
      <c r="GL112">
        <v>0</v>
      </c>
      <c r="GM112">
        <v>0</v>
      </c>
      <c r="GN112">
        <v>0</v>
      </c>
      <c r="GO112">
        <v>0</v>
      </c>
      <c r="GQ112">
        <v>0</v>
      </c>
      <c r="GR112">
        <v>0</v>
      </c>
      <c r="GS112">
        <v>0</v>
      </c>
      <c r="GT112">
        <v>0</v>
      </c>
      <c r="HB112">
        <v>0</v>
      </c>
      <c r="HC112">
        <v>0</v>
      </c>
      <c r="HD112">
        <v>67234</v>
      </c>
      <c r="HE112">
        <v>0</v>
      </c>
      <c r="HF112">
        <v>203306</v>
      </c>
      <c r="HG112">
        <v>1243</v>
      </c>
      <c r="HH112">
        <v>0</v>
      </c>
      <c r="HI112">
        <v>0</v>
      </c>
      <c r="HJ112">
        <v>70731</v>
      </c>
      <c r="HK112">
        <v>0</v>
      </c>
      <c r="HL112">
        <v>0</v>
      </c>
      <c r="HM112">
        <v>0</v>
      </c>
      <c r="HN112">
        <v>0</v>
      </c>
      <c r="HO112">
        <v>0</v>
      </c>
      <c r="HP112">
        <v>0</v>
      </c>
      <c r="HQ112">
        <v>0</v>
      </c>
      <c r="HR112">
        <v>0</v>
      </c>
      <c r="HS112">
        <v>1966809</v>
      </c>
      <c r="HT112">
        <v>47906</v>
      </c>
      <c r="HW112">
        <v>0</v>
      </c>
      <c r="HX112">
        <v>16</v>
      </c>
      <c r="HY112">
        <v>17</v>
      </c>
      <c r="HZ112">
        <v>23</v>
      </c>
      <c r="IA112">
        <v>47</v>
      </c>
      <c r="IB112">
        <v>58</v>
      </c>
      <c r="IC112">
        <v>161</v>
      </c>
      <c r="ID112">
        <v>0</v>
      </c>
      <c r="IE112">
        <v>0</v>
      </c>
      <c r="IF112">
        <v>0</v>
      </c>
      <c r="IG112">
        <v>2</v>
      </c>
      <c r="IH112">
        <v>0</v>
      </c>
      <c r="II112">
        <v>0</v>
      </c>
      <c r="IJ112">
        <v>14.887</v>
      </c>
      <c r="IK112">
        <v>0</v>
      </c>
      <c r="IL112">
        <v>0</v>
      </c>
      <c r="IM112">
        <v>0</v>
      </c>
      <c r="IN112">
        <v>0</v>
      </c>
      <c r="IO112">
        <v>0</v>
      </c>
      <c r="IP112">
        <v>0</v>
      </c>
      <c r="IQ112">
        <v>14.887</v>
      </c>
      <c r="IR112">
        <v>9252</v>
      </c>
      <c r="IS112">
        <v>0</v>
      </c>
      <c r="IT112">
        <v>0</v>
      </c>
      <c r="IU112">
        <v>0</v>
      </c>
      <c r="IV112">
        <v>0</v>
      </c>
      <c r="IW112">
        <v>6215</v>
      </c>
      <c r="IX112">
        <v>0</v>
      </c>
      <c r="IY112">
        <v>0</v>
      </c>
      <c r="IZ112">
        <v>0</v>
      </c>
      <c r="JA112">
        <v>0</v>
      </c>
      <c r="JB112">
        <v>0</v>
      </c>
      <c r="JC112">
        <v>0</v>
      </c>
      <c r="JD112">
        <v>0</v>
      </c>
      <c r="JE112">
        <v>0</v>
      </c>
      <c r="JF112">
        <v>0</v>
      </c>
      <c r="JG112">
        <v>0</v>
      </c>
      <c r="JH112">
        <v>0</v>
      </c>
      <c r="JJ112">
        <v>0</v>
      </c>
      <c r="JK112">
        <v>0</v>
      </c>
      <c r="JL112">
        <v>0</v>
      </c>
      <c r="JM112">
        <v>0</v>
      </c>
      <c r="JO112">
        <v>0</v>
      </c>
      <c r="JP112">
        <v>4.5209999999999999</v>
      </c>
      <c r="JQ112">
        <v>0</v>
      </c>
      <c r="JR112">
        <v>0</v>
      </c>
      <c r="JS112">
        <v>42678</v>
      </c>
      <c r="JT112">
        <v>0</v>
      </c>
      <c r="JU112">
        <v>0</v>
      </c>
      <c r="JW112">
        <v>0</v>
      </c>
      <c r="JX112">
        <v>0</v>
      </c>
      <c r="JY112">
        <v>0</v>
      </c>
      <c r="JZ112">
        <v>0</v>
      </c>
      <c r="KD112">
        <v>0</v>
      </c>
      <c r="KE112">
        <v>7375</v>
      </c>
      <c r="KG112">
        <v>0</v>
      </c>
      <c r="KH112">
        <v>0</v>
      </c>
      <c r="KI112">
        <v>0</v>
      </c>
      <c r="KJ112">
        <v>2</v>
      </c>
      <c r="KK112">
        <v>0</v>
      </c>
      <c r="KL112">
        <v>1243</v>
      </c>
      <c r="KM112">
        <v>0</v>
      </c>
      <c r="KN112">
        <v>0</v>
      </c>
      <c r="KO112">
        <v>0</v>
      </c>
      <c r="KP112">
        <v>0</v>
      </c>
      <c r="KQ112">
        <v>0</v>
      </c>
      <c r="KS112">
        <v>0</v>
      </c>
      <c r="KT112">
        <v>0</v>
      </c>
      <c r="KU112">
        <v>0</v>
      </c>
      <c r="KW112">
        <v>0</v>
      </c>
      <c r="KX112">
        <v>0</v>
      </c>
      <c r="KY112">
        <v>0</v>
      </c>
      <c r="KZ112">
        <v>2294983</v>
      </c>
      <c r="LA112">
        <v>0</v>
      </c>
      <c r="LB112">
        <v>0</v>
      </c>
      <c r="LD112">
        <v>0</v>
      </c>
      <c r="LE112">
        <v>0</v>
      </c>
      <c r="LF112">
        <v>0</v>
      </c>
      <c r="LG112">
        <v>11400</v>
      </c>
      <c r="LH112">
        <v>0</v>
      </c>
      <c r="LI112">
        <v>2294983</v>
      </c>
      <c r="LJ112">
        <v>173.01400000000001</v>
      </c>
      <c r="LK112">
        <v>2</v>
      </c>
      <c r="LL112">
        <v>67080</v>
      </c>
      <c r="LM112">
        <v>3651</v>
      </c>
      <c r="LN112">
        <v>0</v>
      </c>
      <c r="LO112">
        <v>0</v>
      </c>
      <c r="LP112">
        <v>0</v>
      </c>
      <c r="LQ112">
        <v>0</v>
      </c>
      <c r="LR112">
        <v>0</v>
      </c>
      <c r="LS112">
        <v>0</v>
      </c>
      <c r="LT112">
        <v>0</v>
      </c>
      <c r="LU112">
        <v>0</v>
      </c>
      <c r="LV112">
        <v>0</v>
      </c>
      <c r="LW112">
        <v>0</v>
      </c>
      <c r="LX112">
        <v>0</v>
      </c>
      <c r="LY112">
        <v>0</v>
      </c>
      <c r="LZ112">
        <v>190</v>
      </c>
      <c r="MA112">
        <v>11400</v>
      </c>
      <c r="MB112">
        <v>0</v>
      </c>
      <c r="MC112">
        <v>7600</v>
      </c>
      <c r="MD112">
        <v>3800</v>
      </c>
      <c r="ME112">
        <v>0</v>
      </c>
      <c r="MF112">
        <v>0</v>
      </c>
      <c r="MG112">
        <v>2362217</v>
      </c>
      <c r="MH112">
        <v>0</v>
      </c>
      <c r="MI112">
        <v>0</v>
      </c>
      <c r="MJ112">
        <v>0</v>
      </c>
      <c r="MK112">
        <v>0</v>
      </c>
      <c r="ML112">
        <v>0</v>
      </c>
      <c r="MM112">
        <v>1228196.149</v>
      </c>
      <c r="MN112">
        <v>0</v>
      </c>
      <c r="MO112">
        <v>81365.085000000006</v>
      </c>
      <c r="MP112">
        <v>0</v>
      </c>
      <c r="MQ112">
        <v>0</v>
      </c>
      <c r="MS112">
        <v>763323922</v>
      </c>
      <c r="MT112">
        <v>257639917</v>
      </c>
      <c r="MU112">
        <v>0</v>
      </c>
      <c r="MV112">
        <v>0</v>
      </c>
      <c r="MW112">
        <v>0</v>
      </c>
      <c r="MX112">
        <v>505684005</v>
      </c>
      <c r="MY112">
        <v>0</v>
      </c>
      <c r="MZ112">
        <v>40000</v>
      </c>
      <c r="NA112">
        <v>3</v>
      </c>
      <c r="NB112">
        <v>4</v>
      </c>
      <c r="ND112">
        <v>207.976</v>
      </c>
      <c r="NE112">
        <v>9359</v>
      </c>
      <c r="NF112">
        <v>1</v>
      </c>
      <c r="NG112">
        <v>1000</v>
      </c>
      <c r="NH112">
        <v>20140</v>
      </c>
      <c r="NI112">
        <v>0</v>
      </c>
      <c r="NJ112">
        <v>0</v>
      </c>
      <c r="NK112">
        <v>18775</v>
      </c>
      <c r="NL112">
        <v>0</v>
      </c>
      <c r="NN112">
        <v>0</v>
      </c>
      <c r="NO112">
        <v>0</v>
      </c>
      <c r="NP112">
        <v>190</v>
      </c>
      <c r="NT112">
        <v>0</v>
      </c>
      <c r="NU112">
        <v>0</v>
      </c>
      <c r="NV112">
        <v>0</v>
      </c>
      <c r="NW112">
        <v>0</v>
      </c>
      <c r="NX112">
        <v>0</v>
      </c>
      <c r="NY112">
        <v>0</v>
      </c>
      <c r="NZ112">
        <v>0</v>
      </c>
      <c r="OA112">
        <v>0</v>
      </c>
      <c r="OB112">
        <v>0</v>
      </c>
      <c r="OC112">
        <v>0</v>
      </c>
      <c r="OD112">
        <v>0</v>
      </c>
      <c r="OE112">
        <v>24000</v>
      </c>
      <c r="OF112">
        <v>280000</v>
      </c>
      <c r="OG112">
        <v>4000</v>
      </c>
      <c r="OH112">
        <v>8000</v>
      </c>
      <c r="OO112">
        <v>0</v>
      </c>
      <c r="OP112">
        <v>0</v>
      </c>
      <c r="OQ112">
        <v>0</v>
      </c>
      <c r="OR112">
        <v>0</v>
      </c>
      <c r="OS112">
        <v>0</v>
      </c>
      <c r="OT112">
        <v>0</v>
      </c>
      <c r="OU112">
        <v>0</v>
      </c>
      <c r="OV112">
        <v>2786010</v>
      </c>
      <c r="OX112">
        <v>0.25270000000000004</v>
      </c>
      <c r="OY112">
        <v>406500.10000000003</v>
      </c>
      <c r="OZ112">
        <v>481444</v>
      </c>
      <c r="PA112">
        <v>177636</v>
      </c>
      <c r="PB112">
        <v>6925</v>
      </c>
      <c r="PC112">
        <v>0</v>
      </c>
      <c r="PD112">
        <v>35000000</v>
      </c>
      <c r="PE112">
        <v>33517000</v>
      </c>
      <c r="PF112">
        <v>1483000</v>
      </c>
      <c r="PG112">
        <v>306</v>
      </c>
      <c r="PH112">
        <v>0</v>
      </c>
      <c r="PI112">
        <v>0</v>
      </c>
      <c r="PJ112">
        <v>0</v>
      </c>
      <c r="PK112">
        <v>0</v>
      </c>
      <c r="PL112">
        <v>183414</v>
      </c>
      <c r="PM112">
        <v>0</v>
      </c>
      <c r="PN112">
        <v>0</v>
      </c>
      <c r="PO112">
        <v>0</v>
      </c>
    </row>
    <row r="113" spans="1:431" customFormat="1" x14ac:dyDescent="0.3">
      <c r="A113">
        <v>46778</v>
      </c>
      <c r="B113" s="4">
        <v>101872</v>
      </c>
      <c r="C113">
        <v>9</v>
      </c>
      <c r="D113">
        <v>2026</v>
      </c>
      <c r="E113">
        <v>6215</v>
      </c>
      <c r="F113">
        <v>0</v>
      </c>
      <c r="G113">
        <v>999.12400000000002</v>
      </c>
      <c r="H113">
        <v>963.22</v>
      </c>
      <c r="I113">
        <v>963.22</v>
      </c>
      <c r="J113">
        <v>999.12400000000002</v>
      </c>
      <c r="K113">
        <v>0</v>
      </c>
      <c r="L113">
        <v>6215</v>
      </c>
      <c r="M113">
        <v>0</v>
      </c>
      <c r="N113">
        <v>0</v>
      </c>
      <c r="P113">
        <v>907.30799999999999</v>
      </c>
      <c r="Q113">
        <v>0</v>
      </c>
      <c r="R113">
        <v>427514</v>
      </c>
      <c r="S113">
        <v>471.19</v>
      </c>
      <c r="U113">
        <v>311021</v>
      </c>
      <c r="V113">
        <v>741.90300000000002</v>
      </c>
      <c r="W113">
        <v>461093</v>
      </c>
      <c r="X113">
        <v>461093</v>
      </c>
      <c r="Z113">
        <v>0</v>
      </c>
      <c r="AC113">
        <v>0</v>
      </c>
      <c r="AD113" t="s">
        <v>427</v>
      </c>
      <c r="AE113">
        <v>0</v>
      </c>
      <c r="AH113">
        <v>0</v>
      </c>
      <c r="AI113">
        <v>0</v>
      </c>
      <c r="AJ113">
        <v>6215</v>
      </c>
      <c r="AK113" t="s">
        <v>949</v>
      </c>
      <c r="AL113" t="s">
        <v>536</v>
      </c>
      <c r="AM113">
        <v>0</v>
      </c>
      <c r="AN113">
        <v>0</v>
      </c>
      <c r="AO113">
        <v>0</v>
      </c>
      <c r="AP113">
        <v>0</v>
      </c>
      <c r="AQ113">
        <v>0</v>
      </c>
      <c r="AS113">
        <v>0</v>
      </c>
      <c r="AT113">
        <v>0</v>
      </c>
      <c r="AU113">
        <v>0</v>
      </c>
      <c r="AV113">
        <v>0</v>
      </c>
      <c r="AW113">
        <v>12372697</v>
      </c>
      <c r="AX113">
        <v>12002092</v>
      </c>
      <c r="AY113">
        <v>8818452</v>
      </c>
      <c r="AZ113">
        <v>427514</v>
      </c>
      <c r="BA113">
        <v>0</v>
      </c>
      <c r="BB113">
        <v>0</v>
      </c>
      <c r="BC113">
        <v>0</v>
      </c>
      <c r="BD113">
        <v>0</v>
      </c>
      <c r="BE113">
        <v>0</v>
      </c>
      <c r="BF113">
        <v>10408409</v>
      </c>
      <c r="BG113">
        <v>0</v>
      </c>
      <c r="BJ113">
        <v>12</v>
      </c>
      <c r="BK113">
        <v>0</v>
      </c>
      <c r="BL113">
        <v>0</v>
      </c>
      <c r="BM113">
        <v>0</v>
      </c>
      <c r="BN113">
        <v>0</v>
      </c>
      <c r="BO113">
        <v>0</v>
      </c>
      <c r="BP113">
        <v>0</v>
      </c>
      <c r="BQ113">
        <v>753</v>
      </c>
      <c r="BS113">
        <v>0</v>
      </c>
      <c r="BT113">
        <v>0</v>
      </c>
      <c r="BU113">
        <v>0</v>
      </c>
      <c r="BV113">
        <v>0</v>
      </c>
      <c r="BW113">
        <v>0</v>
      </c>
      <c r="BY113">
        <v>0</v>
      </c>
      <c r="CA113">
        <v>0</v>
      </c>
      <c r="CB113">
        <v>0</v>
      </c>
      <c r="CC113">
        <v>0</v>
      </c>
      <c r="CD113">
        <v>0</v>
      </c>
      <c r="CE113">
        <v>0</v>
      </c>
      <c r="CF113">
        <v>0</v>
      </c>
      <c r="CG113">
        <v>0</v>
      </c>
      <c r="CH113">
        <v>436413</v>
      </c>
      <c r="CI113">
        <v>0</v>
      </c>
      <c r="CJ113">
        <v>5</v>
      </c>
      <c r="CK113">
        <v>0</v>
      </c>
      <c r="CL113">
        <v>0</v>
      </c>
      <c r="CN113">
        <v>0</v>
      </c>
      <c r="CO113">
        <v>1</v>
      </c>
      <c r="CP113">
        <v>0</v>
      </c>
      <c r="CQ113">
        <v>0</v>
      </c>
      <c r="CR113">
        <v>917.98099999999999</v>
      </c>
      <c r="CS113">
        <v>0</v>
      </c>
      <c r="CT113">
        <v>0</v>
      </c>
      <c r="CU113">
        <v>0</v>
      </c>
      <c r="CV113">
        <v>0</v>
      </c>
      <c r="CW113">
        <v>0</v>
      </c>
      <c r="CX113">
        <v>0</v>
      </c>
      <c r="CY113">
        <v>0</v>
      </c>
      <c r="CZ113">
        <v>0</v>
      </c>
      <c r="DB113">
        <v>5986412</v>
      </c>
      <c r="DC113">
        <v>0</v>
      </c>
      <c r="DD113">
        <v>0</v>
      </c>
      <c r="DE113">
        <v>1736859</v>
      </c>
      <c r="DF113">
        <v>1736859</v>
      </c>
      <c r="DG113">
        <v>279.46300000000002</v>
      </c>
      <c r="DH113">
        <v>0</v>
      </c>
      <c r="DI113">
        <v>0</v>
      </c>
      <c r="DK113">
        <v>1820</v>
      </c>
      <c r="DL113">
        <v>0</v>
      </c>
      <c r="DM113">
        <v>808240</v>
      </c>
      <c r="DN113">
        <v>1968</v>
      </c>
      <c r="DO113">
        <v>0</v>
      </c>
      <c r="DP113">
        <v>0</v>
      </c>
      <c r="DQ113">
        <v>0</v>
      </c>
      <c r="DR113">
        <v>0</v>
      </c>
      <c r="DS113">
        <v>0</v>
      </c>
      <c r="DT113">
        <v>0</v>
      </c>
      <c r="DU113">
        <v>0</v>
      </c>
      <c r="DV113">
        <v>0</v>
      </c>
      <c r="DW113">
        <v>0</v>
      </c>
      <c r="DX113">
        <v>0</v>
      </c>
      <c r="DY113">
        <v>0</v>
      </c>
      <c r="DZ113">
        <v>0</v>
      </c>
      <c r="EA113">
        <v>0</v>
      </c>
      <c r="EB113">
        <v>0</v>
      </c>
      <c r="EC113">
        <v>15.643000000000001</v>
      </c>
      <c r="ED113">
        <v>111804</v>
      </c>
      <c r="EE113">
        <v>0</v>
      </c>
      <c r="EF113">
        <v>0</v>
      </c>
      <c r="EG113">
        <v>0</v>
      </c>
      <c r="EH113">
        <v>698404</v>
      </c>
      <c r="EI113">
        <v>0</v>
      </c>
      <c r="EJ113">
        <v>0</v>
      </c>
      <c r="EK113">
        <v>24.62</v>
      </c>
      <c r="EL113">
        <v>0</v>
      </c>
      <c r="EM113">
        <v>8.9530000000000012</v>
      </c>
      <c r="EN113">
        <v>2.331</v>
      </c>
      <c r="EO113">
        <v>0</v>
      </c>
      <c r="EP113">
        <v>0</v>
      </c>
      <c r="EQ113">
        <v>35.904000000000003</v>
      </c>
      <c r="ER113">
        <v>0</v>
      </c>
      <c r="ES113">
        <v>112.37400000000001</v>
      </c>
      <c r="ET113">
        <v>0</v>
      </c>
      <c r="EV113">
        <v>0</v>
      </c>
      <c r="EW113">
        <v>0</v>
      </c>
      <c r="EX113">
        <v>0</v>
      </c>
      <c r="EZ113">
        <v>10274261</v>
      </c>
      <c r="FA113">
        <v>0</v>
      </c>
      <c r="FB113">
        <v>10699807</v>
      </c>
      <c r="FC113">
        <v>0</v>
      </c>
      <c r="FD113">
        <v>0</v>
      </c>
      <c r="FE113">
        <v>1466530</v>
      </c>
      <c r="FF113">
        <v>261301</v>
      </c>
      <c r="FG113">
        <v>6.7610000000000003E-2</v>
      </c>
      <c r="FH113">
        <v>3.1380999999999999E-2</v>
      </c>
      <c r="FI113">
        <v>0</v>
      </c>
      <c r="FJ113">
        <v>0</v>
      </c>
      <c r="FK113">
        <v>1674.7240000000002</v>
      </c>
      <c r="FL113">
        <v>12864051</v>
      </c>
      <c r="FM113">
        <v>0</v>
      </c>
      <c r="FN113">
        <v>4410</v>
      </c>
      <c r="FO113">
        <v>24378</v>
      </c>
      <c r="FP113">
        <v>0</v>
      </c>
      <c r="FQ113">
        <v>28788</v>
      </c>
      <c r="FR113">
        <v>28788</v>
      </c>
      <c r="FS113">
        <v>0</v>
      </c>
      <c r="FT113">
        <v>0</v>
      </c>
      <c r="FU113">
        <v>0</v>
      </c>
      <c r="FV113">
        <v>0</v>
      </c>
      <c r="FW113">
        <v>0</v>
      </c>
      <c r="FX113">
        <v>0</v>
      </c>
      <c r="FY113">
        <v>0</v>
      </c>
      <c r="GB113">
        <v>0</v>
      </c>
      <c r="GC113">
        <v>0</v>
      </c>
      <c r="GD113">
        <v>0</v>
      </c>
      <c r="GF113">
        <v>0</v>
      </c>
      <c r="GG113">
        <v>0</v>
      </c>
      <c r="GH113">
        <v>0</v>
      </c>
      <c r="GI113">
        <v>0</v>
      </c>
      <c r="GK113">
        <v>0</v>
      </c>
      <c r="GL113">
        <v>0</v>
      </c>
      <c r="GM113">
        <v>0</v>
      </c>
      <c r="GN113">
        <v>0</v>
      </c>
      <c r="GO113">
        <v>0</v>
      </c>
      <c r="GQ113">
        <v>0</v>
      </c>
      <c r="GR113">
        <v>0</v>
      </c>
      <c r="GS113">
        <v>0</v>
      </c>
      <c r="GT113">
        <v>0</v>
      </c>
      <c r="HB113">
        <v>0</v>
      </c>
      <c r="HC113">
        <v>0</v>
      </c>
      <c r="HD113">
        <v>372573</v>
      </c>
      <c r="HE113">
        <v>0</v>
      </c>
      <c r="HF113">
        <v>1117335</v>
      </c>
      <c r="HG113">
        <v>0</v>
      </c>
      <c r="HH113">
        <v>185745</v>
      </c>
      <c r="HI113">
        <v>0</v>
      </c>
      <c r="HJ113">
        <v>86359</v>
      </c>
      <c r="HK113">
        <v>0</v>
      </c>
      <c r="HL113">
        <v>0</v>
      </c>
      <c r="HM113">
        <v>0</v>
      </c>
      <c r="HN113">
        <v>110757</v>
      </c>
      <c r="HO113">
        <v>0</v>
      </c>
      <c r="HP113">
        <v>0</v>
      </c>
      <c r="HQ113">
        <v>0</v>
      </c>
      <c r="HR113">
        <v>0</v>
      </c>
      <c r="HS113">
        <v>10272293</v>
      </c>
      <c r="HT113">
        <v>261301</v>
      </c>
      <c r="HW113">
        <v>0</v>
      </c>
      <c r="HX113">
        <v>15</v>
      </c>
      <c r="HY113">
        <v>21</v>
      </c>
      <c r="HZ113">
        <v>44</v>
      </c>
      <c r="IA113">
        <v>92</v>
      </c>
      <c r="IB113">
        <v>858</v>
      </c>
      <c r="IC113">
        <v>1030</v>
      </c>
      <c r="ID113">
        <v>0</v>
      </c>
      <c r="IE113">
        <v>0</v>
      </c>
      <c r="IF113">
        <v>0</v>
      </c>
      <c r="IG113">
        <v>0</v>
      </c>
      <c r="IH113">
        <v>767.16</v>
      </c>
      <c r="II113">
        <v>0</v>
      </c>
      <c r="IJ113">
        <v>741.90300000000002</v>
      </c>
      <c r="IK113">
        <v>0</v>
      </c>
      <c r="IL113">
        <v>0</v>
      </c>
      <c r="IM113">
        <v>0</v>
      </c>
      <c r="IN113">
        <v>0</v>
      </c>
      <c r="IO113">
        <v>0</v>
      </c>
      <c r="IP113">
        <v>0</v>
      </c>
      <c r="IQ113">
        <v>741.90300000000002</v>
      </c>
      <c r="IR113">
        <v>461093</v>
      </c>
      <c r="IS113">
        <v>0</v>
      </c>
      <c r="IT113">
        <v>0</v>
      </c>
      <c r="IU113">
        <v>0</v>
      </c>
      <c r="IV113">
        <v>0</v>
      </c>
      <c r="IW113">
        <v>6215</v>
      </c>
      <c r="IX113">
        <v>0</v>
      </c>
      <c r="IY113">
        <v>0</v>
      </c>
      <c r="IZ113">
        <v>0</v>
      </c>
      <c r="JA113">
        <v>0</v>
      </c>
      <c r="JB113">
        <v>2</v>
      </c>
      <c r="JC113">
        <v>59282</v>
      </c>
      <c r="JD113">
        <v>2</v>
      </c>
      <c r="JE113">
        <v>32846</v>
      </c>
      <c r="JF113">
        <v>2</v>
      </c>
      <c r="JG113">
        <v>16584</v>
      </c>
      <c r="JH113">
        <v>2045</v>
      </c>
      <c r="JJ113">
        <v>0</v>
      </c>
      <c r="JK113">
        <v>0</v>
      </c>
      <c r="JL113">
        <v>0</v>
      </c>
      <c r="JM113">
        <v>0</v>
      </c>
      <c r="JO113">
        <v>0</v>
      </c>
      <c r="JP113">
        <v>0</v>
      </c>
      <c r="JQ113">
        <v>0</v>
      </c>
      <c r="JR113">
        <v>0</v>
      </c>
      <c r="JS113">
        <v>0</v>
      </c>
      <c r="JT113">
        <v>0</v>
      </c>
      <c r="JU113">
        <v>0</v>
      </c>
      <c r="JW113">
        <v>0</v>
      </c>
      <c r="JX113">
        <v>0</v>
      </c>
      <c r="JY113">
        <v>0</v>
      </c>
      <c r="JZ113">
        <v>0</v>
      </c>
      <c r="KD113">
        <v>0</v>
      </c>
      <c r="KE113">
        <v>7375</v>
      </c>
      <c r="KG113">
        <v>0</v>
      </c>
      <c r="KH113">
        <v>0</v>
      </c>
      <c r="KI113">
        <v>0</v>
      </c>
      <c r="KJ113">
        <v>0</v>
      </c>
      <c r="KK113">
        <v>0</v>
      </c>
      <c r="KL113">
        <v>0</v>
      </c>
      <c r="KM113">
        <v>0</v>
      </c>
      <c r="KN113">
        <v>0</v>
      </c>
      <c r="KO113">
        <v>0</v>
      </c>
      <c r="KP113">
        <v>0</v>
      </c>
      <c r="KQ113">
        <v>0</v>
      </c>
      <c r="KS113">
        <v>0</v>
      </c>
      <c r="KT113">
        <v>0</v>
      </c>
      <c r="KU113">
        <v>0</v>
      </c>
      <c r="KW113">
        <v>0</v>
      </c>
      <c r="KX113">
        <v>0</v>
      </c>
      <c r="KY113">
        <v>0</v>
      </c>
      <c r="KZ113">
        <v>12063964</v>
      </c>
      <c r="LA113">
        <v>0</v>
      </c>
      <c r="LB113">
        <v>0</v>
      </c>
      <c r="LD113">
        <v>0</v>
      </c>
      <c r="LE113">
        <v>0</v>
      </c>
      <c r="LF113">
        <v>0</v>
      </c>
      <c r="LG113">
        <v>63840</v>
      </c>
      <c r="LH113">
        <v>0</v>
      </c>
      <c r="LI113">
        <v>12063964</v>
      </c>
      <c r="LJ113">
        <v>913.68100000000004</v>
      </c>
      <c r="LK113">
        <v>2</v>
      </c>
      <c r="LL113">
        <v>67080</v>
      </c>
      <c r="LM113">
        <v>19279</v>
      </c>
      <c r="LN113">
        <v>0</v>
      </c>
      <c r="LO113">
        <v>0</v>
      </c>
      <c r="LP113">
        <v>0</v>
      </c>
      <c r="LQ113">
        <v>0</v>
      </c>
      <c r="LR113">
        <v>0</v>
      </c>
      <c r="LS113">
        <v>0</v>
      </c>
      <c r="LT113">
        <v>0</v>
      </c>
      <c r="LU113">
        <v>0</v>
      </c>
      <c r="LV113">
        <v>0</v>
      </c>
      <c r="LW113">
        <v>0</v>
      </c>
      <c r="LX113">
        <v>0</v>
      </c>
      <c r="LY113">
        <v>0</v>
      </c>
      <c r="LZ113">
        <v>1064</v>
      </c>
      <c r="MA113">
        <v>63840</v>
      </c>
      <c r="MB113">
        <v>0</v>
      </c>
      <c r="MC113">
        <v>42560</v>
      </c>
      <c r="MD113">
        <v>21280</v>
      </c>
      <c r="ME113">
        <v>0</v>
      </c>
      <c r="MF113">
        <v>0</v>
      </c>
      <c r="MG113">
        <v>12436537</v>
      </c>
      <c r="MH113">
        <v>0</v>
      </c>
      <c r="MI113">
        <v>0</v>
      </c>
      <c r="MJ113">
        <v>0</v>
      </c>
      <c r="MK113">
        <v>0</v>
      </c>
      <c r="ML113">
        <v>0</v>
      </c>
      <c r="MM113">
        <v>1228196.149</v>
      </c>
      <c r="MN113">
        <v>0</v>
      </c>
      <c r="MO113">
        <v>81365.085000000006</v>
      </c>
      <c r="MP113">
        <v>399.31100000000004</v>
      </c>
      <c r="MQ113">
        <v>1166.471</v>
      </c>
      <c r="MS113">
        <v>763323922</v>
      </c>
      <c r="MT113">
        <v>257639917</v>
      </c>
      <c r="MU113">
        <v>160928</v>
      </c>
      <c r="MV113">
        <v>476790</v>
      </c>
      <c r="MW113">
        <v>24817</v>
      </c>
      <c r="MX113">
        <v>505684005</v>
      </c>
      <c r="MY113">
        <v>0</v>
      </c>
      <c r="MZ113">
        <v>0</v>
      </c>
      <c r="NA113">
        <v>0</v>
      </c>
      <c r="NB113">
        <v>0</v>
      </c>
      <c r="ND113">
        <v>1143</v>
      </c>
      <c r="NE113">
        <v>51435</v>
      </c>
      <c r="NF113">
        <v>14</v>
      </c>
      <c r="NG113">
        <v>14000</v>
      </c>
      <c r="NH113">
        <v>112784</v>
      </c>
      <c r="NI113">
        <v>0</v>
      </c>
      <c r="NJ113">
        <v>0</v>
      </c>
      <c r="NK113">
        <v>312</v>
      </c>
      <c r="NL113">
        <v>0</v>
      </c>
      <c r="NN113">
        <v>0</v>
      </c>
      <c r="NO113">
        <v>0</v>
      </c>
      <c r="NP113">
        <v>1064</v>
      </c>
      <c r="NT113">
        <v>0</v>
      </c>
      <c r="NU113">
        <v>0</v>
      </c>
      <c r="NV113">
        <v>0</v>
      </c>
      <c r="NW113">
        <v>0</v>
      </c>
      <c r="NX113">
        <v>0</v>
      </c>
      <c r="NY113">
        <v>0</v>
      </c>
      <c r="NZ113">
        <v>0</v>
      </c>
      <c r="OA113">
        <v>0</v>
      </c>
      <c r="OB113">
        <v>0</v>
      </c>
      <c r="OC113">
        <v>0</v>
      </c>
      <c r="OD113">
        <v>0</v>
      </c>
      <c r="OE113">
        <v>0</v>
      </c>
      <c r="OF113">
        <v>0</v>
      </c>
      <c r="OG113">
        <v>4000</v>
      </c>
      <c r="OH113">
        <v>8000</v>
      </c>
      <c r="OO113">
        <v>0</v>
      </c>
      <c r="OP113">
        <v>0</v>
      </c>
      <c r="OQ113">
        <v>0</v>
      </c>
      <c r="OR113">
        <v>0</v>
      </c>
      <c r="OS113">
        <v>0</v>
      </c>
      <c r="OT113">
        <v>0</v>
      </c>
      <c r="OU113">
        <v>0</v>
      </c>
      <c r="OV113">
        <v>884705</v>
      </c>
      <c r="OX113">
        <v>0.25270000000000004</v>
      </c>
      <c r="OY113">
        <v>406500.10000000003</v>
      </c>
      <c r="OZ113">
        <v>157459</v>
      </c>
      <c r="PA113">
        <v>58097</v>
      </c>
      <c r="PB113">
        <v>6925</v>
      </c>
      <c r="PC113">
        <v>0</v>
      </c>
      <c r="PD113">
        <v>35000000</v>
      </c>
      <c r="PE113">
        <v>33517000</v>
      </c>
      <c r="PF113">
        <v>1483000</v>
      </c>
      <c r="PG113">
        <v>306</v>
      </c>
      <c r="PH113">
        <v>0</v>
      </c>
      <c r="PI113">
        <v>0</v>
      </c>
      <c r="PJ113">
        <v>0</v>
      </c>
      <c r="PK113">
        <v>0</v>
      </c>
      <c r="PL113">
        <v>0</v>
      </c>
      <c r="PM113">
        <v>0</v>
      </c>
      <c r="PN113">
        <v>0</v>
      </c>
      <c r="PO113">
        <v>0</v>
      </c>
    </row>
    <row r="114" spans="1:431" customFormat="1" x14ac:dyDescent="0.3">
      <c r="A114">
        <v>46778</v>
      </c>
      <c r="B114" s="4">
        <v>101873</v>
      </c>
      <c r="C114">
        <v>9</v>
      </c>
      <c r="D114">
        <v>2026</v>
      </c>
      <c r="E114">
        <v>6215</v>
      </c>
      <c r="F114">
        <v>0</v>
      </c>
      <c r="G114">
        <v>321.82400000000001</v>
      </c>
      <c r="H114">
        <v>296.71199999999999</v>
      </c>
      <c r="I114">
        <v>296.71199999999999</v>
      </c>
      <c r="J114">
        <v>321.82400000000001</v>
      </c>
      <c r="K114">
        <v>0</v>
      </c>
      <c r="L114">
        <v>6215</v>
      </c>
      <c r="M114">
        <v>0</v>
      </c>
      <c r="N114">
        <v>0</v>
      </c>
      <c r="P114">
        <v>289.983</v>
      </c>
      <c r="Q114">
        <v>0</v>
      </c>
      <c r="R114">
        <v>136637</v>
      </c>
      <c r="S114">
        <v>471.19</v>
      </c>
      <c r="U114">
        <v>99407</v>
      </c>
      <c r="V114">
        <v>0</v>
      </c>
      <c r="W114">
        <v>0</v>
      </c>
      <c r="X114">
        <v>0</v>
      </c>
      <c r="Z114">
        <v>0</v>
      </c>
      <c r="AC114">
        <v>0</v>
      </c>
      <c r="AD114" t="s">
        <v>427</v>
      </c>
      <c r="AE114">
        <v>0</v>
      </c>
      <c r="AH114">
        <v>0</v>
      </c>
      <c r="AI114">
        <v>0</v>
      </c>
      <c r="AJ114">
        <v>6215</v>
      </c>
      <c r="AK114" t="s">
        <v>949</v>
      </c>
      <c r="AL114" t="s">
        <v>537</v>
      </c>
      <c r="AM114">
        <v>0</v>
      </c>
      <c r="AN114">
        <v>0</v>
      </c>
      <c r="AO114">
        <v>0</v>
      </c>
      <c r="AP114">
        <v>0</v>
      </c>
      <c r="AQ114">
        <v>0</v>
      </c>
      <c r="AS114">
        <v>0</v>
      </c>
      <c r="AT114">
        <v>0</v>
      </c>
      <c r="AU114">
        <v>0</v>
      </c>
      <c r="AV114">
        <v>-27</v>
      </c>
      <c r="AW114">
        <v>3871112</v>
      </c>
      <c r="AX114">
        <v>3871917</v>
      </c>
      <c r="AY114">
        <v>2578358</v>
      </c>
      <c r="AZ114">
        <v>136637</v>
      </c>
      <c r="BA114">
        <v>0</v>
      </c>
      <c r="BB114">
        <v>0</v>
      </c>
      <c r="BC114">
        <v>0</v>
      </c>
      <c r="BD114">
        <v>0</v>
      </c>
      <c r="BE114">
        <v>0</v>
      </c>
      <c r="BF114">
        <v>3269852</v>
      </c>
      <c r="BG114">
        <v>0</v>
      </c>
      <c r="BJ114">
        <v>12</v>
      </c>
      <c r="BK114">
        <v>0</v>
      </c>
      <c r="BL114">
        <v>0</v>
      </c>
      <c r="BM114">
        <v>0</v>
      </c>
      <c r="BN114">
        <v>0</v>
      </c>
      <c r="BO114">
        <v>0</v>
      </c>
      <c r="BP114">
        <v>0</v>
      </c>
      <c r="BQ114">
        <v>877</v>
      </c>
      <c r="BS114">
        <v>0</v>
      </c>
      <c r="BT114">
        <v>0</v>
      </c>
      <c r="BU114">
        <v>0</v>
      </c>
      <c r="BV114">
        <v>0</v>
      </c>
      <c r="BW114">
        <v>0</v>
      </c>
      <c r="BY114">
        <v>0</v>
      </c>
      <c r="CA114">
        <v>0</v>
      </c>
      <c r="CB114">
        <v>0</v>
      </c>
      <c r="CC114">
        <v>0</v>
      </c>
      <c r="CD114">
        <v>0</v>
      </c>
      <c r="CE114">
        <v>0</v>
      </c>
      <c r="CF114">
        <v>0</v>
      </c>
      <c r="CG114">
        <v>0</v>
      </c>
      <c r="CH114">
        <v>21660</v>
      </c>
      <c r="CI114">
        <v>0</v>
      </c>
      <c r="CJ114">
        <v>4</v>
      </c>
      <c r="CK114">
        <v>0</v>
      </c>
      <c r="CL114">
        <v>0</v>
      </c>
      <c r="CN114">
        <v>0</v>
      </c>
      <c r="CO114">
        <v>1</v>
      </c>
      <c r="CP114">
        <v>0</v>
      </c>
      <c r="CQ114">
        <v>0</v>
      </c>
      <c r="CR114">
        <v>288.89400000000001</v>
      </c>
      <c r="CS114">
        <v>0</v>
      </c>
      <c r="CT114">
        <v>0</v>
      </c>
      <c r="CU114">
        <v>0</v>
      </c>
      <c r="CV114">
        <v>0</v>
      </c>
      <c r="CW114">
        <v>0</v>
      </c>
      <c r="CX114">
        <v>0</v>
      </c>
      <c r="CY114">
        <v>0</v>
      </c>
      <c r="CZ114">
        <v>0</v>
      </c>
      <c r="DB114">
        <v>1844065</v>
      </c>
      <c r="DC114">
        <v>0</v>
      </c>
      <c r="DD114">
        <v>0</v>
      </c>
      <c r="DE114">
        <v>553213</v>
      </c>
      <c r="DF114">
        <v>553213</v>
      </c>
      <c r="DG114">
        <v>89.013000000000005</v>
      </c>
      <c r="DH114">
        <v>0</v>
      </c>
      <c r="DI114">
        <v>0</v>
      </c>
      <c r="DK114">
        <v>3726</v>
      </c>
      <c r="DL114">
        <v>0</v>
      </c>
      <c r="DM114">
        <v>330623</v>
      </c>
      <c r="DN114">
        <v>805</v>
      </c>
      <c r="DO114">
        <v>0</v>
      </c>
      <c r="DP114">
        <v>0</v>
      </c>
      <c r="DQ114">
        <v>0</v>
      </c>
      <c r="DR114">
        <v>0</v>
      </c>
      <c r="DS114">
        <v>0</v>
      </c>
      <c r="DT114">
        <v>0</v>
      </c>
      <c r="DU114">
        <v>0</v>
      </c>
      <c r="DV114">
        <v>0</v>
      </c>
      <c r="DW114">
        <v>0</v>
      </c>
      <c r="DX114">
        <v>0</v>
      </c>
      <c r="DY114">
        <v>0</v>
      </c>
      <c r="DZ114">
        <v>0</v>
      </c>
      <c r="EA114">
        <v>0</v>
      </c>
      <c r="EB114">
        <v>0</v>
      </c>
      <c r="EC114">
        <v>33.375</v>
      </c>
      <c r="ED114">
        <v>238539</v>
      </c>
      <c r="EE114">
        <v>0</v>
      </c>
      <c r="EF114">
        <v>0</v>
      </c>
      <c r="EG114">
        <v>0</v>
      </c>
      <c r="EH114">
        <v>92889</v>
      </c>
      <c r="EI114">
        <v>0</v>
      </c>
      <c r="EJ114">
        <v>0</v>
      </c>
      <c r="EK114">
        <v>4.7919999999999998</v>
      </c>
      <c r="EL114">
        <v>0</v>
      </c>
      <c r="EM114">
        <v>0</v>
      </c>
      <c r="EN114">
        <v>0.114</v>
      </c>
      <c r="EO114">
        <v>0</v>
      </c>
      <c r="EP114">
        <v>0</v>
      </c>
      <c r="EQ114">
        <v>4.9060000000000006</v>
      </c>
      <c r="ER114">
        <v>0</v>
      </c>
      <c r="ES114">
        <v>14.946000000000002</v>
      </c>
      <c r="ET114">
        <v>0</v>
      </c>
      <c r="EV114">
        <v>0</v>
      </c>
      <c r="EW114">
        <v>0</v>
      </c>
      <c r="EX114">
        <v>0</v>
      </c>
      <c r="EZ114">
        <v>3329110</v>
      </c>
      <c r="FA114">
        <v>0</v>
      </c>
      <c r="FB114">
        <v>3464942</v>
      </c>
      <c r="FC114">
        <v>0</v>
      </c>
      <c r="FD114">
        <v>0</v>
      </c>
      <c r="FE114">
        <v>460718</v>
      </c>
      <c r="FF114">
        <v>82089</v>
      </c>
      <c r="FG114">
        <v>6.7610000000000003E-2</v>
      </c>
      <c r="FH114">
        <v>3.1380999999999999E-2</v>
      </c>
      <c r="FI114">
        <v>0</v>
      </c>
      <c r="FJ114">
        <v>0</v>
      </c>
      <c r="FK114">
        <v>526.12300000000005</v>
      </c>
      <c r="FL114">
        <v>4029409</v>
      </c>
      <c r="FM114">
        <v>0</v>
      </c>
      <c r="FN114">
        <v>0</v>
      </c>
      <c r="FO114">
        <v>11149</v>
      </c>
      <c r="FP114">
        <v>0</v>
      </c>
      <c r="FQ114">
        <v>11149</v>
      </c>
      <c r="FR114">
        <v>11149</v>
      </c>
      <c r="FS114">
        <v>0</v>
      </c>
      <c r="FT114">
        <v>0</v>
      </c>
      <c r="FU114">
        <v>0</v>
      </c>
      <c r="FV114">
        <v>0</v>
      </c>
      <c r="FW114">
        <v>0</v>
      </c>
      <c r="FX114">
        <v>0</v>
      </c>
      <c r="FY114">
        <v>0</v>
      </c>
      <c r="GB114">
        <v>190745</v>
      </c>
      <c r="GC114">
        <v>190745</v>
      </c>
      <c r="GD114">
        <v>20.206</v>
      </c>
      <c r="GF114">
        <v>0</v>
      </c>
      <c r="GG114">
        <v>0</v>
      </c>
      <c r="GH114">
        <v>0</v>
      </c>
      <c r="GI114">
        <v>0</v>
      </c>
      <c r="GK114">
        <v>0</v>
      </c>
      <c r="GL114">
        <v>0</v>
      </c>
      <c r="GM114">
        <v>0</v>
      </c>
      <c r="GN114">
        <v>0</v>
      </c>
      <c r="GO114">
        <v>0</v>
      </c>
      <c r="GQ114">
        <v>0</v>
      </c>
      <c r="GR114">
        <v>0</v>
      </c>
      <c r="GS114">
        <v>0</v>
      </c>
      <c r="GT114">
        <v>0</v>
      </c>
      <c r="HB114">
        <v>0</v>
      </c>
      <c r="HC114">
        <v>0</v>
      </c>
      <c r="HD114">
        <v>0</v>
      </c>
      <c r="HE114">
        <v>0</v>
      </c>
      <c r="HF114">
        <v>344186</v>
      </c>
      <c r="HG114">
        <v>6215</v>
      </c>
      <c r="HH114">
        <v>0</v>
      </c>
      <c r="HI114">
        <v>0</v>
      </c>
      <c r="HJ114">
        <v>39636</v>
      </c>
      <c r="HK114">
        <v>0</v>
      </c>
      <c r="HL114">
        <v>0</v>
      </c>
      <c r="HM114">
        <v>0</v>
      </c>
      <c r="HN114">
        <v>0</v>
      </c>
      <c r="HO114">
        <v>0</v>
      </c>
      <c r="HP114">
        <v>0</v>
      </c>
      <c r="HQ114">
        <v>0</v>
      </c>
      <c r="HR114">
        <v>0</v>
      </c>
      <c r="HS114">
        <v>3328305</v>
      </c>
      <c r="HT114">
        <v>82089</v>
      </c>
      <c r="HW114">
        <v>0</v>
      </c>
      <c r="HX114">
        <v>45</v>
      </c>
      <c r="HY114">
        <v>19</v>
      </c>
      <c r="HZ114">
        <v>49</v>
      </c>
      <c r="IA114">
        <v>68</v>
      </c>
      <c r="IB114">
        <v>161</v>
      </c>
      <c r="IC114">
        <v>342</v>
      </c>
      <c r="ID114">
        <v>0</v>
      </c>
      <c r="IE114">
        <v>0</v>
      </c>
      <c r="IF114">
        <v>0</v>
      </c>
      <c r="IG114">
        <v>10</v>
      </c>
      <c r="IH114">
        <v>0</v>
      </c>
      <c r="II114">
        <v>0</v>
      </c>
      <c r="IJ114">
        <v>0</v>
      </c>
      <c r="IK114">
        <v>0</v>
      </c>
      <c r="IL114">
        <v>0</v>
      </c>
      <c r="IM114">
        <v>0</v>
      </c>
      <c r="IN114">
        <v>0</v>
      </c>
      <c r="IO114">
        <v>0</v>
      </c>
      <c r="IP114">
        <v>0</v>
      </c>
      <c r="IQ114">
        <v>0</v>
      </c>
      <c r="IR114">
        <v>0</v>
      </c>
      <c r="IS114">
        <v>0</v>
      </c>
      <c r="IT114">
        <v>0</v>
      </c>
      <c r="IU114">
        <v>0</v>
      </c>
      <c r="IV114">
        <v>0</v>
      </c>
      <c r="IW114">
        <v>6215</v>
      </c>
      <c r="IX114">
        <v>0</v>
      </c>
      <c r="IY114">
        <v>0</v>
      </c>
      <c r="IZ114">
        <v>0</v>
      </c>
      <c r="JA114">
        <v>0</v>
      </c>
      <c r="JB114">
        <v>0</v>
      </c>
      <c r="JC114">
        <v>0</v>
      </c>
      <c r="JD114">
        <v>0</v>
      </c>
      <c r="JE114">
        <v>0</v>
      </c>
      <c r="JF114">
        <v>0</v>
      </c>
      <c r="JG114">
        <v>0</v>
      </c>
      <c r="JH114">
        <v>0</v>
      </c>
      <c r="JJ114">
        <v>0</v>
      </c>
      <c r="JK114">
        <v>0</v>
      </c>
      <c r="JL114">
        <v>0</v>
      </c>
      <c r="JM114">
        <v>0</v>
      </c>
      <c r="JO114">
        <v>0</v>
      </c>
      <c r="JP114">
        <v>20.206</v>
      </c>
      <c r="JQ114">
        <v>0</v>
      </c>
      <c r="JR114">
        <v>0</v>
      </c>
      <c r="JS114">
        <v>190745</v>
      </c>
      <c r="JT114">
        <v>0</v>
      </c>
      <c r="JU114">
        <v>0</v>
      </c>
      <c r="JW114">
        <v>0</v>
      </c>
      <c r="JX114">
        <v>0</v>
      </c>
      <c r="JY114">
        <v>0</v>
      </c>
      <c r="JZ114">
        <v>0</v>
      </c>
      <c r="KD114">
        <v>0</v>
      </c>
      <c r="KE114">
        <v>7375</v>
      </c>
      <c r="KG114">
        <v>0</v>
      </c>
      <c r="KH114">
        <v>0</v>
      </c>
      <c r="KI114">
        <v>0</v>
      </c>
      <c r="KJ114">
        <v>10</v>
      </c>
      <c r="KK114">
        <v>0</v>
      </c>
      <c r="KL114">
        <v>6215</v>
      </c>
      <c r="KM114">
        <v>0</v>
      </c>
      <c r="KN114">
        <v>0</v>
      </c>
      <c r="KO114">
        <v>0</v>
      </c>
      <c r="KP114">
        <v>0</v>
      </c>
      <c r="KQ114">
        <v>0</v>
      </c>
      <c r="KS114">
        <v>0</v>
      </c>
      <c r="KT114">
        <v>0</v>
      </c>
      <c r="KU114">
        <v>0</v>
      </c>
      <c r="KW114">
        <v>0</v>
      </c>
      <c r="KX114">
        <v>0</v>
      </c>
      <c r="KY114">
        <v>0</v>
      </c>
      <c r="KZ114">
        <v>3892772</v>
      </c>
      <c r="LA114">
        <v>0</v>
      </c>
      <c r="LB114">
        <v>0</v>
      </c>
      <c r="LD114">
        <v>0</v>
      </c>
      <c r="LE114">
        <v>0</v>
      </c>
      <c r="LF114">
        <v>0</v>
      </c>
      <c r="LG114">
        <v>21660</v>
      </c>
      <c r="LH114">
        <v>0</v>
      </c>
      <c r="LI114">
        <v>3892772</v>
      </c>
      <c r="LJ114">
        <v>288.89400000000001</v>
      </c>
      <c r="LK114">
        <v>1</v>
      </c>
      <c r="LL114">
        <v>33540</v>
      </c>
      <c r="LM114">
        <v>6096</v>
      </c>
      <c r="LN114">
        <v>0</v>
      </c>
      <c r="LO114">
        <v>0</v>
      </c>
      <c r="LP114">
        <v>0</v>
      </c>
      <c r="LQ114">
        <v>0</v>
      </c>
      <c r="LR114">
        <v>0</v>
      </c>
      <c r="LS114">
        <v>0</v>
      </c>
      <c r="LT114">
        <v>0</v>
      </c>
      <c r="LU114">
        <v>0</v>
      </c>
      <c r="LV114">
        <v>0</v>
      </c>
      <c r="LW114">
        <v>0</v>
      </c>
      <c r="LX114">
        <v>0</v>
      </c>
      <c r="LY114">
        <v>0</v>
      </c>
      <c r="LZ114">
        <v>361</v>
      </c>
      <c r="MA114">
        <v>21660</v>
      </c>
      <c r="MB114">
        <v>0</v>
      </c>
      <c r="MC114">
        <v>14440</v>
      </c>
      <c r="MD114">
        <v>7220</v>
      </c>
      <c r="ME114">
        <v>0</v>
      </c>
      <c r="MF114">
        <v>0</v>
      </c>
      <c r="MG114">
        <v>3892772</v>
      </c>
      <c r="MH114">
        <v>0</v>
      </c>
      <c r="MI114">
        <v>0</v>
      </c>
      <c r="MJ114">
        <v>0</v>
      </c>
      <c r="MK114">
        <v>0</v>
      </c>
      <c r="ML114">
        <v>0</v>
      </c>
      <c r="MM114">
        <v>1228196.149</v>
      </c>
      <c r="MN114">
        <v>0</v>
      </c>
      <c r="MO114">
        <v>81365.085000000006</v>
      </c>
      <c r="MP114">
        <v>0</v>
      </c>
      <c r="MQ114">
        <v>0</v>
      </c>
      <c r="MS114">
        <v>763323922</v>
      </c>
      <c r="MT114">
        <v>257639917</v>
      </c>
      <c r="MU114">
        <v>0</v>
      </c>
      <c r="MV114">
        <v>0</v>
      </c>
      <c r="MW114">
        <v>0</v>
      </c>
      <c r="MX114">
        <v>505684005</v>
      </c>
      <c r="MY114">
        <v>0</v>
      </c>
      <c r="MZ114">
        <v>88000</v>
      </c>
      <c r="NA114">
        <v>9</v>
      </c>
      <c r="NB114">
        <v>4</v>
      </c>
      <c r="ND114">
        <v>352.09200000000004</v>
      </c>
      <c r="NE114">
        <v>15844</v>
      </c>
      <c r="NF114">
        <v>3</v>
      </c>
      <c r="NG114">
        <v>3000</v>
      </c>
      <c r="NH114">
        <v>38266</v>
      </c>
      <c r="NI114">
        <v>0</v>
      </c>
      <c r="NJ114">
        <v>0</v>
      </c>
      <c r="NK114">
        <v>23471</v>
      </c>
      <c r="NL114">
        <v>0</v>
      </c>
      <c r="NN114">
        <v>0</v>
      </c>
      <c r="NO114">
        <v>0</v>
      </c>
      <c r="NP114">
        <v>361</v>
      </c>
      <c r="NT114">
        <v>0</v>
      </c>
      <c r="NU114">
        <v>0</v>
      </c>
      <c r="NV114">
        <v>0</v>
      </c>
      <c r="NW114">
        <v>0</v>
      </c>
      <c r="NX114">
        <v>0</v>
      </c>
      <c r="NY114">
        <v>0</v>
      </c>
      <c r="NZ114">
        <v>0</v>
      </c>
      <c r="OA114">
        <v>0</v>
      </c>
      <c r="OB114">
        <v>0</v>
      </c>
      <c r="OC114">
        <v>0</v>
      </c>
      <c r="OD114">
        <v>0</v>
      </c>
      <c r="OE114">
        <v>24000</v>
      </c>
      <c r="OF114">
        <v>184000</v>
      </c>
      <c r="OG114">
        <v>4000</v>
      </c>
      <c r="OH114">
        <v>8000</v>
      </c>
      <c r="OO114">
        <v>0</v>
      </c>
      <c r="OP114">
        <v>0</v>
      </c>
      <c r="OQ114">
        <v>0</v>
      </c>
      <c r="OR114">
        <v>0</v>
      </c>
      <c r="OS114">
        <v>0</v>
      </c>
      <c r="OT114">
        <v>0</v>
      </c>
      <c r="OU114">
        <v>0</v>
      </c>
      <c r="OV114">
        <v>4350904</v>
      </c>
      <c r="OX114">
        <v>0.25270000000000004</v>
      </c>
      <c r="OY114">
        <v>406500.10000000003</v>
      </c>
      <c r="OZ114">
        <v>726935</v>
      </c>
      <c r="PA114">
        <v>268214</v>
      </c>
      <c r="PB114">
        <v>6925</v>
      </c>
      <c r="PC114">
        <v>0</v>
      </c>
      <c r="PD114">
        <v>35000000</v>
      </c>
      <c r="PE114">
        <v>33517000</v>
      </c>
      <c r="PF114">
        <v>1483000</v>
      </c>
      <c r="PG114">
        <v>306</v>
      </c>
      <c r="PH114">
        <v>0</v>
      </c>
      <c r="PI114">
        <v>0</v>
      </c>
      <c r="PJ114">
        <v>0</v>
      </c>
      <c r="PK114">
        <v>0</v>
      </c>
      <c r="PL114">
        <v>0</v>
      </c>
      <c r="PM114">
        <v>0</v>
      </c>
      <c r="PN114">
        <v>0</v>
      </c>
      <c r="PO114">
        <v>0</v>
      </c>
    </row>
    <row r="115" spans="1:431" customFormat="1" x14ac:dyDescent="0.3">
      <c r="A115">
        <v>46778</v>
      </c>
      <c r="B115" s="4">
        <v>101874</v>
      </c>
      <c r="C115">
        <v>9</v>
      </c>
      <c r="D115">
        <v>2026</v>
      </c>
      <c r="E115">
        <v>6215</v>
      </c>
      <c r="F115">
        <v>0</v>
      </c>
      <c r="G115">
        <v>493.25200000000001</v>
      </c>
      <c r="H115">
        <v>433.02800000000002</v>
      </c>
      <c r="I115">
        <v>433.02800000000002</v>
      </c>
      <c r="J115">
        <v>493.25200000000001</v>
      </c>
      <c r="K115">
        <v>0</v>
      </c>
      <c r="L115">
        <v>6215</v>
      </c>
      <c r="M115">
        <v>0</v>
      </c>
      <c r="N115">
        <v>0</v>
      </c>
      <c r="P115">
        <v>428.47500000000002</v>
      </c>
      <c r="Q115">
        <v>0</v>
      </c>
      <c r="R115">
        <v>201893</v>
      </c>
      <c r="S115">
        <v>471.19</v>
      </c>
      <c r="U115">
        <v>146881</v>
      </c>
      <c r="V115">
        <v>16.913</v>
      </c>
      <c r="W115">
        <v>10511</v>
      </c>
      <c r="X115">
        <v>10511</v>
      </c>
      <c r="Z115">
        <v>0</v>
      </c>
      <c r="AC115">
        <v>0</v>
      </c>
      <c r="AD115" t="s">
        <v>427</v>
      </c>
      <c r="AE115">
        <v>0</v>
      </c>
      <c r="AH115">
        <v>0</v>
      </c>
      <c r="AI115">
        <v>0</v>
      </c>
      <c r="AJ115">
        <v>6215</v>
      </c>
      <c r="AK115" t="s">
        <v>949</v>
      </c>
      <c r="AL115" t="s">
        <v>538</v>
      </c>
      <c r="AM115">
        <v>0</v>
      </c>
      <c r="AN115">
        <v>0</v>
      </c>
      <c r="AO115">
        <v>0</v>
      </c>
      <c r="AP115">
        <v>0</v>
      </c>
      <c r="AQ115">
        <v>0</v>
      </c>
      <c r="AS115">
        <v>0</v>
      </c>
      <c r="AT115">
        <v>0</v>
      </c>
      <c r="AU115">
        <v>0</v>
      </c>
      <c r="AV115">
        <v>-3684</v>
      </c>
      <c r="AW115">
        <v>5699843</v>
      </c>
      <c r="AX115">
        <v>5700888</v>
      </c>
      <c r="AY115">
        <v>3776685</v>
      </c>
      <c r="AZ115">
        <v>201893</v>
      </c>
      <c r="BA115">
        <v>0</v>
      </c>
      <c r="BB115">
        <v>0</v>
      </c>
      <c r="BC115">
        <v>0</v>
      </c>
      <c r="BD115">
        <v>0</v>
      </c>
      <c r="BE115">
        <v>0</v>
      </c>
      <c r="BF115">
        <v>4834201</v>
      </c>
      <c r="BG115">
        <v>0</v>
      </c>
      <c r="BJ115">
        <v>12</v>
      </c>
      <c r="BK115">
        <v>0</v>
      </c>
      <c r="BL115">
        <v>0</v>
      </c>
      <c r="BM115">
        <v>0</v>
      </c>
      <c r="BN115">
        <v>0</v>
      </c>
      <c r="BO115">
        <v>0</v>
      </c>
      <c r="BP115">
        <v>0</v>
      </c>
      <c r="BQ115">
        <v>852</v>
      </c>
      <c r="BS115">
        <v>0</v>
      </c>
      <c r="BT115">
        <v>0</v>
      </c>
      <c r="BU115">
        <v>0</v>
      </c>
      <c r="BV115">
        <v>0</v>
      </c>
      <c r="BW115">
        <v>0</v>
      </c>
      <c r="BY115">
        <v>0</v>
      </c>
      <c r="CA115">
        <v>0</v>
      </c>
      <c r="CB115">
        <v>0</v>
      </c>
      <c r="CC115">
        <v>0</v>
      </c>
      <c r="CD115">
        <v>0</v>
      </c>
      <c r="CE115">
        <v>0</v>
      </c>
      <c r="CF115">
        <v>0</v>
      </c>
      <c r="CG115">
        <v>0</v>
      </c>
      <c r="CH115">
        <v>33000</v>
      </c>
      <c r="CI115">
        <v>0</v>
      </c>
      <c r="CJ115">
        <v>4</v>
      </c>
      <c r="CK115">
        <v>0</v>
      </c>
      <c r="CL115">
        <v>0</v>
      </c>
      <c r="CN115">
        <v>0</v>
      </c>
      <c r="CO115">
        <v>1</v>
      </c>
      <c r="CP115">
        <v>0</v>
      </c>
      <c r="CQ115">
        <v>0</v>
      </c>
      <c r="CR115">
        <v>426.63800000000003</v>
      </c>
      <c r="CS115">
        <v>0</v>
      </c>
      <c r="CT115">
        <v>0</v>
      </c>
      <c r="CU115">
        <v>0</v>
      </c>
      <c r="CV115">
        <v>0</v>
      </c>
      <c r="CW115">
        <v>0</v>
      </c>
      <c r="CX115">
        <v>0</v>
      </c>
      <c r="CY115">
        <v>0</v>
      </c>
      <c r="CZ115">
        <v>0</v>
      </c>
      <c r="DB115">
        <v>2691269</v>
      </c>
      <c r="DC115">
        <v>0</v>
      </c>
      <c r="DD115">
        <v>0</v>
      </c>
      <c r="DE115">
        <v>738886</v>
      </c>
      <c r="DF115">
        <v>738886</v>
      </c>
      <c r="DG115">
        <v>118.88800000000001</v>
      </c>
      <c r="DH115">
        <v>0</v>
      </c>
      <c r="DI115">
        <v>0</v>
      </c>
      <c r="DK115">
        <v>3336</v>
      </c>
      <c r="DL115">
        <v>0</v>
      </c>
      <c r="DM115">
        <v>429137</v>
      </c>
      <c r="DN115">
        <v>1045</v>
      </c>
      <c r="DO115">
        <v>0</v>
      </c>
      <c r="DP115">
        <v>0</v>
      </c>
      <c r="DQ115">
        <v>0</v>
      </c>
      <c r="DR115">
        <v>0</v>
      </c>
      <c r="DS115">
        <v>0</v>
      </c>
      <c r="DT115">
        <v>0</v>
      </c>
      <c r="DU115">
        <v>0</v>
      </c>
      <c r="DV115">
        <v>0</v>
      </c>
      <c r="DW115">
        <v>0</v>
      </c>
      <c r="DX115">
        <v>0</v>
      </c>
      <c r="DY115">
        <v>0</v>
      </c>
      <c r="DZ115">
        <v>0</v>
      </c>
      <c r="EA115">
        <v>0</v>
      </c>
      <c r="EB115">
        <v>0</v>
      </c>
      <c r="EC115">
        <v>22.832000000000001</v>
      </c>
      <c r="ED115">
        <v>163186</v>
      </c>
      <c r="EE115">
        <v>0</v>
      </c>
      <c r="EF115">
        <v>0</v>
      </c>
      <c r="EG115">
        <v>0</v>
      </c>
      <c r="EH115">
        <v>266996</v>
      </c>
      <c r="EI115">
        <v>0</v>
      </c>
      <c r="EJ115">
        <v>0</v>
      </c>
      <c r="EK115">
        <v>13.58</v>
      </c>
      <c r="EL115">
        <v>0</v>
      </c>
      <c r="EM115">
        <v>0</v>
      </c>
      <c r="EN115">
        <v>0.44400000000000001</v>
      </c>
      <c r="EO115">
        <v>0</v>
      </c>
      <c r="EP115">
        <v>0</v>
      </c>
      <c r="EQ115">
        <v>14.024000000000001</v>
      </c>
      <c r="ER115">
        <v>0</v>
      </c>
      <c r="ES115">
        <v>42.96</v>
      </c>
      <c r="ET115">
        <v>0</v>
      </c>
      <c r="EV115">
        <v>0</v>
      </c>
      <c r="EW115">
        <v>0</v>
      </c>
      <c r="EX115">
        <v>0</v>
      </c>
      <c r="EZ115">
        <v>4898394</v>
      </c>
      <c r="FA115">
        <v>0</v>
      </c>
      <c r="FB115">
        <v>5099242</v>
      </c>
      <c r="FC115">
        <v>0</v>
      </c>
      <c r="FD115">
        <v>0</v>
      </c>
      <c r="FE115">
        <v>681132</v>
      </c>
      <c r="FF115">
        <v>121362</v>
      </c>
      <c r="FG115">
        <v>6.7610000000000003E-2</v>
      </c>
      <c r="FH115">
        <v>3.1380999999999999E-2</v>
      </c>
      <c r="FI115">
        <v>0</v>
      </c>
      <c r="FJ115">
        <v>0</v>
      </c>
      <c r="FK115">
        <v>777.82800000000009</v>
      </c>
      <c r="FL115">
        <v>5934736</v>
      </c>
      <c r="FM115">
        <v>0</v>
      </c>
      <c r="FN115">
        <v>0</v>
      </c>
      <c r="FO115">
        <v>0</v>
      </c>
      <c r="FP115">
        <v>0</v>
      </c>
      <c r="FQ115">
        <v>0</v>
      </c>
      <c r="FR115">
        <v>0</v>
      </c>
      <c r="FS115">
        <v>0</v>
      </c>
      <c r="FT115">
        <v>0</v>
      </c>
      <c r="FU115">
        <v>0</v>
      </c>
      <c r="FV115">
        <v>0</v>
      </c>
      <c r="FW115">
        <v>0</v>
      </c>
      <c r="FX115">
        <v>0</v>
      </c>
      <c r="FY115">
        <v>0</v>
      </c>
      <c r="GB115">
        <v>452961</v>
      </c>
      <c r="GC115">
        <v>452961</v>
      </c>
      <c r="GD115">
        <v>46.2</v>
      </c>
      <c r="GF115">
        <v>0</v>
      </c>
      <c r="GG115">
        <v>0</v>
      </c>
      <c r="GH115">
        <v>0</v>
      </c>
      <c r="GI115">
        <v>0</v>
      </c>
      <c r="GK115">
        <v>0</v>
      </c>
      <c r="GL115">
        <v>0</v>
      </c>
      <c r="GM115">
        <v>0</v>
      </c>
      <c r="GN115">
        <v>0</v>
      </c>
      <c r="GO115">
        <v>0</v>
      </c>
      <c r="GQ115">
        <v>0</v>
      </c>
      <c r="GR115">
        <v>0</v>
      </c>
      <c r="GS115">
        <v>0</v>
      </c>
      <c r="GT115">
        <v>0</v>
      </c>
      <c r="HB115">
        <v>0</v>
      </c>
      <c r="HC115">
        <v>0</v>
      </c>
      <c r="HD115">
        <v>0</v>
      </c>
      <c r="HE115">
        <v>0</v>
      </c>
      <c r="HF115">
        <v>502312</v>
      </c>
      <c r="HG115">
        <v>8080</v>
      </c>
      <c r="HH115">
        <v>0</v>
      </c>
      <c r="HI115">
        <v>0</v>
      </c>
      <c r="HJ115">
        <v>42542</v>
      </c>
      <c r="HK115">
        <v>2821</v>
      </c>
      <c r="HL115">
        <v>2300</v>
      </c>
      <c r="HM115">
        <v>0</v>
      </c>
      <c r="HN115">
        <v>0</v>
      </c>
      <c r="HO115">
        <v>0</v>
      </c>
      <c r="HP115">
        <v>0</v>
      </c>
      <c r="HQ115">
        <v>0</v>
      </c>
      <c r="HR115">
        <v>0</v>
      </c>
      <c r="HS115">
        <v>4897349</v>
      </c>
      <c r="HT115">
        <v>121362</v>
      </c>
      <c r="HW115">
        <v>0</v>
      </c>
      <c r="HX115">
        <v>177</v>
      </c>
      <c r="HY115">
        <v>124</v>
      </c>
      <c r="HZ115">
        <v>111</v>
      </c>
      <c r="IA115">
        <v>55</v>
      </c>
      <c r="IB115">
        <v>27</v>
      </c>
      <c r="IC115">
        <v>494</v>
      </c>
      <c r="ID115">
        <v>0</v>
      </c>
      <c r="IE115">
        <v>0</v>
      </c>
      <c r="IF115">
        <v>0</v>
      </c>
      <c r="IG115">
        <v>13</v>
      </c>
      <c r="IH115">
        <v>0</v>
      </c>
      <c r="II115">
        <v>0</v>
      </c>
      <c r="IJ115">
        <v>16.913</v>
      </c>
      <c r="IK115">
        <v>0</v>
      </c>
      <c r="IL115">
        <v>0</v>
      </c>
      <c r="IM115">
        <v>0</v>
      </c>
      <c r="IN115">
        <v>0</v>
      </c>
      <c r="IO115">
        <v>0</v>
      </c>
      <c r="IP115">
        <v>0</v>
      </c>
      <c r="IQ115">
        <v>16.913</v>
      </c>
      <c r="IR115">
        <v>10511</v>
      </c>
      <c r="IS115">
        <v>0</v>
      </c>
      <c r="IT115">
        <v>0</v>
      </c>
      <c r="IU115">
        <v>0</v>
      </c>
      <c r="IV115">
        <v>0</v>
      </c>
      <c r="IW115">
        <v>6215</v>
      </c>
      <c r="IX115">
        <v>0</v>
      </c>
      <c r="IY115">
        <v>0</v>
      </c>
      <c r="IZ115">
        <v>0</v>
      </c>
      <c r="JA115">
        <v>0</v>
      </c>
      <c r="JB115">
        <v>0</v>
      </c>
      <c r="JC115">
        <v>0</v>
      </c>
      <c r="JD115">
        <v>0</v>
      </c>
      <c r="JE115">
        <v>0</v>
      </c>
      <c r="JF115">
        <v>0</v>
      </c>
      <c r="JG115">
        <v>0</v>
      </c>
      <c r="JH115">
        <v>0</v>
      </c>
      <c r="JJ115">
        <v>0</v>
      </c>
      <c r="JK115">
        <v>0</v>
      </c>
      <c r="JL115">
        <v>0</v>
      </c>
      <c r="JM115">
        <v>0</v>
      </c>
      <c r="JO115">
        <v>0</v>
      </c>
      <c r="JP115">
        <v>34.187000000000005</v>
      </c>
      <c r="JQ115">
        <v>12.013</v>
      </c>
      <c r="JR115">
        <v>0</v>
      </c>
      <c r="JS115">
        <v>322725</v>
      </c>
      <c r="JT115">
        <v>130236</v>
      </c>
      <c r="JU115">
        <v>0</v>
      </c>
      <c r="JW115">
        <v>0</v>
      </c>
      <c r="JX115">
        <v>0</v>
      </c>
      <c r="JY115">
        <v>0</v>
      </c>
      <c r="JZ115">
        <v>0</v>
      </c>
      <c r="KD115">
        <v>0</v>
      </c>
      <c r="KE115">
        <v>7375</v>
      </c>
      <c r="KG115">
        <v>0</v>
      </c>
      <c r="KH115">
        <v>0</v>
      </c>
      <c r="KI115">
        <v>0</v>
      </c>
      <c r="KJ115">
        <v>8</v>
      </c>
      <c r="KK115">
        <v>5</v>
      </c>
      <c r="KL115">
        <v>4972</v>
      </c>
      <c r="KM115">
        <v>3108</v>
      </c>
      <c r="KN115">
        <v>0</v>
      </c>
      <c r="KO115">
        <v>0</v>
      </c>
      <c r="KP115">
        <v>0</v>
      </c>
      <c r="KQ115">
        <v>0</v>
      </c>
      <c r="KS115">
        <v>0</v>
      </c>
      <c r="KT115">
        <v>0</v>
      </c>
      <c r="KU115">
        <v>0</v>
      </c>
      <c r="KW115">
        <v>0</v>
      </c>
      <c r="KX115">
        <v>0</v>
      </c>
      <c r="KY115">
        <v>0</v>
      </c>
      <c r="KZ115">
        <v>5732843</v>
      </c>
      <c r="LA115">
        <v>0</v>
      </c>
      <c r="LB115">
        <v>0</v>
      </c>
      <c r="LD115">
        <v>0</v>
      </c>
      <c r="LE115">
        <v>0</v>
      </c>
      <c r="LF115">
        <v>0</v>
      </c>
      <c r="LG115">
        <v>33000</v>
      </c>
      <c r="LH115">
        <v>0</v>
      </c>
      <c r="LI115">
        <v>5732843</v>
      </c>
      <c r="LJ115">
        <v>426.63800000000003</v>
      </c>
      <c r="LK115">
        <v>1</v>
      </c>
      <c r="LL115">
        <v>33540</v>
      </c>
      <c r="LM115">
        <v>9002</v>
      </c>
      <c r="LN115">
        <v>0</v>
      </c>
      <c r="LO115">
        <v>0</v>
      </c>
      <c r="LP115">
        <v>0</v>
      </c>
      <c r="LQ115">
        <v>0</v>
      </c>
      <c r="LR115">
        <v>0</v>
      </c>
      <c r="LS115">
        <v>0</v>
      </c>
      <c r="LT115">
        <v>0</v>
      </c>
      <c r="LU115">
        <v>0</v>
      </c>
      <c r="LV115">
        <v>0</v>
      </c>
      <c r="LW115">
        <v>0</v>
      </c>
      <c r="LX115">
        <v>0</v>
      </c>
      <c r="LY115">
        <v>0</v>
      </c>
      <c r="LZ115">
        <v>550</v>
      </c>
      <c r="MA115">
        <v>33000</v>
      </c>
      <c r="MB115">
        <v>0</v>
      </c>
      <c r="MC115">
        <v>22000</v>
      </c>
      <c r="MD115">
        <v>11000</v>
      </c>
      <c r="ME115">
        <v>0</v>
      </c>
      <c r="MF115">
        <v>0</v>
      </c>
      <c r="MG115">
        <v>5732843</v>
      </c>
      <c r="MH115">
        <v>0</v>
      </c>
      <c r="MI115">
        <v>0</v>
      </c>
      <c r="MJ115">
        <v>0</v>
      </c>
      <c r="MK115">
        <v>0</v>
      </c>
      <c r="ML115">
        <v>0</v>
      </c>
      <c r="MM115">
        <v>1228196.149</v>
      </c>
      <c r="MN115">
        <v>0</v>
      </c>
      <c r="MO115">
        <v>81365.085000000006</v>
      </c>
      <c r="MP115">
        <v>0</v>
      </c>
      <c r="MQ115">
        <v>0</v>
      </c>
      <c r="MS115">
        <v>763323922</v>
      </c>
      <c r="MT115">
        <v>257639917</v>
      </c>
      <c r="MU115">
        <v>0</v>
      </c>
      <c r="MV115">
        <v>0</v>
      </c>
      <c r="MW115">
        <v>0</v>
      </c>
      <c r="MX115">
        <v>505684005</v>
      </c>
      <c r="MY115">
        <v>0</v>
      </c>
      <c r="MZ115">
        <v>136000</v>
      </c>
      <c r="NA115">
        <v>15</v>
      </c>
      <c r="NB115">
        <v>4</v>
      </c>
      <c r="ND115">
        <v>513.851</v>
      </c>
      <c r="NE115">
        <v>23123</v>
      </c>
      <c r="NF115">
        <v>1</v>
      </c>
      <c r="NG115">
        <v>1000</v>
      </c>
      <c r="NH115">
        <v>58300</v>
      </c>
      <c r="NI115">
        <v>0</v>
      </c>
      <c r="NJ115">
        <v>0</v>
      </c>
      <c r="NK115">
        <v>95290</v>
      </c>
      <c r="NL115">
        <v>0</v>
      </c>
      <c r="NN115">
        <v>0</v>
      </c>
      <c r="NO115">
        <v>0</v>
      </c>
      <c r="NP115">
        <v>550</v>
      </c>
      <c r="NT115">
        <v>0</v>
      </c>
      <c r="NU115">
        <v>0</v>
      </c>
      <c r="NV115">
        <v>0</v>
      </c>
      <c r="NW115">
        <v>0</v>
      </c>
      <c r="NX115">
        <v>0</v>
      </c>
      <c r="NY115">
        <v>0</v>
      </c>
      <c r="NZ115">
        <v>0</v>
      </c>
      <c r="OA115">
        <v>0</v>
      </c>
      <c r="OB115">
        <v>0</v>
      </c>
      <c r="OC115">
        <v>0</v>
      </c>
      <c r="OD115">
        <v>0</v>
      </c>
      <c r="OE115">
        <v>4000</v>
      </c>
      <c r="OF115">
        <v>160000</v>
      </c>
      <c r="OG115">
        <v>4000</v>
      </c>
      <c r="OH115">
        <v>8000</v>
      </c>
      <c r="OO115">
        <v>0</v>
      </c>
      <c r="OP115">
        <v>0</v>
      </c>
      <c r="OQ115">
        <v>0</v>
      </c>
      <c r="OR115">
        <v>0</v>
      </c>
      <c r="OS115">
        <v>0</v>
      </c>
      <c r="OT115">
        <v>0</v>
      </c>
      <c r="OU115">
        <v>0</v>
      </c>
      <c r="OV115">
        <v>1495733</v>
      </c>
      <c r="OX115">
        <v>0.25270000000000004</v>
      </c>
      <c r="OY115">
        <v>406500.10000000003</v>
      </c>
      <c r="OZ115">
        <v>261341</v>
      </c>
      <c r="PA115">
        <v>96426</v>
      </c>
      <c r="PB115">
        <v>6925</v>
      </c>
      <c r="PC115">
        <v>0</v>
      </c>
      <c r="PD115">
        <v>35000000</v>
      </c>
      <c r="PE115">
        <v>33517000</v>
      </c>
      <c r="PF115">
        <v>1483000</v>
      </c>
      <c r="PG115">
        <v>306</v>
      </c>
      <c r="PH115">
        <v>0</v>
      </c>
      <c r="PI115">
        <v>0</v>
      </c>
      <c r="PJ115">
        <v>0</v>
      </c>
      <c r="PK115">
        <v>0</v>
      </c>
      <c r="PL115">
        <v>171913</v>
      </c>
      <c r="PM115">
        <v>0</v>
      </c>
      <c r="PN115">
        <v>0</v>
      </c>
      <c r="PO115">
        <v>0</v>
      </c>
    </row>
    <row r="116" spans="1:431" customFormat="1" x14ac:dyDescent="0.3">
      <c r="A116">
        <v>46778</v>
      </c>
      <c r="B116" s="4">
        <v>101875</v>
      </c>
      <c r="C116">
        <v>9</v>
      </c>
      <c r="D116">
        <v>2026</v>
      </c>
      <c r="E116">
        <v>6215</v>
      </c>
      <c r="F116">
        <v>0</v>
      </c>
      <c r="G116">
        <v>331.59000000000003</v>
      </c>
      <c r="H116">
        <v>309.92099999999999</v>
      </c>
      <c r="I116">
        <v>309.92099999999999</v>
      </c>
      <c r="J116">
        <v>331.59000000000003</v>
      </c>
      <c r="K116">
        <v>0</v>
      </c>
      <c r="L116">
        <v>6215</v>
      </c>
      <c r="M116">
        <v>0</v>
      </c>
      <c r="N116">
        <v>0</v>
      </c>
      <c r="P116">
        <v>277.49200000000002</v>
      </c>
      <c r="Q116">
        <v>0</v>
      </c>
      <c r="R116">
        <v>130751</v>
      </c>
      <c r="S116">
        <v>471.19</v>
      </c>
      <c r="U116">
        <v>95123</v>
      </c>
      <c r="V116">
        <v>0</v>
      </c>
      <c r="W116">
        <v>0</v>
      </c>
      <c r="X116">
        <v>0</v>
      </c>
      <c r="Z116">
        <v>0</v>
      </c>
      <c r="AC116">
        <v>0</v>
      </c>
      <c r="AD116" t="s">
        <v>427</v>
      </c>
      <c r="AE116">
        <v>0</v>
      </c>
      <c r="AH116">
        <v>0</v>
      </c>
      <c r="AI116">
        <v>0</v>
      </c>
      <c r="AJ116">
        <v>6215</v>
      </c>
      <c r="AK116" t="s">
        <v>949</v>
      </c>
      <c r="AL116" t="s">
        <v>539</v>
      </c>
      <c r="AM116">
        <v>0</v>
      </c>
      <c r="AN116">
        <v>0</v>
      </c>
      <c r="AO116">
        <v>0</v>
      </c>
      <c r="AP116">
        <v>0</v>
      </c>
      <c r="AQ116">
        <v>0</v>
      </c>
      <c r="AS116">
        <v>0</v>
      </c>
      <c r="AT116">
        <v>0</v>
      </c>
      <c r="AU116">
        <v>0</v>
      </c>
      <c r="AV116">
        <v>-9205</v>
      </c>
      <c r="AW116">
        <v>3756897</v>
      </c>
      <c r="AX116">
        <v>3757997</v>
      </c>
      <c r="AY116">
        <v>2483104</v>
      </c>
      <c r="AZ116">
        <v>130751</v>
      </c>
      <c r="BA116">
        <v>0</v>
      </c>
      <c r="BB116">
        <v>0</v>
      </c>
      <c r="BC116">
        <v>0</v>
      </c>
      <c r="BD116">
        <v>0</v>
      </c>
      <c r="BE116">
        <v>0</v>
      </c>
      <c r="BF116">
        <v>3143870</v>
      </c>
      <c r="BG116">
        <v>0</v>
      </c>
      <c r="BJ116">
        <v>12</v>
      </c>
      <c r="BK116">
        <v>0</v>
      </c>
      <c r="BL116">
        <v>0</v>
      </c>
      <c r="BM116">
        <v>0</v>
      </c>
      <c r="BN116">
        <v>0</v>
      </c>
      <c r="BO116">
        <v>0</v>
      </c>
      <c r="BP116">
        <v>0</v>
      </c>
      <c r="BQ116">
        <v>874</v>
      </c>
      <c r="BS116">
        <v>0</v>
      </c>
      <c r="BT116">
        <v>0</v>
      </c>
      <c r="BU116">
        <v>0</v>
      </c>
      <c r="BV116">
        <v>0</v>
      </c>
      <c r="BW116">
        <v>0</v>
      </c>
      <c r="BY116">
        <v>0</v>
      </c>
      <c r="CA116">
        <v>0</v>
      </c>
      <c r="CB116">
        <v>0</v>
      </c>
      <c r="CC116">
        <v>0</v>
      </c>
      <c r="CD116">
        <v>0</v>
      </c>
      <c r="CE116">
        <v>0</v>
      </c>
      <c r="CF116">
        <v>0</v>
      </c>
      <c r="CG116">
        <v>0</v>
      </c>
      <c r="CH116">
        <v>21840</v>
      </c>
      <c r="CI116">
        <v>0</v>
      </c>
      <c r="CJ116">
        <v>4</v>
      </c>
      <c r="CK116">
        <v>0</v>
      </c>
      <c r="CL116">
        <v>0</v>
      </c>
      <c r="CN116">
        <v>0</v>
      </c>
      <c r="CO116">
        <v>1</v>
      </c>
      <c r="CP116">
        <v>0</v>
      </c>
      <c r="CQ116">
        <v>0</v>
      </c>
      <c r="CR116">
        <v>275.45800000000003</v>
      </c>
      <c r="CS116">
        <v>0</v>
      </c>
      <c r="CT116">
        <v>0</v>
      </c>
      <c r="CU116">
        <v>0</v>
      </c>
      <c r="CV116">
        <v>0</v>
      </c>
      <c r="CW116">
        <v>0</v>
      </c>
      <c r="CX116">
        <v>0</v>
      </c>
      <c r="CY116">
        <v>0</v>
      </c>
      <c r="CZ116">
        <v>0</v>
      </c>
      <c r="DB116">
        <v>1926159</v>
      </c>
      <c r="DC116">
        <v>0</v>
      </c>
      <c r="DD116">
        <v>0</v>
      </c>
      <c r="DE116">
        <v>349905</v>
      </c>
      <c r="DF116">
        <v>349905</v>
      </c>
      <c r="DG116">
        <v>56.300000000000004</v>
      </c>
      <c r="DH116">
        <v>0</v>
      </c>
      <c r="DI116">
        <v>0</v>
      </c>
      <c r="DK116">
        <v>3688</v>
      </c>
      <c r="DL116">
        <v>0</v>
      </c>
      <c r="DM116">
        <v>452155</v>
      </c>
      <c r="DN116">
        <v>1101</v>
      </c>
      <c r="DO116">
        <v>0</v>
      </c>
      <c r="DP116">
        <v>0</v>
      </c>
      <c r="DQ116">
        <v>0</v>
      </c>
      <c r="DR116">
        <v>0</v>
      </c>
      <c r="DS116">
        <v>0</v>
      </c>
      <c r="DT116">
        <v>0</v>
      </c>
      <c r="DU116">
        <v>0</v>
      </c>
      <c r="DV116">
        <v>0</v>
      </c>
      <c r="DW116">
        <v>0</v>
      </c>
      <c r="DX116">
        <v>0</v>
      </c>
      <c r="DY116">
        <v>0</v>
      </c>
      <c r="DZ116">
        <v>0</v>
      </c>
      <c r="EA116">
        <v>0</v>
      </c>
      <c r="EB116">
        <v>0</v>
      </c>
      <c r="EC116">
        <v>4.75</v>
      </c>
      <c r="ED116">
        <v>33949</v>
      </c>
      <c r="EE116">
        <v>0</v>
      </c>
      <c r="EF116">
        <v>0</v>
      </c>
      <c r="EG116">
        <v>0</v>
      </c>
      <c r="EH116">
        <v>419307</v>
      </c>
      <c r="EI116">
        <v>0</v>
      </c>
      <c r="EJ116">
        <v>0</v>
      </c>
      <c r="EK116">
        <v>20.439</v>
      </c>
      <c r="EL116">
        <v>0</v>
      </c>
      <c r="EM116">
        <v>0</v>
      </c>
      <c r="EN116">
        <v>1.23</v>
      </c>
      <c r="EO116">
        <v>0</v>
      </c>
      <c r="EP116">
        <v>0</v>
      </c>
      <c r="EQ116">
        <v>21.669</v>
      </c>
      <c r="ER116">
        <v>0</v>
      </c>
      <c r="ES116">
        <v>67.466999999999999</v>
      </c>
      <c r="ET116">
        <v>0</v>
      </c>
      <c r="EV116">
        <v>0</v>
      </c>
      <c r="EW116">
        <v>0</v>
      </c>
      <c r="EX116">
        <v>0</v>
      </c>
      <c r="EZ116">
        <v>3236104</v>
      </c>
      <c r="FA116">
        <v>0</v>
      </c>
      <c r="FB116">
        <v>3365755</v>
      </c>
      <c r="FC116">
        <v>0</v>
      </c>
      <c r="FD116">
        <v>0</v>
      </c>
      <c r="FE116">
        <v>442967</v>
      </c>
      <c r="FF116">
        <v>78926</v>
      </c>
      <c r="FG116">
        <v>6.7610000000000003E-2</v>
      </c>
      <c r="FH116">
        <v>3.1380999999999999E-2</v>
      </c>
      <c r="FI116">
        <v>0</v>
      </c>
      <c r="FJ116">
        <v>0</v>
      </c>
      <c r="FK116">
        <v>505.85200000000003</v>
      </c>
      <c r="FL116">
        <v>3909488</v>
      </c>
      <c r="FM116">
        <v>0</v>
      </c>
      <c r="FN116">
        <v>0</v>
      </c>
      <c r="FO116">
        <v>8028</v>
      </c>
      <c r="FP116">
        <v>4494</v>
      </c>
      <c r="FQ116">
        <v>12522</v>
      </c>
      <c r="FR116">
        <v>8028</v>
      </c>
      <c r="FS116">
        <v>0</v>
      </c>
      <c r="FT116">
        <v>0</v>
      </c>
      <c r="FU116">
        <v>0</v>
      </c>
      <c r="FV116">
        <v>0</v>
      </c>
      <c r="FW116">
        <v>0</v>
      </c>
      <c r="FX116">
        <v>0</v>
      </c>
      <c r="FY116">
        <v>0</v>
      </c>
      <c r="GB116">
        <v>0</v>
      </c>
      <c r="GC116">
        <v>0</v>
      </c>
      <c r="GD116">
        <v>0</v>
      </c>
      <c r="GF116">
        <v>0</v>
      </c>
      <c r="GG116">
        <v>0</v>
      </c>
      <c r="GH116">
        <v>0</v>
      </c>
      <c r="GI116">
        <v>0</v>
      </c>
      <c r="GK116">
        <v>0</v>
      </c>
      <c r="GL116">
        <v>0</v>
      </c>
      <c r="GM116">
        <v>0</v>
      </c>
      <c r="GN116">
        <v>0</v>
      </c>
      <c r="GO116">
        <v>0</v>
      </c>
      <c r="GQ116">
        <v>0</v>
      </c>
      <c r="GR116">
        <v>0</v>
      </c>
      <c r="GS116">
        <v>0</v>
      </c>
      <c r="GT116">
        <v>0</v>
      </c>
      <c r="HB116">
        <v>0</v>
      </c>
      <c r="HC116">
        <v>0</v>
      </c>
      <c r="HD116">
        <v>0</v>
      </c>
      <c r="HE116">
        <v>0</v>
      </c>
      <c r="HF116">
        <v>359508</v>
      </c>
      <c r="HG116">
        <v>12430</v>
      </c>
      <c r="HH116">
        <v>42612</v>
      </c>
      <c r="HI116">
        <v>0</v>
      </c>
      <c r="HJ116">
        <v>39330</v>
      </c>
      <c r="HK116">
        <v>0</v>
      </c>
      <c r="HL116">
        <v>0</v>
      </c>
      <c r="HM116">
        <v>0</v>
      </c>
      <c r="HN116">
        <v>0</v>
      </c>
      <c r="HO116">
        <v>0</v>
      </c>
      <c r="HP116">
        <v>0</v>
      </c>
      <c r="HQ116">
        <v>0</v>
      </c>
      <c r="HR116">
        <v>0</v>
      </c>
      <c r="HS116">
        <v>3235004</v>
      </c>
      <c r="HT116">
        <v>78926</v>
      </c>
      <c r="HW116">
        <v>0</v>
      </c>
      <c r="HX116">
        <v>33</v>
      </c>
      <c r="HY116">
        <v>47</v>
      </c>
      <c r="HZ116">
        <v>34</v>
      </c>
      <c r="IA116">
        <v>39</v>
      </c>
      <c r="IB116">
        <v>69</v>
      </c>
      <c r="IC116">
        <v>222</v>
      </c>
      <c r="ID116">
        <v>0</v>
      </c>
      <c r="IE116">
        <v>0</v>
      </c>
      <c r="IF116">
        <v>0</v>
      </c>
      <c r="IG116">
        <v>20</v>
      </c>
      <c r="IH116">
        <v>147.078</v>
      </c>
      <c r="II116">
        <v>0</v>
      </c>
      <c r="IJ116">
        <v>0</v>
      </c>
      <c r="IK116">
        <v>0</v>
      </c>
      <c r="IL116">
        <v>0</v>
      </c>
      <c r="IM116">
        <v>0</v>
      </c>
      <c r="IN116">
        <v>0</v>
      </c>
      <c r="IO116">
        <v>0</v>
      </c>
      <c r="IP116">
        <v>0</v>
      </c>
      <c r="IQ116">
        <v>0</v>
      </c>
      <c r="IR116">
        <v>0</v>
      </c>
      <c r="IS116">
        <v>0</v>
      </c>
      <c r="IT116">
        <v>0</v>
      </c>
      <c r="IU116">
        <v>0</v>
      </c>
      <c r="IV116">
        <v>0</v>
      </c>
      <c r="IW116">
        <v>6215</v>
      </c>
      <c r="IX116">
        <v>0</v>
      </c>
      <c r="IY116">
        <v>0</v>
      </c>
      <c r="IZ116">
        <v>0</v>
      </c>
      <c r="JA116">
        <v>0</v>
      </c>
      <c r="JB116">
        <v>0</v>
      </c>
      <c r="JC116">
        <v>0</v>
      </c>
      <c r="JD116">
        <v>0</v>
      </c>
      <c r="JE116">
        <v>0</v>
      </c>
      <c r="JF116">
        <v>0</v>
      </c>
      <c r="JG116">
        <v>0</v>
      </c>
      <c r="JH116">
        <v>0</v>
      </c>
      <c r="JJ116">
        <v>0</v>
      </c>
      <c r="JK116">
        <v>0</v>
      </c>
      <c r="JL116">
        <v>0</v>
      </c>
      <c r="JM116">
        <v>0</v>
      </c>
      <c r="JO116">
        <v>0</v>
      </c>
      <c r="JP116">
        <v>0</v>
      </c>
      <c r="JQ116">
        <v>0</v>
      </c>
      <c r="JR116">
        <v>0</v>
      </c>
      <c r="JS116">
        <v>0</v>
      </c>
      <c r="JT116">
        <v>0</v>
      </c>
      <c r="JU116">
        <v>0</v>
      </c>
      <c r="JW116">
        <v>0</v>
      </c>
      <c r="JX116">
        <v>0</v>
      </c>
      <c r="JY116">
        <v>0</v>
      </c>
      <c r="JZ116">
        <v>0</v>
      </c>
      <c r="KD116">
        <v>0</v>
      </c>
      <c r="KE116">
        <v>7375</v>
      </c>
      <c r="KG116">
        <v>0</v>
      </c>
      <c r="KH116">
        <v>0</v>
      </c>
      <c r="KI116">
        <v>0</v>
      </c>
      <c r="KJ116">
        <v>20</v>
      </c>
      <c r="KK116">
        <v>0</v>
      </c>
      <c r="KL116">
        <v>12430</v>
      </c>
      <c r="KM116">
        <v>0</v>
      </c>
      <c r="KN116">
        <v>0</v>
      </c>
      <c r="KO116">
        <v>0</v>
      </c>
      <c r="KP116">
        <v>0</v>
      </c>
      <c r="KQ116">
        <v>0</v>
      </c>
      <c r="KS116">
        <v>0</v>
      </c>
      <c r="KT116">
        <v>0</v>
      </c>
      <c r="KU116">
        <v>0</v>
      </c>
      <c r="KW116">
        <v>0</v>
      </c>
      <c r="KX116">
        <v>0</v>
      </c>
      <c r="KY116">
        <v>0</v>
      </c>
      <c r="KZ116">
        <v>3778737</v>
      </c>
      <c r="LA116">
        <v>0</v>
      </c>
      <c r="LB116">
        <v>0</v>
      </c>
      <c r="LD116">
        <v>0</v>
      </c>
      <c r="LE116">
        <v>0</v>
      </c>
      <c r="LF116">
        <v>0</v>
      </c>
      <c r="LG116">
        <v>21840</v>
      </c>
      <c r="LH116">
        <v>0</v>
      </c>
      <c r="LI116">
        <v>3778737</v>
      </c>
      <c r="LJ116">
        <v>274.43</v>
      </c>
      <c r="LK116">
        <v>1</v>
      </c>
      <c r="LL116">
        <v>33540</v>
      </c>
      <c r="LM116">
        <v>5790</v>
      </c>
      <c r="LN116">
        <v>0</v>
      </c>
      <c r="LO116">
        <v>0</v>
      </c>
      <c r="LP116">
        <v>0</v>
      </c>
      <c r="LQ116">
        <v>0</v>
      </c>
      <c r="LR116">
        <v>0</v>
      </c>
      <c r="LS116">
        <v>0</v>
      </c>
      <c r="LT116">
        <v>0</v>
      </c>
      <c r="LU116">
        <v>0</v>
      </c>
      <c r="LV116">
        <v>0</v>
      </c>
      <c r="LW116">
        <v>0</v>
      </c>
      <c r="LX116">
        <v>0</v>
      </c>
      <c r="LY116">
        <v>0</v>
      </c>
      <c r="LZ116">
        <v>364</v>
      </c>
      <c r="MA116">
        <v>21840</v>
      </c>
      <c r="MB116">
        <v>0</v>
      </c>
      <c r="MC116">
        <v>14560</v>
      </c>
      <c r="MD116">
        <v>7280</v>
      </c>
      <c r="ME116">
        <v>0</v>
      </c>
      <c r="MF116">
        <v>0</v>
      </c>
      <c r="MG116">
        <v>3778737</v>
      </c>
      <c r="MH116">
        <v>0</v>
      </c>
      <c r="MI116">
        <v>0</v>
      </c>
      <c r="MJ116">
        <v>0</v>
      </c>
      <c r="MK116">
        <v>0</v>
      </c>
      <c r="ML116">
        <v>0</v>
      </c>
      <c r="MM116">
        <v>1228196.149</v>
      </c>
      <c r="MN116">
        <v>0</v>
      </c>
      <c r="MO116">
        <v>81365.085000000006</v>
      </c>
      <c r="MP116">
        <v>189.20700000000002</v>
      </c>
      <c r="MQ116">
        <v>336.28500000000003</v>
      </c>
      <c r="MS116">
        <v>763323922</v>
      </c>
      <c r="MT116">
        <v>257639917</v>
      </c>
      <c r="MU116">
        <v>30853</v>
      </c>
      <c r="MV116">
        <v>91409</v>
      </c>
      <c r="MW116">
        <v>11759</v>
      </c>
      <c r="MX116">
        <v>505684005</v>
      </c>
      <c r="MY116">
        <v>0</v>
      </c>
      <c r="MZ116">
        <v>96000</v>
      </c>
      <c r="NA116">
        <v>11</v>
      </c>
      <c r="NB116">
        <v>2</v>
      </c>
      <c r="ND116">
        <v>367.76600000000002</v>
      </c>
      <c r="NE116">
        <v>16549</v>
      </c>
      <c r="NF116">
        <v>20</v>
      </c>
      <c r="NG116">
        <v>20000</v>
      </c>
      <c r="NH116">
        <v>38584</v>
      </c>
      <c r="NI116">
        <v>0</v>
      </c>
      <c r="NJ116">
        <v>0</v>
      </c>
      <c r="NK116">
        <v>0</v>
      </c>
      <c r="NL116">
        <v>0</v>
      </c>
      <c r="NN116">
        <v>0</v>
      </c>
      <c r="NO116">
        <v>0</v>
      </c>
      <c r="NP116">
        <v>364</v>
      </c>
      <c r="NT116">
        <v>0</v>
      </c>
      <c r="NU116">
        <v>0</v>
      </c>
      <c r="NV116">
        <v>0</v>
      </c>
      <c r="NW116">
        <v>0</v>
      </c>
      <c r="NX116">
        <v>0</v>
      </c>
      <c r="NY116">
        <v>0</v>
      </c>
      <c r="NZ116">
        <v>0</v>
      </c>
      <c r="OA116">
        <v>0</v>
      </c>
      <c r="OB116">
        <v>0</v>
      </c>
      <c r="OC116">
        <v>0</v>
      </c>
      <c r="OD116">
        <v>0</v>
      </c>
      <c r="OE116">
        <v>427500</v>
      </c>
      <c r="OF116">
        <v>3205000</v>
      </c>
      <c r="OG116">
        <v>2500</v>
      </c>
      <c r="OH116">
        <v>5000</v>
      </c>
      <c r="OO116">
        <v>133.47999999999999</v>
      </c>
      <c r="OP116">
        <v>0.99399999999999999</v>
      </c>
      <c r="OQ116">
        <v>134.47400000000002</v>
      </c>
      <c r="OR116">
        <v>124437</v>
      </c>
      <c r="OS116">
        <v>309</v>
      </c>
      <c r="OT116">
        <v>124746</v>
      </c>
      <c r="OU116">
        <v>12527</v>
      </c>
      <c r="OV116">
        <v>161997375</v>
      </c>
      <c r="OX116">
        <v>0.25270000000000004</v>
      </c>
      <c r="OY116">
        <v>406500.10000000003</v>
      </c>
      <c r="OZ116">
        <v>28731305</v>
      </c>
      <c r="PA116">
        <v>10600850</v>
      </c>
      <c r="PB116">
        <v>6925</v>
      </c>
      <c r="PC116">
        <v>0</v>
      </c>
      <c r="PD116">
        <v>35000000</v>
      </c>
      <c r="PE116">
        <v>33517000</v>
      </c>
      <c r="PF116">
        <v>1483000</v>
      </c>
      <c r="PG116">
        <v>306</v>
      </c>
      <c r="PH116">
        <v>0</v>
      </c>
      <c r="PI116">
        <v>0</v>
      </c>
      <c r="PJ116">
        <v>0</v>
      </c>
      <c r="PK116">
        <v>0</v>
      </c>
      <c r="PL116">
        <v>3246788</v>
      </c>
      <c r="PM116">
        <v>0</v>
      </c>
      <c r="PN116">
        <v>0</v>
      </c>
      <c r="PO116">
        <v>0</v>
      </c>
    </row>
    <row r="117" spans="1:431" customFormat="1" x14ac:dyDescent="0.3">
      <c r="A117">
        <v>46778</v>
      </c>
      <c r="B117" s="4">
        <v>101877</v>
      </c>
      <c r="C117">
        <v>9</v>
      </c>
      <c r="D117">
        <v>2026</v>
      </c>
      <c r="E117">
        <v>6215</v>
      </c>
      <c r="F117">
        <v>0</v>
      </c>
      <c r="G117">
        <v>187.39100000000002</v>
      </c>
      <c r="H117">
        <v>185.38500000000002</v>
      </c>
      <c r="I117">
        <v>185.38500000000002</v>
      </c>
      <c r="J117">
        <v>187.39100000000002</v>
      </c>
      <c r="K117">
        <v>0</v>
      </c>
      <c r="L117">
        <v>6215</v>
      </c>
      <c r="M117">
        <v>0</v>
      </c>
      <c r="N117">
        <v>0</v>
      </c>
      <c r="P117">
        <v>147.93200000000002</v>
      </c>
      <c r="Q117">
        <v>0</v>
      </c>
      <c r="R117">
        <v>69704</v>
      </c>
      <c r="S117">
        <v>471.19</v>
      </c>
      <c r="U117">
        <v>50710</v>
      </c>
      <c r="V117">
        <v>0</v>
      </c>
      <c r="W117">
        <v>0</v>
      </c>
      <c r="X117">
        <v>0</v>
      </c>
      <c r="Z117">
        <v>0</v>
      </c>
      <c r="AC117">
        <v>0</v>
      </c>
      <c r="AD117" t="s">
        <v>427</v>
      </c>
      <c r="AE117">
        <v>0</v>
      </c>
      <c r="AH117">
        <v>0</v>
      </c>
      <c r="AI117">
        <v>0</v>
      </c>
      <c r="AJ117">
        <v>6215</v>
      </c>
      <c r="AK117" t="s">
        <v>949</v>
      </c>
      <c r="AL117" t="s">
        <v>540</v>
      </c>
      <c r="AM117">
        <v>0</v>
      </c>
      <c r="AN117">
        <v>0</v>
      </c>
      <c r="AO117">
        <v>0</v>
      </c>
      <c r="AP117">
        <v>0</v>
      </c>
      <c r="AQ117">
        <v>0</v>
      </c>
      <c r="AS117">
        <v>0</v>
      </c>
      <c r="AT117">
        <v>0</v>
      </c>
      <c r="AU117">
        <v>0</v>
      </c>
      <c r="AV117">
        <v>-13</v>
      </c>
      <c r="AW117">
        <v>2261535</v>
      </c>
      <c r="AX117">
        <v>2191800</v>
      </c>
      <c r="AY117">
        <v>1526514</v>
      </c>
      <c r="AZ117">
        <v>69704</v>
      </c>
      <c r="BA117">
        <v>0</v>
      </c>
      <c r="BB117">
        <v>0</v>
      </c>
      <c r="BC117">
        <v>0</v>
      </c>
      <c r="BD117">
        <v>0</v>
      </c>
      <c r="BE117">
        <v>0</v>
      </c>
      <c r="BF117">
        <v>1832044</v>
      </c>
      <c r="BG117">
        <v>0</v>
      </c>
      <c r="BJ117">
        <v>12</v>
      </c>
      <c r="BK117">
        <v>0</v>
      </c>
      <c r="BL117">
        <v>0</v>
      </c>
      <c r="BM117">
        <v>0</v>
      </c>
      <c r="BN117">
        <v>0</v>
      </c>
      <c r="BO117">
        <v>0</v>
      </c>
      <c r="BP117">
        <v>0</v>
      </c>
      <c r="BQ117">
        <v>898</v>
      </c>
      <c r="BS117">
        <v>0</v>
      </c>
      <c r="BT117">
        <v>0</v>
      </c>
      <c r="BU117">
        <v>0</v>
      </c>
      <c r="BV117">
        <v>0</v>
      </c>
      <c r="BW117">
        <v>0</v>
      </c>
      <c r="BY117">
        <v>0</v>
      </c>
      <c r="CA117">
        <v>0</v>
      </c>
      <c r="CB117">
        <v>0</v>
      </c>
      <c r="CC117">
        <v>0</v>
      </c>
      <c r="CD117">
        <v>0</v>
      </c>
      <c r="CE117">
        <v>0</v>
      </c>
      <c r="CF117">
        <v>0</v>
      </c>
      <c r="CG117">
        <v>0</v>
      </c>
      <c r="CH117">
        <v>83318</v>
      </c>
      <c r="CI117">
        <v>0</v>
      </c>
      <c r="CJ117">
        <v>4</v>
      </c>
      <c r="CK117">
        <v>0</v>
      </c>
      <c r="CL117">
        <v>0</v>
      </c>
      <c r="CN117">
        <v>0</v>
      </c>
      <c r="CO117">
        <v>1</v>
      </c>
      <c r="CP117">
        <v>0</v>
      </c>
      <c r="CQ117">
        <v>0</v>
      </c>
      <c r="CR117">
        <v>149.32599999999999</v>
      </c>
      <c r="CS117">
        <v>0</v>
      </c>
      <c r="CT117">
        <v>0</v>
      </c>
      <c r="CU117">
        <v>0</v>
      </c>
      <c r="CV117">
        <v>0</v>
      </c>
      <c r="CW117">
        <v>0</v>
      </c>
      <c r="CX117">
        <v>0</v>
      </c>
      <c r="CY117">
        <v>0</v>
      </c>
      <c r="CZ117">
        <v>0</v>
      </c>
      <c r="DB117">
        <v>1152168</v>
      </c>
      <c r="DC117">
        <v>0</v>
      </c>
      <c r="DD117">
        <v>0</v>
      </c>
      <c r="DE117">
        <v>302981</v>
      </c>
      <c r="DF117">
        <v>302981</v>
      </c>
      <c r="DG117">
        <v>48.75</v>
      </c>
      <c r="DH117">
        <v>0</v>
      </c>
      <c r="DI117">
        <v>0</v>
      </c>
      <c r="DK117">
        <v>4044</v>
      </c>
      <c r="DL117">
        <v>0</v>
      </c>
      <c r="DM117">
        <v>58964</v>
      </c>
      <c r="DN117">
        <v>144</v>
      </c>
      <c r="DO117">
        <v>0</v>
      </c>
      <c r="DP117">
        <v>0</v>
      </c>
      <c r="DQ117">
        <v>0</v>
      </c>
      <c r="DR117">
        <v>0</v>
      </c>
      <c r="DS117">
        <v>0</v>
      </c>
      <c r="DT117">
        <v>0</v>
      </c>
      <c r="DU117">
        <v>0</v>
      </c>
      <c r="DV117">
        <v>0</v>
      </c>
      <c r="DW117">
        <v>0</v>
      </c>
      <c r="DX117">
        <v>0</v>
      </c>
      <c r="DY117">
        <v>0</v>
      </c>
      <c r="DZ117">
        <v>0</v>
      </c>
      <c r="EA117">
        <v>0</v>
      </c>
      <c r="EB117">
        <v>0</v>
      </c>
      <c r="EC117">
        <v>2.597</v>
      </c>
      <c r="ED117">
        <v>18561</v>
      </c>
      <c r="EE117">
        <v>0</v>
      </c>
      <c r="EF117">
        <v>0</v>
      </c>
      <c r="EG117">
        <v>0</v>
      </c>
      <c r="EH117">
        <v>40547</v>
      </c>
      <c r="EI117">
        <v>0</v>
      </c>
      <c r="EJ117">
        <v>0</v>
      </c>
      <c r="EK117">
        <v>1.7530000000000001</v>
      </c>
      <c r="EL117">
        <v>0</v>
      </c>
      <c r="EM117">
        <v>0</v>
      </c>
      <c r="EN117">
        <v>0.253</v>
      </c>
      <c r="EO117">
        <v>0</v>
      </c>
      <c r="EP117">
        <v>0</v>
      </c>
      <c r="EQ117">
        <v>2.0060000000000002</v>
      </c>
      <c r="ER117">
        <v>0</v>
      </c>
      <c r="ES117">
        <v>6.524</v>
      </c>
      <c r="ET117">
        <v>0</v>
      </c>
      <c r="EV117">
        <v>0</v>
      </c>
      <c r="EW117">
        <v>0</v>
      </c>
      <c r="EX117">
        <v>0</v>
      </c>
      <c r="EZ117">
        <v>1887674</v>
      </c>
      <c r="FA117">
        <v>0</v>
      </c>
      <c r="FB117">
        <v>1957235</v>
      </c>
      <c r="FC117">
        <v>0</v>
      </c>
      <c r="FD117">
        <v>0</v>
      </c>
      <c r="FE117">
        <v>258133</v>
      </c>
      <c r="FF117">
        <v>45993</v>
      </c>
      <c r="FG117">
        <v>6.7610000000000003E-2</v>
      </c>
      <c r="FH117">
        <v>3.1380999999999999E-2</v>
      </c>
      <c r="FI117">
        <v>0</v>
      </c>
      <c r="FJ117">
        <v>0</v>
      </c>
      <c r="FK117">
        <v>294.77800000000002</v>
      </c>
      <c r="FL117">
        <v>2344679</v>
      </c>
      <c r="FM117">
        <v>0</v>
      </c>
      <c r="FN117">
        <v>0</v>
      </c>
      <c r="FO117">
        <v>0</v>
      </c>
      <c r="FP117">
        <v>0</v>
      </c>
      <c r="FQ117">
        <v>0</v>
      </c>
      <c r="FR117">
        <v>0</v>
      </c>
      <c r="FS117">
        <v>0</v>
      </c>
      <c r="FT117">
        <v>0</v>
      </c>
      <c r="FU117">
        <v>0</v>
      </c>
      <c r="FV117">
        <v>0</v>
      </c>
      <c r="FW117">
        <v>0</v>
      </c>
      <c r="FX117">
        <v>0</v>
      </c>
      <c r="FY117">
        <v>0</v>
      </c>
      <c r="GB117">
        <v>0</v>
      </c>
      <c r="GC117">
        <v>0</v>
      </c>
      <c r="GD117">
        <v>0</v>
      </c>
      <c r="GF117">
        <v>0</v>
      </c>
      <c r="GG117">
        <v>0</v>
      </c>
      <c r="GH117">
        <v>0</v>
      </c>
      <c r="GI117">
        <v>0</v>
      </c>
      <c r="GK117">
        <v>0</v>
      </c>
      <c r="GL117">
        <v>0</v>
      </c>
      <c r="GM117">
        <v>0</v>
      </c>
      <c r="GN117">
        <v>0</v>
      </c>
      <c r="GO117">
        <v>0</v>
      </c>
      <c r="GQ117">
        <v>0</v>
      </c>
      <c r="GR117">
        <v>0</v>
      </c>
      <c r="GS117">
        <v>0</v>
      </c>
      <c r="GT117">
        <v>0</v>
      </c>
      <c r="HB117">
        <v>0</v>
      </c>
      <c r="HC117">
        <v>0</v>
      </c>
      <c r="HD117">
        <v>69878</v>
      </c>
      <c r="HE117">
        <v>0</v>
      </c>
      <c r="HF117">
        <v>215047</v>
      </c>
      <c r="HG117">
        <v>3729</v>
      </c>
      <c r="HH117">
        <v>99011</v>
      </c>
      <c r="HI117">
        <v>0</v>
      </c>
      <c r="HJ117">
        <v>36691</v>
      </c>
      <c r="HK117">
        <v>0</v>
      </c>
      <c r="HL117">
        <v>0</v>
      </c>
      <c r="HM117">
        <v>0</v>
      </c>
      <c r="HN117">
        <v>0</v>
      </c>
      <c r="HO117">
        <v>0</v>
      </c>
      <c r="HP117">
        <v>0</v>
      </c>
      <c r="HQ117">
        <v>0</v>
      </c>
      <c r="HR117">
        <v>0</v>
      </c>
      <c r="HS117">
        <v>1887531</v>
      </c>
      <c r="HT117">
        <v>45993</v>
      </c>
      <c r="HW117">
        <v>0</v>
      </c>
      <c r="HX117">
        <v>41</v>
      </c>
      <c r="HY117">
        <v>30</v>
      </c>
      <c r="HZ117">
        <v>19</v>
      </c>
      <c r="IA117">
        <v>32</v>
      </c>
      <c r="IB117">
        <v>70</v>
      </c>
      <c r="IC117">
        <v>192</v>
      </c>
      <c r="ID117">
        <v>0</v>
      </c>
      <c r="IE117">
        <v>0</v>
      </c>
      <c r="IF117">
        <v>0</v>
      </c>
      <c r="IG117">
        <v>6</v>
      </c>
      <c r="IH117">
        <v>98.902000000000001</v>
      </c>
      <c r="II117">
        <v>0</v>
      </c>
      <c r="IJ117">
        <v>0</v>
      </c>
      <c r="IK117">
        <v>0</v>
      </c>
      <c r="IL117">
        <v>0</v>
      </c>
      <c r="IM117">
        <v>0</v>
      </c>
      <c r="IN117">
        <v>0</v>
      </c>
      <c r="IO117">
        <v>0</v>
      </c>
      <c r="IP117">
        <v>0</v>
      </c>
      <c r="IQ117">
        <v>0</v>
      </c>
      <c r="IR117">
        <v>0</v>
      </c>
      <c r="IS117">
        <v>0</v>
      </c>
      <c r="IT117">
        <v>0</v>
      </c>
      <c r="IU117">
        <v>0</v>
      </c>
      <c r="IV117">
        <v>0</v>
      </c>
      <c r="IW117">
        <v>6215</v>
      </c>
      <c r="IX117">
        <v>0</v>
      </c>
      <c r="IY117">
        <v>0</v>
      </c>
      <c r="IZ117">
        <v>0</v>
      </c>
      <c r="JA117">
        <v>0</v>
      </c>
      <c r="JB117">
        <v>0</v>
      </c>
      <c r="JC117">
        <v>0</v>
      </c>
      <c r="JD117">
        <v>0</v>
      </c>
      <c r="JE117">
        <v>0</v>
      </c>
      <c r="JF117">
        <v>0</v>
      </c>
      <c r="JG117">
        <v>0</v>
      </c>
      <c r="JH117">
        <v>0</v>
      </c>
      <c r="JJ117">
        <v>0</v>
      </c>
      <c r="JK117">
        <v>0</v>
      </c>
      <c r="JL117">
        <v>0</v>
      </c>
      <c r="JM117">
        <v>0</v>
      </c>
      <c r="JO117">
        <v>0</v>
      </c>
      <c r="JP117">
        <v>0</v>
      </c>
      <c r="JQ117">
        <v>0</v>
      </c>
      <c r="JR117">
        <v>0</v>
      </c>
      <c r="JS117">
        <v>0</v>
      </c>
      <c r="JT117">
        <v>0</v>
      </c>
      <c r="JU117">
        <v>0</v>
      </c>
      <c r="JW117">
        <v>0</v>
      </c>
      <c r="JX117">
        <v>0</v>
      </c>
      <c r="JY117">
        <v>0</v>
      </c>
      <c r="JZ117">
        <v>0</v>
      </c>
      <c r="KD117">
        <v>0</v>
      </c>
      <c r="KE117">
        <v>7375</v>
      </c>
      <c r="KG117">
        <v>0</v>
      </c>
      <c r="KH117">
        <v>0</v>
      </c>
      <c r="KI117">
        <v>0</v>
      </c>
      <c r="KJ117">
        <v>6</v>
      </c>
      <c r="KK117">
        <v>0</v>
      </c>
      <c r="KL117">
        <v>3729</v>
      </c>
      <c r="KM117">
        <v>0</v>
      </c>
      <c r="KN117">
        <v>0</v>
      </c>
      <c r="KO117">
        <v>0</v>
      </c>
      <c r="KP117">
        <v>0</v>
      </c>
      <c r="KQ117">
        <v>0</v>
      </c>
      <c r="KS117">
        <v>0</v>
      </c>
      <c r="KT117">
        <v>0</v>
      </c>
      <c r="KU117">
        <v>0</v>
      </c>
      <c r="KW117">
        <v>0</v>
      </c>
      <c r="KX117">
        <v>0</v>
      </c>
      <c r="KY117">
        <v>0</v>
      </c>
      <c r="KZ117">
        <v>2205097</v>
      </c>
      <c r="LA117">
        <v>0</v>
      </c>
      <c r="LB117">
        <v>0</v>
      </c>
      <c r="LD117">
        <v>0</v>
      </c>
      <c r="LE117">
        <v>0</v>
      </c>
      <c r="LF117">
        <v>0</v>
      </c>
      <c r="LG117">
        <v>13440</v>
      </c>
      <c r="LH117">
        <v>0</v>
      </c>
      <c r="LI117">
        <v>2205097</v>
      </c>
      <c r="LJ117">
        <v>149.32599999999999</v>
      </c>
      <c r="LK117">
        <v>1</v>
      </c>
      <c r="LL117">
        <v>33540</v>
      </c>
      <c r="LM117">
        <v>3151</v>
      </c>
      <c r="LN117">
        <v>0</v>
      </c>
      <c r="LO117">
        <v>0</v>
      </c>
      <c r="LP117">
        <v>0</v>
      </c>
      <c r="LQ117">
        <v>0</v>
      </c>
      <c r="LR117">
        <v>0</v>
      </c>
      <c r="LS117">
        <v>0</v>
      </c>
      <c r="LT117">
        <v>0</v>
      </c>
      <c r="LU117">
        <v>0</v>
      </c>
      <c r="LV117">
        <v>0</v>
      </c>
      <c r="LW117">
        <v>0</v>
      </c>
      <c r="LX117">
        <v>0</v>
      </c>
      <c r="LY117">
        <v>0</v>
      </c>
      <c r="LZ117">
        <v>224</v>
      </c>
      <c r="MA117">
        <v>13440</v>
      </c>
      <c r="MB117">
        <v>0</v>
      </c>
      <c r="MC117">
        <v>8960</v>
      </c>
      <c r="MD117">
        <v>4480</v>
      </c>
      <c r="ME117">
        <v>0</v>
      </c>
      <c r="MF117">
        <v>0</v>
      </c>
      <c r="MG117">
        <v>2274975</v>
      </c>
      <c r="MH117">
        <v>0</v>
      </c>
      <c r="MI117">
        <v>0</v>
      </c>
      <c r="MJ117">
        <v>0</v>
      </c>
      <c r="MK117">
        <v>0</v>
      </c>
      <c r="ML117">
        <v>0</v>
      </c>
      <c r="MM117">
        <v>1228196.149</v>
      </c>
      <c r="MN117">
        <v>11.653</v>
      </c>
      <c r="MO117">
        <v>81365.085000000006</v>
      </c>
      <c r="MP117">
        <v>93.99</v>
      </c>
      <c r="MQ117">
        <v>192.892</v>
      </c>
      <c r="MS117">
        <v>763323922</v>
      </c>
      <c r="MT117">
        <v>257639917</v>
      </c>
      <c r="MU117">
        <v>20747</v>
      </c>
      <c r="MV117">
        <v>61468</v>
      </c>
      <c r="MW117">
        <v>5841</v>
      </c>
      <c r="MX117">
        <v>505684005</v>
      </c>
      <c r="MY117">
        <v>72423</v>
      </c>
      <c r="MZ117">
        <v>52000</v>
      </c>
      <c r="NA117">
        <v>6</v>
      </c>
      <c r="NB117">
        <v>1</v>
      </c>
      <c r="ND117">
        <v>219.98600000000002</v>
      </c>
      <c r="NE117">
        <v>9899</v>
      </c>
      <c r="NF117">
        <v>3</v>
      </c>
      <c r="NG117">
        <v>3000</v>
      </c>
      <c r="NH117">
        <v>23744</v>
      </c>
      <c r="NI117">
        <v>0</v>
      </c>
      <c r="NJ117">
        <v>0</v>
      </c>
      <c r="NK117">
        <v>34182</v>
      </c>
      <c r="NL117">
        <v>0</v>
      </c>
      <c r="NN117">
        <v>0</v>
      </c>
      <c r="NO117">
        <v>0</v>
      </c>
      <c r="NP117">
        <v>224</v>
      </c>
      <c r="NT117">
        <v>0</v>
      </c>
      <c r="NU117">
        <v>0</v>
      </c>
      <c r="NV117">
        <v>0</v>
      </c>
      <c r="NW117">
        <v>0</v>
      </c>
      <c r="NX117">
        <v>0</v>
      </c>
      <c r="NY117">
        <v>0</v>
      </c>
      <c r="NZ117">
        <v>0</v>
      </c>
      <c r="OA117">
        <v>0</v>
      </c>
      <c r="OB117">
        <v>0</v>
      </c>
      <c r="OC117">
        <v>0</v>
      </c>
      <c r="OD117">
        <v>0</v>
      </c>
      <c r="OE117">
        <v>20000</v>
      </c>
      <c r="OF117">
        <v>80000</v>
      </c>
      <c r="OG117">
        <v>4000</v>
      </c>
      <c r="OH117">
        <v>8000</v>
      </c>
      <c r="OO117">
        <v>0</v>
      </c>
      <c r="OP117">
        <v>0</v>
      </c>
      <c r="OQ117">
        <v>0</v>
      </c>
      <c r="OR117">
        <v>0</v>
      </c>
      <c r="OS117">
        <v>0</v>
      </c>
      <c r="OT117">
        <v>0</v>
      </c>
      <c r="OU117">
        <v>0</v>
      </c>
      <c r="OV117">
        <v>683395</v>
      </c>
      <c r="OX117">
        <v>0.25270000000000004</v>
      </c>
      <c r="OY117">
        <v>406500.10000000003</v>
      </c>
      <c r="OZ117">
        <v>141173</v>
      </c>
      <c r="PA117">
        <v>52088</v>
      </c>
      <c r="PB117">
        <v>6925</v>
      </c>
      <c r="PC117">
        <v>0</v>
      </c>
      <c r="PD117">
        <v>35000000</v>
      </c>
      <c r="PE117">
        <v>33517000</v>
      </c>
      <c r="PF117">
        <v>1483000</v>
      </c>
      <c r="PG117">
        <v>306</v>
      </c>
      <c r="PH117">
        <v>0</v>
      </c>
      <c r="PI117">
        <v>0</v>
      </c>
      <c r="PJ117">
        <v>0</v>
      </c>
      <c r="PK117">
        <v>0</v>
      </c>
      <c r="PL117">
        <v>0</v>
      </c>
      <c r="PM117">
        <v>0</v>
      </c>
      <c r="PN117">
        <v>0</v>
      </c>
      <c r="PO117">
        <v>0</v>
      </c>
    </row>
    <row r="118" spans="1:431" customFormat="1" x14ac:dyDescent="0.3">
      <c r="A118">
        <v>46778</v>
      </c>
      <c r="B118" s="4">
        <v>101878</v>
      </c>
      <c r="C118">
        <v>9</v>
      </c>
      <c r="D118">
        <v>2026</v>
      </c>
      <c r="E118">
        <v>6215</v>
      </c>
      <c r="F118">
        <v>0</v>
      </c>
      <c r="G118">
        <v>378.93299999999999</v>
      </c>
      <c r="H118">
        <v>366.02300000000002</v>
      </c>
      <c r="I118">
        <v>366.02300000000002</v>
      </c>
      <c r="J118">
        <v>378.93299999999999</v>
      </c>
      <c r="K118">
        <v>0</v>
      </c>
      <c r="L118">
        <v>6215</v>
      </c>
      <c r="M118">
        <v>0</v>
      </c>
      <c r="N118">
        <v>0</v>
      </c>
      <c r="P118">
        <v>294.33800000000002</v>
      </c>
      <c r="Q118">
        <v>0</v>
      </c>
      <c r="R118">
        <v>138689</v>
      </c>
      <c r="S118">
        <v>471.19</v>
      </c>
      <c r="U118">
        <v>100896</v>
      </c>
      <c r="V118">
        <v>49.997</v>
      </c>
      <c r="W118">
        <v>31073</v>
      </c>
      <c r="X118">
        <v>31073</v>
      </c>
      <c r="Z118">
        <v>0</v>
      </c>
      <c r="AC118">
        <v>0</v>
      </c>
      <c r="AD118" t="s">
        <v>427</v>
      </c>
      <c r="AE118">
        <v>0</v>
      </c>
      <c r="AH118">
        <v>0</v>
      </c>
      <c r="AI118">
        <v>0</v>
      </c>
      <c r="AJ118">
        <v>6215</v>
      </c>
      <c r="AK118" t="s">
        <v>949</v>
      </c>
      <c r="AL118" t="s">
        <v>541</v>
      </c>
      <c r="AM118">
        <v>0</v>
      </c>
      <c r="AN118">
        <v>0</v>
      </c>
      <c r="AO118">
        <v>0</v>
      </c>
      <c r="AP118">
        <v>0</v>
      </c>
      <c r="AQ118">
        <v>0</v>
      </c>
      <c r="AS118">
        <v>0</v>
      </c>
      <c r="AT118">
        <v>0</v>
      </c>
      <c r="AU118">
        <v>0</v>
      </c>
      <c r="AV118">
        <v>-26</v>
      </c>
      <c r="AW118">
        <v>4523818</v>
      </c>
      <c r="AX118">
        <v>4383198</v>
      </c>
      <c r="AY118">
        <v>3219648</v>
      </c>
      <c r="AZ118">
        <v>138689</v>
      </c>
      <c r="BA118">
        <v>0</v>
      </c>
      <c r="BB118">
        <v>0</v>
      </c>
      <c r="BC118">
        <v>0</v>
      </c>
      <c r="BD118">
        <v>0</v>
      </c>
      <c r="BE118">
        <v>0</v>
      </c>
      <c r="BF118">
        <v>3721708</v>
      </c>
      <c r="BG118">
        <v>0</v>
      </c>
      <c r="BJ118">
        <v>12</v>
      </c>
      <c r="BK118">
        <v>0</v>
      </c>
      <c r="BL118">
        <v>0</v>
      </c>
      <c r="BM118">
        <v>0</v>
      </c>
      <c r="BN118">
        <v>0</v>
      </c>
      <c r="BO118">
        <v>0</v>
      </c>
      <c r="BP118">
        <v>0</v>
      </c>
      <c r="BQ118">
        <v>864</v>
      </c>
      <c r="BS118">
        <v>0</v>
      </c>
      <c r="BT118">
        <v>0</v>
      </c>
      <c r="BU118">
        <v>0</v>
      </c>
      <c r="BV118">
        <v>0</v>
      </c>
      <c r="BW118">
        <v>0</v>
      </c>
      <c r="BY118">
        <v>0</v>
      </c>
      <c r="CA118">
        <v>0</v>
      </c>
      <c r="CB118">
        <v>0</v>
      </c>
      <c r="CC118">
        <v>0</v>
      </c>
      <c r="CD118">
        <v>0</v>
      </c>
      <c r="CE118">
        <v>0</v>
      </c>
      <c r="CF118">
        <v>0</v>
      </c>
      <c r="CG118">
        <v>0</v>
      </c>
      <c r="CH118">
        <v>167104</v>
      </c>
      <c r="CI118">
        <v>0</v>
      </c>
      <c r="CJ118">
        <v>5</v>
      </c>
      <c r="CK118">
        <v>0</v>
      </c>
      <c r="CL118">
        <v>0</v>
      </c>
      <c r="CN118">
        <v>0</v>
      </c>
      <c r="CO118">
        <v>1</v>
      </c>
      <c r="CP118">
        <v>0</v>
      </c>
      <c r="CQ118">
        <v>0</v>
      </c>
      <c r="CR118">
        <v>293.03200000000004</v>
      </c>
      <c r="CS118">
        <v>0</v>
      </c>
      <c r="CT118">
        <v>0</v>
      </c>
      <c r="CU118">
        <v>0</v>
      </c>
      <c r="CV118">
        <v>0</v>
      </c>
      <c r="CW118">
        <v>0</v>
      </c>
      <c r="CX118">
        <v>0</v>
      </c>
      <c r="CY118">
        <v>0</v>
      </c>
      <c r="CZ118">
        <v>0</v>
      </c>
      <c r="DB118">
        <v>2274833</v>
      </c>
      <c r="DC118">
        <v>0</v>
      </c>
      <c r="DD118">
        <v>0</v>
      </c>
      <c r="DE118">
        <v>531227</v>
      </c>
      <c r="DF118">
        <v>531227</v>
      </c>
      <c r="DG118">
        <v>85.475000000000009</v>
      </c>
      <c r="DH118">
        <v>0</v>
      </c>
      <c r="DI118">
        <v>0</v>
      </c>
      <c r="DK118">
        <v>3528</v>
      </c>
      <c r="DL118">
        <v>0</v>
      </c>
      <c r="DM118">
        <v>281207</v>
      </c>
      <c r="DN118">
        <v>685</v>
      </c>
      <c r="DO118">
        <v>0</v>
      </c>
      <c r="DP118">
        <v>0</v>
      </c>
      <c r="DQ118">
        <v>0</v>
      </c>
      <c r="DR118">
        <v>0</v>
      </c>
      <c r="DS118">
        <v>0</v>
      </c>
      <c r="DT118">
        <v>0</v>
      </c>
      <c r="DU118">
        <v>0</v>
      </c>
      <c r="DV118">
        <v>0</v>
      </c>
      <c r="DW118">
        <v>0</v>
      </c>
      <c r="DX118">
        <v>0</v>
      </c>
      <c r="DY118">
        <v>0</v>
      </c>
      <c r="DZ118">
        <v>0</v>
      </c>
      <c r="EA118">
        <v>0</v>
      </c>
      <c r="EB118">
        <v>0</v>
      </c>
      <c r="EC118">
        <v>4.2250000000000005</v>
      </c>
      <c r="ED118">
        <v>30197</v>
      </c>
      <c r="EE118">
        <v>0</v>
      </c>
      <c r="EF118">
        <v>0</v>
      </c>
      <c r="EG118">
        <v>0</v>
      </c>
      <c r="EH118">
        <v>251695</v>
      </c>
      <c r="EI118">
        <v>0</v>
      </c>
      <c r="EJ118">
        <v>0</v>
      </c>
      <c r="EK118">
        <v>11.164</v>
      </c>
      <c r="EL118">
        <v>0</v>
      </c>
      <c r="EM118">
        <v>0.86199999999999999</v>
      </c>
      <c r="EN118">
        <v>0.88400000000000001</v>
      </c>
      <c r="EO118">
        <v>0</v>
      </c>
      <c r="EP118">
        <v>0</v>
      </c>
      <c r="EQ118">
        <v>12.91</v>
      </c>
      <c r="ER118">
        <v>0</v>
      </c>
      <c r="ES118">
        <v>40.498000000000005</v>
      </c>
      <c r="ET118">
        <v>0</v>
      </c>
      <c r="EV118">
        <v>0</v>
      </c>
      <c r="EW118">
        <v>0</v>
      </c>
      <c r="EX118">
        <v>0</v>
      </c>
      <c r="EZ118">
        <v>3765381</v>
      </c>
      <c r="FA118">
        <v>0</v>
      </c>
      <c r="FB118">
        <v>3903386</v>
      </c>
      <c r="FC118">
        <v>0</v>
      </c>
      <c r="FD118">
        <v>0</v>
      </c>
      <c r="FE118">
        <v>524384</v>
      </c>
      <c r="FF118">
        <v>93433</v>
      </c>
      <c r="FG118">
        <v>6.7610000000000003E-2</v>
      </c>
      <c r="FH118">
        <v>3.1380999999999999E-2</v>
      </c>
      <c r="FI118">
        <v>0</v>
      </c>
      <c r="FJ118">
        <v>0</v>
      </c>
      <c r="FK118">
        <v>598.827</v>
      </c>
      <c r="FL118">
        <v>4688307</v>
      </c>
      <c r="FM118">
        <v>0</v>
      </c>
      <c r="FN118">
        <v>0</v>
      </c>
      <c r="FO118">
        <v>4726</v>
      </c>
      <c r="FP118">
        <v>0</v>
      </c>
      <c r="FQ118">
        <v>4726</v>
      </c>
      <c r="FR118">
        <v>4726</v>
      </c>
      <c r="FS118">
        <v>0</v>
      </c>
      <c r="FT118">
        <v>0</v>
      </c>
      <c r="FU118">
        <v>0</v>
      </c>
      <c r="FV118">
        <v>0</v>
      </c>
      <c r="FW118">
        <v>0</v>
      </c>
      <c r="FX118">
        <v>0</v>
      </c>
      <c r="FY118">
        <v>0</v>
      </c>
      <c r="GB118">
        <v>0</v>
      </c>
      <c r="GC118">
        <v>0</v>
      </c>
      <c r="GD118">
        <v>0</v>
      </c>
      <c r="GF118">
        <v>0</v>
      </c>
      <c r="GG118">
        <v>0</v>
      </c>
      <c r="GH118">
        <v>0</v>
      </c>
      <c r="GI118">
        <v>0</v>
      </c>
      <c r="GK118">
        <v>0</v>
      </c>
      <c r="GL118">
        <v>0</v>
      </c>
      <c r="GM118">
        <v>0</v>
      </c>
      <c r="GN118">
        <v>0</v>
      </c>
      <c r="GO118">
        <v>0</v>
      </c>
      <c r="GQ118">
        <v>0</v>
      </c>
      <c r="GR118">
        <v>0</v>
      </c>
      <c r="GS118">
        <v>0</v>
      </c>
      <c r="GT118">
        <v>0</v>
      </c>
      <c r="HB118">
        <v>0</v>
      </c>
      <c r="HC118">
        <v>0</v>
      </c>
      <c r="HD118">
        <v>141304</v>
      </c>
      <c r="HE118">
        <v>0</v>
      </c>
      <c r="HF118">
        <v>424587</v>
      </c>
      <c r="HG118">
        <v>0</v>
      </c>
      <c r="HH118">
        <v>178096</v>
      </c>
      <c r="HI118">
        <v>0</v>
      </c>
      <c r="HJ118">
        <v>39723</v>
      </c>
      <c r="HK118">
        <v>0</v>
      </c>
      <c r="HL118">
        <v>0</v>
      </c>
      <c r="HM118">
        <v>0</v>
      </c>
      <c r="HN118">
        <v>0</v>
      </c>
      <c r="HO118">
        <v>0</v>
      </c>
      <c r="HP118">
        <v>0</v>
      </c>
      <c r="HQ118">
        <v>0</v>
      </c>
      <c r="HR118">
        <v>0</v>
      </c>
      <c r="HS118">
        <v>3764697</v>
      </c>
      <c r="HT118">
        <v>93433</v>
      </c>
      <c r="HW118">
        <v>0</v>
      </c>
      <c r="HX118">
        <v>61</v>
      </c>
      <c r="HY118">
        <v>58</v>
      </c>
      <c r="HZ118">
        <v>92</v>
      </c>
      <c r="IA118">
        <v>62</v>
      </c>
      <c r="IB118">
        <v>68</v>
      </c>
      <c r="IC118">
        <v>341</v>
      </c>
      <c r="ID118">
        <v>0</v>
      </c>
      <c r="IE118">
        <v>0</v>
      </c>
      <c r="IF118">
        <v>0</v>
      </c>
      <c r="IG118">
        <v>0</v>
      </c>
      <c r="IH118">
        <v>217.07600000000002</v>
      </c>
      <c r="II118">
        <v>0</v>
      </c>
      <c r="IJ118">
        <v>49.997</v>
      </c>
      <c r="IK118">
        <v>0</v>
      </c>
      <c r="IL118">
        <v>0</v>
      </c>
      <c r="IM118">
        <v>0</v>
      </c>
      <c r="IN118">
        <v>0</v>
      </c>
      <c r="IO118">
        <v>0</v>
      </c>
      <c r="IP118">
        <v>0</v>
      </c>
      <c r="IQ118">
        <v>49.997</v>
      </c>
      <c r="IR118">
        <v>31073</v>
      </c>
      <c r="IS118">
        <v>0</v>
      </c>
      <c r="IT118">
        <v>0</v>
      </c>
      <c r="IU118">
        <v>0</v>
      </c>
      <c r="IV118">
        <v>0</v>
      </c>
      <c r="IW118">
        <v>6215</v>
      </c>
      <c r="IX118">
        <v>0</v>
      </c>
      <c r="IY118">
        <v>0</v>
      </c>
      <c r="IZ118">
        <v>0</v>
      </c>
      <c r="JA118">
        <v>0</v>
      </c>
      <c r="JB118">
        <v>0</v>
      </c>
      <c r="JC118">
        <v>0</v>
      </c>
      <c r="JD118">
        <v>0</v>
      </c>
      <c r="JE118">
        <v>0</v>
      </c>
      <c r="JF118">
        <v>0</v>
      </c>
      <c r="JG118">
        <v>0</v>
      </c>
      <c r="JH118">
        <v>0</v>
      </c>
      <c r="JJ118">
        <v>0</v>
      </c>
      <c r="JK118">
        <v>0</v>
      </c>
      <c r="JL118">
        <v>0</v>
      </c>
      <c r="JM118">
        <v>0</v>
      </c>
      <c r="JO118">
        <v>0</v>
      </c>
      <c r="JP118">
        <v>0</v>
      </c>
      <c r="JQ118">
        <v>0</v>
      </c>
      <c r="JR118">
        <v>0</v>
      </c>
      <c r="JS118">
        <v>0</v>
      </c>
      <c r="JT118">
        <v>0</v>
      </c>
      <c r="JU118">
        <v>0</v>
      </c>
      <c r="JW118">
        <v>0</v>
      </c>
      <c r="JX118">
        <v>0</v>
      </c>
      <c r="JY118">
        <v>0</v>
      </c>
      <c r="JZ118">
        <v>0</v>
      </c>
      <c r="KD118">
        <v>0</v>
      </c>
      <c r="KE118">
        <v>7375</v>
      </c>
      <c r="KG118">
        <v>0</v>
      </c>
      <c r="KH118">
        <v>0</v>
      </c>
      <c r="KI118">
        <v>0</v>
      </c>
      <c r="KJ118">
        <v>0</v>
      </c>
      <c r="KK118">
        <v>0</v>
      </c>
      <c r="KL118">
        <v>0</v>
      </c>
      <c r="KM118">
        <v>0</v>
      </c>
      <c r="KN118">
        <v>0</v>
      </c>
      <c r="KO118">
        <v>0</v>
      </c>
      <c r="KP118">
        <v>0</v>
      </c>
      <c r="KQ118">
        <v>0</v>
      </c>
      <c r="KS118">
        <v>0</v>
      </c>
      <c r="KT118">
        <v>0</v>
      </c>
      <c r="KU118">
        <v>0</v>
      </c>
      <c r="KW118">
        <v>0</v>
      </c>
      <c r="KX118">
        <v>0</v>
      </c>
      <c r="KY118">
        <v>0</v>
      </c>
      <c r="KZ118">
        <v>4408314</v>
      </c>
      <c r="LA118">
        <v>0</v>
      </c>
      <c r="LB118">
        <v>0</v>
      </c>
      <c r="LD118">
        <v>0</v>
      </c>
      <c r="LE118">
        <v>0</v>
      </c>
      <c r="LF118">
        <v>0</v>
      </c>
      <c r="LG118">
        <v>25800</v>
      </c>
      <c r="LH118">
        <v>0</v>
      </c>
      <c r="LI118">
        <v>4408314</v>
      </c>
      <c r="LJ118">
        <v>293.03200000000004</v>
      </c>
      <c r="LK118">
        <v>1</v>
      </c>
      <c r="LL118">
        <v>33540</v>
      </c>
      <c r="LM118">
        <v>6183</v>
      </c>
      <c r="LN118">
        <v>0</v>
      </c>
      <c r="LO118">
        <v>0</v>
      </c>
      <c r="LP118">
        <v>0</v>
      </c>
      <c r="LQ118">
        <v>0</v>
      </c>
      <c r="LR118">
        <v>0</v>
      </c>
      <c r="LS118">
        <v>0</v>
      </c>
      <c r="LT118">
        <v>0</v>
      </c>
      <c r="LU118">
        <v>0</v>
      </c>
      <c r="LV118">
        <v>0</v>
      </c>
      <c r="LW118">
        <v>0</v>
      </c>
      <c r="LX118">
        <v>0</v>
      </c>
      <c r="LY118">
        <v>0</v>
      </c>
      <c r="LZ118">
        <v>428</v>
      </c>
      <c r="MA118">
        <v>25800</v>
      </c>
      <c r="MB118">
        <v>0</v>
      </c>
      <c r="MC118">
        <v>17200</v>
      </c>
      <c r="MD118">
        <v>8600</v>
      </c>
      <c r="ME118">
        <v>0</v>
      </c>
      <c r="MF118">
        <v>0</v>
      </c>
      <c r="MG118">
        <v>4549618</v>
      </c>
      <c r="MH118">
        <v>0</v>
      </c>
      <c r="MI118">
        <v>0</v>
      </c>
      <c r="MJ118">
        <v>0</v>
      </c>
      <c r="MK118">
        <v>0</v>
      </c>
      <c r="ML118">
        <v>0</v>
      </c>
      <c r="MM118">
        <v>1228196.149</v>
      </c>
      <c r="MN118">
        <v>19.260000000000002</v>
      </c>
      <c r="MO118">
        <v>81365.085000000006</v>
      </c>
      <c r="MP118">
        <v>206.89600000000002</v>
      </c>
      <c r="MQ118">
        <v>423.97200000000004</v>
      </c>
      <c r="MS118">
        <v>763323922</v>
      </c>
      <c r="MT118">
        <v>257639917</v>
      </c>
      <c r="MU118">
        <v>45536</v>
      </c>
      <c r="MV118">
        <v>134913</v>
      </c>
      <c r="MW118">
        <v>12859</v>
      </c>
      <c r="MX118">
        <v>505684005</v>
      </c>
      <c r="MY118">
        <v>119701</v>
      </c>
      <c r="MZ118">
        <v>64000</v>
      </c>
      <c r="NA118">
        <v>4</v>
      </c>
      <c r="NB118">
        <v>8</v>
      </c>
      <c r="ND118">
        <v>434.34000000000003</v>
      </c>
      <c r="NE118">
        <v>19545</v>
      </c>
      <c r="NF118">
        <v>9</v>
      </c>
      <c r="NG118">
        <v>9000</v>
      </c>
      <c r="NH118">
        <v>45368</v>
      </c>
      <c r="NI118">
        <v>0</v>
      </c>
      <c r="NJ118">
        <v>0</v>
      </c>
      <c r="NK118">
        <v>120906</v>
      </c>
      <c r="NL118">
        <v>0</v>
      </c>
      <c r="NN118">
        <v>0</v>
      </c>
      <c r="NO118">
        <v>0</v>
      </c>
      <c r="NP118">
        <v>430</v>
      </c>
      <c r="NT118">
        <v>0</v>
      </c>
      <c r="NU118">
        <v>0</v>
      </c>
      <c r="NV118">
        <v>0</v>
      </c>
      <c r="NW118">
        <v>0</v>
      </c>
      <c r="NX118">
        <v>0</v>
      </c>
      <c r="NY118">
        <v>0</v>
      </c>
      <c r="NZ118">
        <v>0</v>
      </c>
      <c r="OA118">
        <v>0</v>
      </c>
      <c r="OB118">
        <v>0</v>
      </c>
      <c r="OC118">
        <v>0</v>
      </c>
      <c r="OD118">
        <v>0</v>
      </c>
      <c r="OE118">
        <v>175000</v>
      </c>
      <c r="OF118">
        <v>540000</v>
      </c>
      <c r="OG118">
        <v>2500</v>
      </c>
      <c r="OH118">
        <v>5000</v>
      </c>
      <c r="OO118">
        <v>0</v>
      </c>
      <c r="OP118">
        <v>0</v>
      </c>
      <c r="OQ118">
        <v>0</v>
      </c>
      <c r="OR118">
        <v>0</v>
      </c>
      <c r="OS118">
        <v>0</v>
      </c>
      <c r="OT118">
        <v>0</v>
      </c>
      <c r="OU118">
        <v>0</v>
      </c>
      <c r="OV118">
        <v>25368530</v>
      </c>
      <c r="OX118">
        <v>0.25270000000000004</v>
      </c>
      <c r="OY118">
        <v>406500.10000000003</v>
      </c>
      <c r="OZ118">
        <v>4572416</v>
      </c>
      <c r="PA118">
        <v>1687062</v>
      </c>
      <c r="PB118">
        <v>6925</v>
      </c>
      <c r="PC118">
        <v>0</v>
      </c>
      <c r="PD118">
        <v>35000000</v>
      </c>
      <c r="PE118">
        <v>33517000</v>
      </c>
      <c r="PF118">
        <v>1483000</v>
      </c>
      <c r="PG118">
        <v>306</v>
      </c>
      <c r="PH118">
        <v>0</v>
      </c>
      <c r="PI118">
        <v>0</v>
      </c>
      <c r="PJ118">
        <v>0</v>
      </c>
      <c r="PK118">
        <v>0</v>
      </c>
      <c r="PL118">
        <v>69684</v>
      </c>
      <c r="PM118">
        <v>0</v>
      </c>
      <c r="PN118">
        <v>0</v>
      </c>
      <c r="PO118">
        <v>0</v>
      </c>
    </row>
    <row r="119" spans="1:431" customFormat="1" x14ac:dyDescent="0.3">
      <c r="A119">
        <v>46778</v>
      </c>
      <c r="B119" s="4">
        <v>101879</v>
      </c>
      <c r="C119">
        <v>9</v>
      </c>
      <c r="D119">
        <v>2026</v>
      </c>
      <c r="E119">
        <v>6215</v>
      </c>
      <c r="F119">
        <v>0</v>
      </c>
      <c r="G119">
        <v>53.913000000000004</v>
      </c>
      <c r="H119">
        <v>53.822000000000003</v>
      </c>
      <c r="I119">
        <v>53.822000000000003</v>
      </c>
      <c r="J119">
        <v>53.913000000000004</v>
      </c>
      <c r="K119">
        <v>0</v>
      </c>
      <c r="L119">
        <v>6215</v>
      </c>
      <c r="M119">
        <v>0</v>
      </c>
      <c r="N119">
        <v>0</v>
      </c>
      <c r="P119">
        <v>0</v>
      </c>
      <c r="Q119">
        <v>0</v>
      </c>
      <c r="R119">
        <v>0</v>
      </c>
      <c r="S119">
        <v>471.19</v>
      </c>
      <c r="U119">
        <v>0</v>
      </c>
      <c r="V119">
        <v>3.31</v>
      </c>
      <c r="W119">
        <v>2057</v>
      </c>
      <c r="X119">
        <v>2057</v>
      </c>
      <c r="Z119">
        <v>0</v>
      </c>
      <c r="AC119">
        <v>0</v>
      </c>
      <c r="AD119" t="s">
        <v>427</v>
      </c>
      <c r="AE119">
        <v>0</v>
      </c>
      <c r="AH119">
        <v>0</v>
      </c>
      <c r="AI119">
        <v>0</v>
      </c>
      <c r="AJ119">
        <v>6215</v>
      </c>
      <c r="AK119" t="s">
        <v>949</v>
      </c>
      <c r="AL119" t="s">
        <v>757</v>
      </c>
      <c r="AM119">
        <v>0</v>
      </c>
      <c r="AN119">
        <v>0</v>
      </c>
      <c r="AO119">
        <v>0</v>
      </c>
      <c r="AP119">
        <v>0</v>
      </c>
      <c r="AQ119">
        <v>0</v>
      </c>
      <c r="AS119">
        <v>0</v>
      </c>
      <c r="AT119">
        <v>0</v>
      </c>
      <c r="AU119">
        <v>0</v>
      </c>
      <c r="AV119">
        <v>0</v>
      </c>
      <c r="AW119">
        <v>519487</v>
      </c>
      <c r="AX119">
        <v>519537</v>
      </c>
      <c r="AY119">
        <v>355808</v>
      </c>
      <c r="AZ119">
        <v>0</v>
      </c>
      <c r="BA119">
        <v>0</v>
      </c>
      <c r="BB119">
        <v>0</v>
      </c>
      <c r="BC119">
        <v>0</v>
      </c>
      <c r="BD119">
        <v>0</v>
      </c>
      <c r="BE119">
        <v>0</v>
      </c>
      <c r="BF119">
        <v>431427</v>
      </c>
      <c r="BG119">
        <v>0</v>
      </c>
      <c r="BJ119">
        <v>12</v>
      </c>
      <c r="BK119">
        <v>0</v>
      </c>
      <c r="BL119">
        <v>0</v>
      </c>
      <c r="BM119">
        <v>0</v>
      </c>
      <c r="BN119">
        <v>0</v>
      </c>
      <c r="BO119">
        <v>0</v>
      </c>
      <c r="BP119">
        <v>0</v>
      </c>
      <c r="BQ119">
        <v>922</v>
      </c>
      <c r="BS119">
        <v>0</v>
      </c>
      <c r="BT119">
        <v>0</v>
      </c>
      <c r="BU119">
        <v>0</v>
      </c>
      <c r="BV119">
        <v>0</v>
      </c>
      <c r="BW119">
        <v>0</v>
      </c>
      <c r="BY119">
        <v>0</v>
      </c>
      <c r="CA119">
        <v>0</v>
      </c>
      <c r="CB119">
        <v>0</v>
      </c>
      <c r="CC119">
        <v>0</v>
      </c>
      <c r="CD119">
        <v>0</v>
      </c>
      <c r="CE119">
        <v>0</v>
      </c>
      <c r="CF119">
        <v>0</v>
      </c>
      <c r="CG119">
        <v>0</v>
      </c>
      <c r="CH119">
        <v>3180</v>
      </c>
      <c r="CI119">
        <v>0</v>
      </c>
      <c r="CJ119">
        <v>4</v>
      </c>
      <c r="CK119">
        <v>0</v>
      </c>
      <c r="CL119">
        <v>0</v>
      </c>
      <c r="CN119">
        <v>0</v>
      </c>
      <c r="CO119">
        <v>1</v>
      </c>
      <c r="CP119">
        <v>0</v>
      </c>
      <c r="CQ119">
        <v>0</v>
      </c>
      <c r="CR119">
        <v>0</v>
      </c>
      <c r="CS119">
        <v>0</v>
      </c>
      <c r="CT119">
        <v>0</v>
      </c>
      <c r="CU119">
        <v>0</v>
      </c>
      <c r="CV119">
        <v>0</v>
      </c>
      <c r="CW119">
        <v>0</v>
      </c>
      <c r="CX119">
        <v>0</v>
      </c>
      <c r="CY119">
        <v>0</v>
      </c>
      <c r="CZ119">
        <v>0</v>
      </c>
      <c r="DB119">
        <v>334504</v>
      </c>
      <c r="DC119">
        <v>0</v>
      </c>
      <c r="DD119">
        <v>0</v>
      </c>
      <c r="DE119">
        <v>7846</v>
      </c>
      <c r="DF119">
        <v>7846</v>
      </c>
      <c r="DG119">
        <v>1.2630000000000001</v>
      </c>
      <c r="DH119">
        <v>0</v>
      </c>
      <c r="DI119">
        <v>0</v>
      </c>
      <c r="DK119">
        <v>4420</v>
      </c>
      <c r="DL119">
        <v>0</v>
      </c>
      <c r="DM119">
        <v>20668</v>
      </c>
      <c r="DN119">
        <v>50</v>
      </c>
      <c r="DO119">
        <v>0</v>
      </c>
      <c r="DP119">
        <v>0</v>
      </c>
      <c r="DQ119">
        <v>0</v>
      </c>
      <c r="DR119">
        <v>0</v>
      </c>
      <c r="DS119">
        <v>0</v>
      </c>
      <c r="DT119">
        <v>0</v>
      </c>
      <c r="DU119">
        <v>0</v>
      </c>
      <c r="DV119">
        <v>0</v>
      </c>
      <c r="DW119">
        <v>0</v>
      </c>
      <c r="DX119">
        <v>0</v>
      </c>
      <c r="DY119">
        <v>0</v>
      </c>
      <c r="DZ119">
        <v>0</v>
      </c>
      <c r="EA119">
        <v>0</v>
      </c>
      <c r="EB119">
        <v>0</v>
      </c>
      <c r="EC119">
        <v>2.5030000000000001</v>
      </c>
      <c r="ED119">
        <v>17890</v>
      </c>
      <c r="EE119">
        <v>0</v>
      </c>
      <c r="EF119">
        <v>0</v>
      </c>
      <c r="EG119">
        <v>0</v>
      </c>
      <c r="EH119">
        <v>2828</v>
      </c>
      <c r="EI119">
        <v>0</v>
      </c>
      <c r="EJ119">
        <v>0</v>
      </c>
      <c r="EK119">
        <v>0</v>
      </c>
      <c r="EL119">
        <v>0</v>
      </c>
      <c r="EM119">
        <v>0</v>
      </c>
      <c r="EN119">
        <v>9.0999999999999998E-2</v>
      </c>
      <c r="EO119">
        <v>0</v>
      </c>
      <c r="EP119">
        <v>0</v>
      </c>
      <c r="EQ119">
        <v>9.0999999999999998E-2</v>
      </c>
      <c r="ER119">
        <v>0</v>
      </c>
      <c r="ES119">
        <v>0.45500000000000002</v>
      </c>
      <c r="ET119">
        <v>0</v>
      </c>
      <c r="EV119">
        <v>0</v>
      </c>
      <c r="EW119">
        <v>0</v>
      </c>
      <c r="EX119">
        <v>0</v>
      </c>
      <c r="EZ119">
        <v>447919</v>
      </c>
      <c r="FA119">
        <v>0</v>
      </c>
      <c r="FB119">
        <v>447869</v>
      </c>
      <c r="FC119">
        <v>0</v>
      </c>
      <c r="FD119">
        <v>0</v>
      </c>
      <c r="FE119">
        <v>60787</v>
      </c>
      <c r="FF119">
        <v>10831</v>
      </c>
      <c r="FG119">
        <v>6.7610000000000003E-2</v>
      </c>
      <c r="FH119">
        <v>3.1380999999999999E-2</v>
      </c>
      <c r="FI119">
        <v>0</v>
      </c>
      <c r="FJ119">
        <v>0</v>
      </c>
      <c r="FK119">
        <v>69.417000000000002</v>
      </c>
      <c r="FL119">
        <v>522667</v>
      </c>
      <c r="FM119">
        <v>0</v>
      </c>
      <c r="FN119">
        <v>0</v>
      </c>
      <c r="FO119">
        <v>0</v>
      </c>
      <c r="FP119">
        <v>0</v>
      </c>
      <c r="FQ119">
        <v>0</v>
      </c>
      <c r="FR119">
        <v>0</v>
      </c>
      <c r="FS119">
        <v>0</v>
      </c>
      <c r="FT119">
        <v>0</v>
      </c>
      <c r="FU119">
        <v>0</v>
      </c>
      <c r="FV119">
        <v>0</v>
      </c>
      <c r="FW119">
        <v>0</v>
      </c>
      <c r="FX119">
        <v>0</v>
      </c>
      <c r="FY119">
        <v>0</v>
      </c>
      <c r="GB119">
        <v>0</v>
      </c>
      <c r="GC119">
        <v>0</v>
      </c>
      <c r="GD119">
        <v>0</v>
      </c>
      <c r="GF119">
        <v>0</v>
      </c>
      <c r="GG119">
        <v>0</v>
      </c>
      <c r="GH119">
        <v>0</v>
      </c>
      <c r="GI119">
        <v>0</v>
      </c>
      <c r="GK119">
        <v>0</v>
      </c>
      <c r="GL119">
        <v>0</v>
      </c>
      <c r="GM119">
        <v>0</v>
      </c>
      <c r="GN119">
        <v>0</v>
      </c>
      <c r="GO119">
        <v>0</v>
      </c>
      <c r="GQ119">
        <v>0</v>
      </c>
      <c r="GR119">
        <v>0</v>
      </c>
      <c r="GS119">
        <v>0</v>
      </c>
      <c r="GT119">
        <v>0</v>
      </c>
      <c r="HB119">
        <v>0</v>
      </c>
      <c r="HC119">
        <v>0</v>
      </c>
      <c r="HD119">
        <v>0</v>
      </c>
      <c r="HE119">
        <v>0</v>
      </c>
      <c r="HF119">
        <v>62434</v>
      </c>
      <c r="HG119">
        <v>1865</v>
      </c>
      <c r="HH119">
        <v>2003</v>
      </c>
      <c r="HI119">
        <v>0</v>
      </c>
      <c r="HJ119">
        <v>0</v>
      </c>
      <c r="HK119">
        <v>0</v>
      </c>
      <c r="HL119">
        <v>0</v>
      </c>
      <c r="HM119">
        <v>0</v>
      </c>
      <c r="HN119">
        <v>0</v>
      </c>
      <c r="HO119">
        <v>0</v>
      </c>
      <c r="HP119">
        <v>0</v>
      </c>
      <c r="HQ119">
        <v>0</v>
      </c>
      <c r="HR119">
        <v>0</v>
      </c>
      <c r="HS119">
        <v>447869</v>
      </c>
      <c r="HT119">
        <v>10831</v>
      </c>
      <c r="HW119">
        <v>0</v>
      </c>
      <c r="HX119">
        <v>2</v>
      </c>
      <c r="HY119">
        <v>0</v>
      </c>
      <c r="HZ119">
        <v>0</v>
      </c>
      <c r="IA119">
        <v>1</v>
      </c>
      <c r="IB119">
        <v>2</v>
      </c>
      <c r="IC119">
        <v>5</v>
      </c>
      <c r="ID119">
        <v>0</v>
      </c>
      <c r="IE119">
        <v>0</v>
      </c>
      <c r="IF119">
        <v>0</v>
      </c>
      <c r="IG119">
        <v>3</v>
      </c>
      <c r="IH119">
        <v>9.5490000000000013</v>
      </c>
      <c r="II119">
        <v>0</v>
      </c>
      <c r="IJ119">
        <v>3.31</v>
      </c>
      <c r="IK119">
        <v>0</v>
      </c>
      <c r="IL119">
        <v>0</v>
      </c>
      <c r="IM119">
        <v>0</v>
      </c>
      <c r="IN119">
        <v>0</v>
      </c>
      <c r="IO119">
        <v>0</v>
      </c>
      <c r="IP119">
        <v>0</v>
      </c>
      <c r="IQ119">
        <v>3.31</v>
      </c>
      <c r="IR119">
        <v>2057</v>
      </c>
      <c r="IS119">
        <v>0</v>
      </c>
      <c r="IT119">
        <v>0</v>
      </c>
      <c r="IU119">
        <v>0</v>
      </c>
      <c r="IV119">
        <v>0</v>
      </c>
      <c r="IW119">
        <v>6215</v>
      </c>
      <c r="IX119">
        <v>0</v>
      </c>
      <c r="IY119">
        <v>0</v>
      </c>
      <c r="IZ119">
        <v>0</v>
      </c>
      <c r="JA119">
        <v>0</v>
      </c>
      <c r="JB119">
        <v>0</v>
      </c>
      <c r="JC119">
        <v>0</v>
      </c>
      <c r="JD119">
        <v>0</v>
      </c>
      <c r="JE119">
        <v>0</v>
      </c>
      <c r="JF119">
        <v>0</v>
      </c>
      <c r="JG119">
        <v>0</v>
      </c>
      <c r="JH119">
        <v>0</v>
      </c>
      <c r="JJ119">
        <v>0</v>
      </c>
      <c r="JK119">
        <v>0</v>
      </c>
      <c r="JL119">
        <v>0</v>
      </c>
      <c r="JM119">
        <v>0</v>
      </c>
      <c r="JO119">
        <v>0</v>
      </c>
      <c r="JP119">
        <v>0</v>
      </c>
      <c r="JQ119">
        <v>0</v>
      </c>
      <c r="JR119">
        <v>0</v>
      </c>
      <c r="JS119">
        <v>0</v>
      </c>
      <c r="JT119">
        <v>0</v>
      </c>
      <c r="JU119">
        <v>0</v>
      </c>
      <c r="JW119">
        <v>0</v>
      </c>
      <c r="JX119">
        <v>0</v>
      </c>
      <c r="JY119">
        <v>0</v>
      </c>
      <c r="JZ119">
        <v>0</v>
      </c>
      <c r="KD119">
        <v>0</v>
      </c>
      <c r="KE119">
        <v>7375</v>
      </c>
      <c r="KG119">
        <v>0</v>
      </c>
      <c r="KH119">
        <v>0</v>
      </c>
      <c r="KI119">
        <v>0</v>
      </c>
      <c r="KJ119">
        <v>1</v>
      </c>
      <c r="KK119">
        <v>2</v>
      </c>
      <c r="KL119">
        <v>622</v>
      </c>
      <c r="KM119">
        <v>1243</v>
      </c>
      <c r="KN119">
        <v>0</v>
      </c>
      <c r="KO119">
        <v>0</v>
      </c>
      <c r="KP119">
        <v>0</v>
      </c>
      <c r="KQ119">
        <v>0</v>
      </c>
      <c r="KS119">
        <v>0</v>
      </c>
      <c r="KT119">
        <v>0</v>
      </c>
      <c r="KU119">
        <v>0</v>
      </c>
      <c r="KW119">
        <v>0</v>
      </c>
      <c r="KX119">
        <v>0</v>
      </c>
      <c r="KY119">
        <v>0</v>
      </c>
      <c r="KZ119">
        <v>522667</v>
      </c>
      <c r="LA119">
        <v>0</v>
      </c>
      <c r="LB119">
        <v>0</v>
      </c>
      <c r="LD119">
        <v>0</v>
      </c>
      <c r="LE119">
        <v>0</v>
      </c>
      <c r="LF119">
        <v>0</v>
      </c>
      <c r="LG119">
        <v>3180</v>
      </c>
      <c r="LH119">
        <v>0</v>
      </c>
      <c r="LI119">
        <v>522667</v>
      </c>
      <c r="LJ119">
        <v>0</v>
      </c>
      <c r="LK119">
        <v>0</v>
      </c>
      <c r="LL119">
        <v>0</v>
      </c>
      <c r="LM119">
        <v>0</v>
      </c>
      <c r="LN119">
        <v>0</v>
      </c>
      <c r="LO119">
        <v>0</v>
      </c>
      <c r="LP119">
        <v>0</v>
      </c>
      <c r="LQ119">
        <v>0</v>
      </c>
      <c r="LR119">
        <v>0</v>
      </c>
      <c r="LS119">
        <v>0</v>
      </c>
      <c r="LT119">
        <v>0</v>
      </c>
      <c r="LU119">
        <v>0</v>
      </c>
      <c r="LV119">
        <v>0</v>
      </c>
      <c r="LW119">
        <v>0</v>
      </c>
      <c r="LX119">
        <v>0</v>
      </c>
      <c r="LY119">
        <v>0</v>
      </c>
      <c r="LZ119">
        <v>53</v>
      </c>
      <c r="MA119">
        <v>3180</v>
      </c>
      <c r="MB119">
        <v>0</v>
      </c>
      <c r="MC119">
        <v>2120</v>
      </c>
      <c r="MD119">
        <v>1060</v>
      </c>
      <c r="ME119">
        <v>0</v>
      </c>
      <c r="MF119">
        <v>0</v>
      </c>
      <c r="MG119">
        <v>522667</v>
      </c>
      <c r="MH119">
        <v>0</v>
      </c>
      <c r="MI119">
        <v>0</v>
      </c>
      <c r="MJ119">
        <v>0</v>
      </c>
      <c r="MK119">
        <v>0</v>
      </c>
      <c r="ML119">
        <v>0</v>
      </c>
      <c r="MM119">
        <v>1228196.149</v>
      </c>
      <c r="MN119">
        <v>0</v>
      </c>
      <c r="MO119">
        <v>81365.085000000006</v>
      </c>
      <c r="MP119">
        <v>0</v>
      </c>
      <c r="MQ119">
        <v>9.5490000000000013</v>
      </c>
      <c r="MS119">
        <v>763323922</v>
      </c>
      <c r="MT119">
        <v>257639917</v>
      </c>
      <c r="MU119">
        <v>2003</v>
      </c>
      <c r="MV119">
        <v>5935</v>
      </c>
      <c r="MW119">
        <v>0</v>
      </c>
      <c r="MX119">
        <v>505684005</v>
      </c>
      <c r="MY119">
        <v>0</v>
      </c>
      <c r="MZ119">
        <v>8000</v>
      </c>
      <c r="NA119">
        <v>1</v>
      </c>
      <c r="NB119">
        <v>0</v>
      </c>
      <c r="ND119">
        <v>63.868000000000002</v>
      </c>
      <c r="NE119">
        <v>2874</v>
      </c>
      <c r="NF119">
        <v>0</v>
      </c>
      <c r="NG119">
        <v>0</v>
      </c>
      <c r="NH119">
        <v>5618</v>
      </c>
      <c r="NI119">
        <v>0</v>
      </c>
      <c r="NJ119">
        <v>0</v>
      </c>
      <c r="NK119">
        <v>0</v>
      </c>
      <c r="NL119">
        <v>0</v>
      </c>
      <c r="NN119">
        <v>0</v>
      </c>
      <c r="NO119">
        <v>0</v>
      </c>
      <c r="NP119">
        <v>53</v>
      </c>
      <c r="NT119">
        <v>0</v>
      </c>
      <c r="NU119">
        <v>0</v>
      </c>
      <c r="NV119">
        <v>0</v>
      </c>
      <c r="NW119">
        <v>0</v>
      </c>
      <c r="NX119">
        <v>0</v>
      </c>
      <c r="NY119">
        <v>0</v>
      </c>
      <c r="NZ119">
        <v>0</v>
      </c>
      <c r="OA119">
        <v>0</v>
      </c>
      <c r="OB119">
        <v>0</v>
      </c>
      <c r="OC119">
        <v>0</v>
      </c>
      <c r="OD119">
        <v>0</v>
      </c>
      <c r="OE119">
        <v>4000</v>
      </c>
      <c r="OF119">
        <v>104000</v>
      </c>
      <c r="OG119">
        <v>4000</v>
      </c>
      <c r="OH119">
        <v>8000</v>
      </c>
      <c r="OO119">
        <v>0</v>
      </c>
      <c r="OP119">
        <v>0</v>
      </c>
      <c r="OQ119">
        <v>0</v>
      </c>
      <c r="OR119">
        <v>0</v>
      </c>
      <c r="OS119">
        <v>0</v>
      </c>
      <c r="OT119">
        <v>0</v>
      </c>
      <c r="OU119">
        <v>0</v>
      </c>
      <c r="OV119">
        <v>5875997</v>
      </c>
      <c r="OX119">
        <v>0.25270000000000004</v>
      </c>
      <c r="OY119">
        <v>406500.10000000003</v>
      </c>
      <c r="OZ119">
        <v>0</v>
      </c>
      <c r="PA119">
        <v>0</v>
      </c>
      <c r="PB119">
        <v>6925</v>
      </c>
      <c r="PC119">
        <v>0</v>
      </c>
      <c r="PD119">
        <v>35000000</v>
      </c>
      <c r="PE119">
        <v>33517000</v>
      </c>
      <c r="PF119">
        <v>1483000</v>
      </c>
      <c r="PG119">
        <v>306</v>
      </c>
      <c r="PH119">
        <v>0</v>
      </c>
      <c r="PI119">
        <v>0</v>
      </c>
      <c r="PJ119">
        <v>0</v>
      </c>
      <c r="PK119">
        <v>0</v>
      </c>
      <c r="PL119">
        <v>0</v>
      </c>
      <c r="PM119">
        <v>0</v>
      </c>
      <c r="PN119">
        <v>0</v>
      </c>
      <c r="PO119">
        <v>0</v>
      </c>
    </row>
    <row r="120" spans="1:431" customFormat="1" x14ac:dyDescent="0.3">
      <c r="A120">
        <v>46778</v>
      </c>
      <c r="B120" s="4">
        <v>101881</v>
      </c>
      <c r="C120">
        <v>9</v>
      </c>
      <c r="D120">
        <v>2026</v>
      </c>
      <c r="E120">
        <v>6215</v>
      </c>
      <c r="F120">
        <v>0</v>
      </c>
      <c r="G120">
        <v>85.522000000000006</v>
      </c>
      <c r="H120">
        <v>83.966999999999999</v>
      </c>
      <c r="I120">
        <v>83.966999999999999</v>
      </c>
      <c r="J120">
        <v>85.522000000000006</v>
      </c>
      <c r="K120">
        <v>0</v>
      </c>
      <c r="L120">
        <v>6215</v>
      </c>
      <c r="M120">
        <v>0</v>
      </c>
      <c r="N120">
        <v>0</v>
      </c>
      <c r="P120">
        <v>32.075000000000003</v>
      </c>
      <c r="Q120">
        <v>0</v>
      </c>
      <c r="R120">
        <v>15113</v>
      </c>
      <c r="S120">
        <v>471.19</v>
      </c>
      <c r="U120">
        <v>10996</v>
      </c>
      <c r="V120">
        <v>11.093</v>
      </c>
      <c r="W120">
        <v>6894</v>
      </c>
      <c r="X120">
        <v>6894</v>
      </c>
      <c r="Z120">
        <v>0</v>
      </c>
      <c r="AC120">
        <v>0</v>
      </c>
      <c r="AD120" t="s">
        <v>427</v>
      </c>
      <c r="AE120">
        <v>0</v>
      </c>
      <c r="AH120">
        <v>0</v>
      </c>
      <c r="AI120">
        <v>0</v>
      </c>
      <c r="AJ120">
        <v>6215</v>
      </c>
      <c r="AK120" t="s">
        <v>949</v>
      </c>
      <c r="AL120" t="s">
        <v>603</v>
      </c>
      <c r="AM120">
        <v>0</v>
      </c>
      <c r="AN120">
        <v>0</v>
      </c>
      <c r="AO120">
        <v>0</v>
      </c>
      <c r="AP120">
        <v>0</v>
      </c>
      <c r="AQ120">
        <v>0</v>
      </c>
      <c r="AS120">
        <v>0</v>
      </c>
      <c r="AT120">
        <v>0</v>
      </c>
      <c r="AU120">
        <v>0</v>
      </c>
      <c r="AV120">
        <v>-226765</v>
      </c>
      <c r="AW120">
        <v>1228800</v>
      </c>
      <c r="AX120">
        <v>1228890</v>
      </c>
      <c r="AY120">
        <v>630435</v>
      </c>
      <c r="AZ120">
        <v>15113</v>
      </c>
      <c r="BA120">
        <v>0</v>
      </c>
      <c r="BB120">
        <v>0</v>
      </c>
      <c r="BC120">
        <v>0</v>
      </c>
      <c r="BD120">
        <v>0</v>
      </c>
      <c r="BE120">
        <v>0</v>
      </c>
      <c r="BF120">
        <v>900133</v>
      </c>
      <c r="BG120">
        <v>0</v>
      </c>
      <c r="BJ120">
        <v>12</v>
      </c>
      <c r="BK120">
        <v>0</v>
      </c>
      <c r="BL120">
        <v>0</v>
      </c>
      <c r="BM120">
        <v>0</v>
      </c>
      <c r="BN120">
        <v>0</v>
      </c>
      <c r="BO120">
        <v>0</v>
      </c>
      <c r="BP120">
        <v>0</v>
      </c>
      <c r="BQ120">
        <v>917</v>
      </c>
      <c r="BS120">
        <v>0</v>
      </c>
      <c r="BT120">
        <v>0</v>
      </c>
      <c r="BU120">
        <v>0</v>
      </c>
      <c r="BV120">
        <v>0</v>
      </c>
      <c r="BW120">
        <v>0</v>
      </c>
      <c r="BY120">
        <v>0</v>
      </c>
      <c r="CA120">
        <v>87.65</v>
      </c>
      <c r="CB120">
        <v>87650</v>
      </c>
      <c r="CC120">
        <v>0</v>
      </c>
      <c r="CD120">
        <v>0</v>
      </c>
      <c r="CE120">
        <v>0</v>
      </c>
      <c r="CF120">
        <v>0</v>
      </c>
      <c r="CG120">
        <v>0</v>
      </c>
      <c r="CH120">
        <v>6960</v>
      </c>
      <c r="CI120">
        <v>0</v>
      </c>
      <c r="CJ120">
        <v>4</v>
      </c>
      <c r="CK120">
        <v>0</v>
      </c>
      <c r="CL120">
        <v>0</v>
      </c>
      <c r="CN120">
        <v>0</v>
      </c>
      <c r="CO120">
        <v>1</v>
      </c>
      <c r="CP120">
        <v>0</v>
      </c>
      <c r="CQ120">
        <v>0</v>
      </c>
      <c r="CR120">
        <v>31.861000000000001</v>
      </c>
      <c r="CS120">
        <v>0</v>
      </c>
      <c r="CT120">
        <v>0</v>
      </c>
      <c r="CU120">
        <v>0</v>
      </c>
      <c r="CV120">
        <v>0</v>
      </c>
      <c r="CW120">
        <v>0</v>
      </c>
      <c r="CX120">
        <v>0</v>
      </c>
      <c r="CY120">
        <v>0</v>
      </c>
      <c r="CZ120">
        <v>0</v>
      </c>
      <c r="DB120">
        <v>521855</v>
      </c>
      <c r="DC120">
        <v>0</v>
      </c>
      <c r="DD120">
        <v>0</v>
      </c>
      <c r="DE120">
        <v>178448</v>
      </c>
      <c r="DF120">
        <v>178448</v>
      </c>
      <c r="DG120">
        <v>28.713000000000001</v>
      </c>
      <c r="DH120">
        <v>0</v>
      </c>
      <c r="DI120">
        <v>0</v>
      </c>
      <c r="DK120">
        <v>4334</v>
      </c>
      <c r="DL120">
        <v>0</v>
      </c>
      <c r="DM120">
        <v>36675</v>
      </c>
      <c r="DN120">
        <v>89</v>
      </c>
      <c r="DO120">
        <v>0</v>
      </c>
      <c r="DP120">
        <v>0</v>
      </c>
      <c r="DQ120">
        <v>0</v>
      </c>
      <c r="DR120">
        <v>0</v>
      </c>
      <c r="DS120">
        <v>0</v>
      </c>
      <c r="DT120">
        <v>0</v>
      </c>
      <c r="DU120">
        <v>0</v>
      </c>
      <c r="DV120">
        <v>0</v>
      </c>
      <c r="DW120">
        <v>0</v>
      </c>
      <c r="DX120">
        <v>0</v>
      </c>
      <c r="DY120">
        <v>0</v>
      </c>
      <c r="DZ120">
        <v>0</v>
      </c>
      <c r="EA120">
        <v>0</v>
      </c>
      <c r="EB120">
        <v>0</v>
      </c>
      <c r="EC120">
        <v>0.89600000000000002</v>
      </c>
      <c r="ED120">
        <v>6404</v>
      </c>
      <c r="EE120">
        <v>0</v>
      </c>
      <c r="EF120">
        <v>0</v>
      </c>
      <c r="EG120">
        <v>0</v>
      </c>
      <c r="EH120">
        <v>30360</v>
      </c>
      <c r="EI120">
        <v>0</v>
      </c>
      <c r="EJ120">
        <v>0</v>
      </c>
      <c r="EK120">
        <v>1.4450000000000001</v>
      </c>
      <c r="EL120">
        <v>0</v>
      </c>
      <c r="EM120">
        <v>0</v>
      </c>
      <c r="EN120">
        <v>0.11</v>
      </c>
      <c r="EO120">
        <v>0</v>
      </c>
      <c r="EP120">
        <v>0</v>
      </c>
      <c r="EQ120">
        <v>1.5550000000000002</v>
      </c>
      <c r="ER120">
        <v>0</v>
      </c>
      <c r="ES120">
        <v>4.8850000000000007</v>
      </c>
      <c r="ET120">
        <v>0</v>
      </c>
      <c r="EV120">
        <v>0</v>
      </c>
      <c r="EW120">
        <v>0</v>
      </c>
      <c r="EX120">
        <v>0</v>
      </c>
      <c r="EZ120">
        <v>1079465</v>
      </c>
      <c r="FA120">
        <v>0</v>
      </c>
      <c r="FB120">
        <v>1094488</v>
      </c>
      <c r="FC120">
        <v>0</v>
      </c>
      <c r="FD120">
        <v>0</v>
      </c>
      <c r="FE120">
        <v>126827</v>
      </c>
      <c r="FF120">
        <v>22598</v>
      </c>
      <c r="FG120">
        <v>6.7610000000000003E-2</v>
      </c>
      <c r="FH120">
        <v>3.1380999999999999E-2</v>
      </c>
      <c r="FI120">
        <v>0</v>
      </c>
      <c r="FJ120">
        <v>0</v>
      </c>
      <c r="FK120">
        <v>144.83199999999999</v>
      </c>
      <c r="FL120">
        <v>1250873</v>
      </c>
      <c r="FM120">
        <v>0</v>
      </c>
      <c r="FN120">
        <v>0</v>
      </c>
      <c r="FO120">
        <v>46800</v>
      </c>
      <c r="FP120">
        <v>0</v>
      </c>
      <c r="FQ120">
        <v>46800</v>
      </c>
      <c r="FR120">
        <v>46800</v>
      </c>
      <c r="FS120">
        <v>0</v>
      </c>
      <c r="FT120">
        <v>0</v>
      </c>
      <c r="FU120">
        <v>0</v>
      </c>
      <c r="FV120">
        <v>0</v>
      </c>
      <c r="FW120">
        <v>0</v>
      </c>
      <c r="FX120">
        <v>0</v>
      </c>
      <c r="FY120">
        <v>0</v>
      </c>
      <c r="GB120">
        <v>0</v>
      </c>
      <c r="GC120">
        <v>0</v>
      </c>
      <c r="GD120">
        <v>0</v>
      </c>
      <c r="GF120">
        <v>0</v>
      </c>
      <c r="GG120">
        <v>0</v>
      </c>
      <c r="GH120">
        <v>0</v>
      </c>
      <c r="GI120">
        <v>0</v>
      </c>
      <c r="GK120">
        <v>0</v>
      </c>
      <c r="GL120">
        <v>0</v>
      </c>
      <c r="GM120">
        <v>0</v>
      </c>
      <c r="GN120">
        <v>0</v>
      </c>
      <c r="GO120">
        <v>0</v>
      </c>
      <c r="GQ120">
        <v>0</v>
      </c>
      <c r="GR120">
        <v>0</v>
      </c>
      <c r="GS120">
        <v>0</v>
      </c>
      <c r="GT120">
        <v>0</v>
      </c>
      <c r="HB120">
        <v>0</v>
      </c>
      <c r="HC120">
        <v>0</v>
      </c>
      <c r="HD120">
        <v>0</v>
      </c>
      <c r="HE120">
        <v>0</v>
      </c>
      <c r="HF120">
        <v>97402</v>
      </c>
      <c r="HG120">
        <v>6215</v>
      </c>
      <c r="HH120">
        <v>52555</v>
      </c>
      <c r="HI120">
        <v>0</v>
      </c>
      <c r="HJ120">
        <v>34215</v>
      </c>
      <c r="HK120">
        <v>0</v>
      </c>
      <c r="HL120">
        <v>0</v>
      </c>
      <c r="HM120">
        <v>0</v>
      </c>
      <c r="HN120">
        <v>0</v>
      </c>
      <c r="HO120">
        <v>0</v>
      </c>
      <c r="HP120">
        <v>0</v>
      </c>
      <c r="HQ120">
        <v>0</v>
      </c>
      <c r="HR120">
        <v>0</v>
      </c>
      <c r="HS120">
        <v>1079375</v>
      </c>
      <c r="HT120">
        <v>22598</v>
      </c>
      <c r="HW120">
        <v>0</v>
      </c>
      <c r="HX120">
        <v>10</v>
      </c>
      <c r="HY120">
        <v>8</v>
      </c>
      <c r="HZ120">
        <v>12</v>
      </c>
      <c r="IA120">
        <v>13</v>
      </c>
      <c r="IB120">
        <v>66</v>
      </c>
      <c r="IC120">
        <v>109</v>
      </c>
      <c r="ID120">
        <v>0</v>
      </c>
      <c r="IE120">
        <v>0</v>
      </c>
      <c r="IF120">
        <v>0</v>
      </c>
      <c r="IG120">
        <v>10</v>
      </c>
      <c r="IH120">
        <v>43.523000000000003</v>
      </c>
      <c r="II120">
        <v>0</v>
      </c>
      <c r="IJ120">
        <v>11.093</v>
      </c>
      <c r="IK120">
        <v>0</v>
      </c>
      <c r="IL120">
        <v>0</v>
      </c>
      <c r="IM120">
        <v>0</v>
      </c>
      <c r="IN120">
        <v>0</v>
      </c>
      <c r="IO120">
        <v>0</v>
      </c>
      <c r="IP120">
        <v>0</v>
      </c>
      <c r="IQ120">
        <v>11.093</v>
      </c>
      <c r="IR120">
        <v>6894</v>
      </c>
      <c r="IS120">
        <v>0</v>
      </c>
      <c r="IT120">
        <v>0</v>
      </c>
      <c r="IU120">
        <v>0</v>
      </c>
      <c r="IV120">
        <v>0</v>
      </c>
      <c r="IW120">
        <v>6215</v>
      </c>
      <c r="IX120">
        <v>0</v>
      </c>
      <c r="IY120">
        <v>0</v>
      </c>
      <c r="IZ120">
        <v>0</v>
      </c>
      <c r="JA120">
        <v>0</v>
      </c>
      <c r="JB120">
        <v>0</v>
      </c>
      <c r="JC120">
        <v>0</v>
      </c>
      <c r="JD120">
        <v>0</v>
      </c>
      <c r="JE120">
        <v>0</v>
      </c>
      <c r="JF120">
        <v>0</v>
      </c>
      <c r="JG120">
        <v>0</v>
      </c>
      <c r="JH120">
        <v>0</v>
      </c>
      <c r="JJ120">
        <v>0</v>
      </c>
      <c r="JK120">
        <v>0</v>
      </c>
      <c r="JL120">
        <v>0</v>
      </c>
      <c r="JM120">
        <v>0</v>
      </c>
      <c r="JO120">
        <v>0</v>
      </c>
      <c r="JP120">
        <v>0</v>
      </c>
      <c r="JQ120">
        <v>0</v>
      </c>
      <c r="JR120">
        <v>0</v>
      </c>
      <c r="JS120">
        <v>0</v>
      </c>
      <c r="JT120">
        <v>0</v>
      </c>
      <c r="JU120">
        <v>0</v>
      </c>
      <c r="JW120">
        <v>0</v>
      </c>
      <c r="JX120">
        <v>0</v>
      </c>
      <c r="JY120">
        <v>0</v>
      </c>
      <c r="JZ120">
        <v>0</v>
      </c>
      <c r="KD120">
        <v>0</v>
      </c>
      <c r="KE120">
        <v>7375</v>
      </c>
      <c r="KG120">
        <v>0</v>
      </c>
      <c r="KH120">
        <v>0</v>
      </c>
      <c r="KI120">
        <v>0</v>
      </c>
      <c r="KJ120">
        <v>5</v>
      </c>
      <c r="KK120">
        <v>5</v>
      </c>
      <c r="KL120">
        <v>3108</v>
      </c>
      <c r="KM120">
        <v>3108</v>
      </c>
      <c r="KN120">
        <v>0</v>
      </c>
      <c r="KO120">
        <v>0</v>
      </c>
      <c r="KP120">
        <v>0</v>
      </c>
      <c r="KQ120">
        <v>0</v>
      </c>
      <c r="KS120">
        <v>0</v>
      </c>
      <c r="KT120">
        <v>0</v>
      </c>
      <c r="KU120">
        <v>0</v>
      </c>
      <c r="KW120">
        <v>0</v>
      </c>
      <c r="KX120">
        <v>0</v>
      </c>
      <c r="KY120">
        <v>0</v>
      </c>
      <c r="KZ120">
        <v>1235760</v>
      </c>
      <c r="LA120">
        <v>0</v>
      </c>
      <c r="LB120">
        <v>0</v>
      </c>
      <c r="LD120">
        <v>0</v>
      </c>
      <c r="LE120">
        <v>0</v>
      </c>
      <c r="LF120">
        <v>0</v>
      </c>
      <c r="LG120">
        <v>6960</v>
      </c>
      <c r="LH120">
        <v>0</v>
      </c>
      <c r="LI120">
        <v>1235760</v>
      </c>
      <c r="LJ120">
        <v>32.004000000000005</v>
      </c>
      <c r="LK120">
        <v>1</v>
      </c>
      <c r="LL120">
        <v>33540</v>
      </c>
      <c r="LM120">
        <v>675</v>
      </c>
      <c r="LN120">
        <v>0</v>
      </c>
      <c r="LO120">
        <v>0</v>
      </c>
      <c r="LP120">
        <v>0</v>
      </c>
      <c r="LQ120">
        <v>0</v>
      </c>
      <c r="LR120">
        <v>0</v>
      </c>
      <c r="LS120">
        <v>0</v>
      </c>
      <c r="LT120">
        <v>0</v>
      </c>
      <c r="LU120">
        <v>0</v>
      </c>
      <c r="LV120">
        <v>0</v>
      </c>
      <c r="LW120">
        <v>0</v>
      </c>
      <c r="LX120">
        <v>0</v>
      </c>
      <c r="LY120">
        <v>0</v>
      </c>
      <c r="LZ120">
        <v>116</v>
      </c>
      <c r="MA120">
        <v>6960</v>
      </c>
      <c r="MB120">
        <v>0</v>
      </c>
      <c r="MC120">
        <v>4640</v>
      </c>
      <c r="MD120">
        <v>2320</v>
      </c>
      <c r="ME120">
        <v>0</v>
      </c>
      <c r="MF120">
        <v>0</v>
      </c>
      <c r="MG120">
        <v>1235760</v>
      </c>
      <c r="MH120">
        <v>0</v>
      </c>
      <c r="MI120">
        <v>0</v>
      </c>
      <c r="MJ120">
        <v>0</v>
      </c>
      <c r="MK120">
        <v>0</v>
      </c>
      <c r="ML120">
        <v>0</v>
      </c>
      <c r="MM120">
        <v>1228196.149</v>
      </c>
      <c r="MN120">
        <v>6.7940000000000005</v>
      </c>
      <c r="MO120">
        <v>81365.085000000006</v>
      </c>
      <c r="MP120">
        <v>19.309000000000001</v>
      </c>
      <c r="MQ120">
        <v>62.832000000000001</v>
      </c>
      <c r="MS120">
        <v>763323922</v>
      </c>
      <c r="MT120">
        <v>257639917</v>
      </c>
      <c r="MU120">
        <v>9130</v>
      </c>
      <c r="MV120">
        <v>27050</v>
      </c>
      <c r="MW120">
        <v>1200</v>
      </c>
      <c r="MX120">
        <v>505684005</v>
      </c>
      <c r="MY120">
        <v>42225</v>
      </c>
      <c r="MZ120">
        <v>8000</v>
      </c>
      <c r="NA120">
        <v>1</v>
      </c>
      <c r="NB120">
        <v>0</v>
      </c>
      <c r="ND120">
        <v>99.63900000000001</v>
      </c>
      <c r="NE120">
        <v>4484</v>
      </c>
      <c r="NF120">
        <v>1</v>
      </c>
      <c r="NG120">
        <v>1000</v>
      </c>
      <c r="NH120">
        <v>12296</v>
      </c>
      <c r="NI120">
        <v>0</v>
      </c>
      <c r="NJ120">
        <v>0</v>
      </c>
      <c r="NK120">
        <v>0</v>
      </c>
      <c r="NL120">
        <v>0</v>
      </c>
      <c r="NN120">
        <v>0</v>
      </c>
      <c r="NO120">
        <v>0</v>
      </c>
      <c r="NP120">
        <v>116</v>
      </c>
      <c r="NT120">
        <v>0</v>
      </c>
      <c r="NU120">
        <v>0</v>
      </c>
      <c r="NV120">
        <v>0</v>
      </c>
      <c r="NW120">
        <v>0</v>
      </c>
      <c r="NX120">
        <v>0</v>
      </c>
      <c r="NY120">
        <v>0</v>
      </c>
      <c r="NZ120">
        <v>0</v>
      </c>
      <c r="OA120">
        <v>0</v>
      </c>
      <c r="OB120">
        <v>0</v>
      </c>
      <c r="OC120">
        <v>0</v>
      </c>
      <c r="OD120">
        <v>0</v>
      </c>
      <c r="OE120">
        <v>16000</v>
      </c>
      <c r="OF120">
        <v>256000</v>
      </c>
      <c r="OG120">
        <v>4000</v>
      </c>
      <c r="OH120">
        <v>8000</v>
      </c>
      <c r="OO120">
        <v>0</v>
      </c>
      <c r="OP120">
        <v>0</v>
      </c>
      <c r="OQ120">
        <v>0</v>
      </c>
      <c r="OR120">
        <v>0</v>
      </c>
      <c r="OS120">
        <v>0</v>
      </c>
      <c r="OT120">
        <v>0</v>
      </c>
      <c r="OU120">
        <v>0</v>
      </c>
      <c r="OV120">
        <v>4264926</v>
      </c>
      <c r="OX120">
        <v>0.25270000000000004</v>
      </c>
      <c r="OY120">
        <v>406500.10000000003</v>
      </c>
      <c r="OZ120">
        <v>716135</v>
      </c>
      <c r="PA120">
        <v>264229</v>
      </c>
      <c r="PB120">
        <v>6925</v>
      </c>
      <c r="PC120">
        <v>0</v>
      </c>
      <c r="PD120">
        <v>35000000</v>
      </c>
      <c r="PE120">
        <v>33517000</v>
      </c>
      <c r="PF120">
        <v>1483000</v>
      </c>
      <c r="PG120">
        <v>306</v>
      </c>
      <c r="PH120">
        <v>0</v>
      </c>
      <c r="PI120">
        <v>0</v>
      </c>
      <c r="PJ120">
        <v>0</v>
      </c>
      <c r="PK120">
        <v>0</v>
      </c>
      <c r="PL120">
        <v>0</v>
      </c>
      <c r="PM120">
        <v>0</v>
      </c>
      <c r="PN120">
        <v>0</v>
      </c>
      <c r="PO120">
        <v>0</v>
      </c>
    </row>
    <row r="121" spans="1:431" customFormat="1" x14ac:dyDescent="0.3">
      <c r="A121">
        <v>46778</v>
      </c>
      <c r="B121" s="4">
        <v>105801</v>
      </c>
      <c r="C121">
        <v>9</v>
      </c>
      <c r="D121">
        <v>2026</v>
      </c>
      <c r="E121">
        <v>6215</v>
      </c>
      <c r="F121">
        <v>0</v>
      </c>
      <c r="G121">
        <v>65.817000000000007</v>
      </c>
      <c r="H121">
        <v>58.448</v>
      </c>
      <c r="I121">
        <v>58.448</v>
      </c>
      <c r="J121">
        <v>65.817000000000007</v>
      </c>
      <c r="K121">
        <v>0</v>
      </c>
      <c r="L121">
        <v>6215</v>
      </c>
      <c r="M121">
        <v>0</v>
      </c>
      <c r="N121">
        <v>0</v>
      </c>
      <c r="P121">
        <v>81.56</v>
      </c>
      <c r="Q121">
        <v>0</v>
      </c>
      <c r="R121">
        <v>38430</v>
      </c>
      <c r="S121">
        <v>471.19</v>
      </c>
      <c r="U121">
        <v>27958</v>
      </c>
      <c r="V121">
        <v>0</v>
      </c>
      <c r="W121">
        <v>0</v>
      </c>
      <c r="X121">
        <v>0</v>
      </c>
      <c r="Z121">
        <v>0</v>
      </c>
      <c r="AC121">
        <v>0</v>
      </c>
      <c r="AD121" t="s">
        <v>427</v>
      </c>
      <c r="AE121">
        <v>0</v>
      </c>
      <c r="AH121">
        <v>0</v>
      </c>
      <c r="AI121">
        <v>0</v>
      </c>
      <c r="AJ121">
        <v>6215</v>
      </c>
      <c r="AK121" t="s">
        <v>949</v>
      </c>
      <c r="AL121" t="s">
        <v>542</v>
      </c>
      <c r="AM121">
        <v>0</v>
      </c>
      <c r="AN121">
        <v>0</v>
      </c>
      <c r="AO121">
        <v>0</v>
      </c>
      <c r="AP121">
        <v>0</v>
      </c>
      <c r="AQ121">
        <v>0</v>
      </c>
      <c r="AS121">
        <v>0</v>
      </c>
      <c r="AT121">
        <v>0</v>
      </c>
      <c r="AU121">
        <v>0</v>
      </c>
      <c r="AV121">
        <v>-10140</v>
      </c>
      <c r="AW121">
        <v>868091</v>
      </c>
      <c r="AX121">
        <v>843832</v>
      </c>
      <c r="AY121">
        <v>658349</v>
      </c>
      <c r="AZ121">
        <v>38430</v>
      </c>
      <c r="BA121">
        <v>8.1669999999999998</v>
      </c>
      <c r="BB121">
        <v>0</v>
      </c>
      <c r="BC121">
        <v>0</v>
      </c>
      <c r="BD121">
        <v>0</v>
      </c>
      <c r="BE121">
        <v>0</v>
      </c>
      <c r="BF121">
        <v>651612</v>
      </c>
      <c r="BG121">
        <v>0</v>
      </c>
      <c r="BJ121">
        <v>12</v>
      </c>
      <c r="BK121">
        <v>0</v>
      </c>
      <c r="BL121">
        <v>0</v>
      </c>
      <c r="BM121">
        <v>0</v>
      </c>
      <c r="BN121">
        <v>0</v>
      </c>
      <c r="BO121">
        <v>0</v>
      </c>
      <c r="BP121">
        <v>0</v>
      </c>
      <c r="BQ121">
        <v>921</v>
      </c>
      <c r="BS121">
        <v>0</v>
      </c>
      <c r="BT121">
        <v>0</v>
      </c>
      <c r="BU121">
        <v>0</v>
      </c>
      <c r="BV121">
        <v>0</v>
      </c>
      <c r="BW121">
        <v>0</v>
      </c>
      <c r="BY121">
        <v>0</v>
      </c>
      <c r="CA121">
        <v>0</v>
      </c>
      <c r="CB121">
        <v>0</v>
      </c>
      <c r="CC121">
        <v>0</v>
      </c>
      <c r="CD121">
        <v>0</v>
      </c>
      <c r="CE121">
        <v>0</v>
      </c>
      <c r="CF121">
        <v>0</v>
      </c>
      <c r="CG121">
        <v>0</v>
      </c>
      <c r="CH121">
        <v>29103</v>
      </c>
      <c r="CI121">
        <v>0</v>
      </c>
      <c r="CJ121">
        <v>5</v>
      </c>
      <c r="CK121">
        <v>0</v>
      </c>
      <c r="CL121">
        <v>0</v>
      </c>
      <c r="CN121">
        <v>0</v>
      </c>
      <c r="CO121">
        <v>1</v>
      </c>
      <c r="CP121">
        <v>0</v>
      </c>
      <c r="CQ121">
        <v>5</v>
      </c>
      <c r="CR121">
        <v>83.74</v>
      </c>
      <c r="CS121">
        <v>0</v>
      </c>
      <c r="CT121">
        <v>0</v>
      </c>
      <c r="CU121">
        <v>0</v>
      </c>
      <c r="CV121">
        <v>0</v>
      </c>
      <c r="CW121">
        <v>0</v>
      </c>
      <c r="CX121">
        <v>0</v>
      </c>
      <c r="CY121">
        <v>0</v>
      </c>
      <c r="CZ121">
        <v>0</v>
      </c>
      <c r="DB121">
        <v>363254</v>
      </c>
      <c r="DC121">
        <v>0</v>
      </c>
      <c r="DD121">
        <v>0</v>
      </c>
      <c r="DE121">
        <v>37912</v>
      </c>
      <c r="DF121">
        <v>37912</v>
      </c>
      <c r="DG121">
        <v>6.1000000000000005</v>
      </c>
      <c r="DH121">
        <v>0</v>
      </c>
      <c r="DI121">
        <v>0</v>
      </c>
      <c r="DK121">
        <v>4407</v>
      </c>
      <c r="DL121">
        <v>0</v>
      </c>
      <c r="DM121">
        <v>116722</v>
      </c>
      <c r="DN121">
        <v>284</v>
      </c>
      <c r="DO121">
        <v>0</v>
      </c>
      <c r="DP121">
        <v>0</v>
      </c>
      <c r="DQ121">
        <v>0</v>
      </c>
      <c r="DR121">
        <v>0</v>
      </c>
      <c r="DS121">
        <v>0</v>
      </c>
      <c r="DT121">
        <v>0</v>
      </c>
      <c r="DU121">
        <v>0</v>
      </c>
      <c r="DV121">
        <v>0</v>
      </c>
      <c r="DW121">
        <v>0</v>
      </c>
      <c r="DX121">
        <v>0</v>
      </c>
      <c r="DY121">
        <v>0</v>
      </c>
      <c r="DZ121">
        <v>0</v>
      </c>
      <c r="EA121">
        <v>0</v>
      </c>
      <c r="EB121">
        <v>0</v>
      </c>
      <c r="EC121">
        <v>13.136000000000001</v>
      </c>
      <c r="ED121">
        <v>93886</v>
      </c>
      <c r="EE121">
        <v>0</v>
      </c>
      <c r="EF121">
        <v>0</v>
      </c>
      <c r="EG121">
        <v>0</v>
      </c>
      <c r="EH121">
        <v>23120</v>
      </c>
      <c r="EI121">
        <v>0</v>
      </c>
      <c r="EJ121">
        <v>0</v>
      </c>
      <c r="EK121">
        <v>1.24</v>
      </c>
      <c r="EL121">
        <v>0</v>
      </c>
      <c r="EM121">
        <v>0</v>
      </c>
      <c r="EN121">
        <v>0</v>
      </c>
      <c r="EO121">
        <v>0</v>
      </c>
      <c r="EP121">
        <v>0</v>
      </c>
      <c r="EQ121">
        <v>1.24</v>
      </c>
      <c r="ER121">
        <v>0</v>
      </c>
      <c r="ES121">
        <v>3.72</v>
      </c>
      <c r="ET121">
        <v>0</v>
      </c>
      <c r="EV121">
        <v>0</v>
      </c>
      <c r="EW121">
        <v>0</v>
      </c>
      <c r="EX121">
        <v>0</v>
      </c>
      <c r="EZ121">
        <v>735662</v>
      </c>
      <c r="FA121">
        <v>0</v>
      </c>
      <c r="FB121">
        <v>773808</v>
      </c>
      <c r="FC121">
        <v>0</v>
      </c>
      <c r="FD121">
        <v>0</v>
      </c>
      <c r="FE121">
        <v>91811</v>
      </c>
      <c r="FF121">
        <v>16359</v>
      </c>
      <c r="FG121">
        <v>6.7610000000000003E-2</v>
      </c>
      <c r="FH121">
        <v>3.1380999999999999E-2</v>
      </c>
      <c r="FI121">
        <v>0</v>
      </c>
      <c r="FJ121">
        <v>0</v>
      </c>
      <c r="FK121">
        <v>104.845</v>
      </c>
      <c r="FL121">
        <v>911081</v>
      </c>
      <c r="FM121">
        <v>0</v>
      </c>
      <c r="FN121">
        <v>0</v>
      </c>
      <c r="FO121">
        <v>47223</v>
      </c>
      <c r="FP121">
        <v>0</v>
      </c>
      <c r="FQ121">
        <v>47223</v>
      </c>
      <c r="FR121">
        <v>47223</v>
      </c>
      <c r="FS121">
        <v>0</v>
      </c>
      <c r="FT121">
        <v>0</v>
      </c>
      <c r="FU121">
        <v>0</v>
      </c>
      <c r="FV121">
        <v>0</v>
      </c>
      <c r="FW121">
        <v>0</v>
      </c>
      <c r="FX121">
        <v>0</v>
      </c>
      <c r="FY121">
        <v>0</v>
      </c>
      <c r="GB121">
        <v>59425</v>
      </c>
      <c r="GC121">
        <v>59425</v>
      </c>
      <c r="GD121">
        <v>6.1290000000000004</v>
      </c>
      <c r="GF121">
        <v>0</v>
      </c>
      <c r="GG121">
        <v>0</v>
      </c>
      <c r="GH121">
        <v>0</v>
      </c>
      <c r="GI121">
        <v>0</v>
      </c>
      <c r="GK121">
        <v>0</v>
      </c>
      <c r="GL121">
        <v>0</v>
      </c>
      <c r="GM121">
        <v>0</v>
      </c>
      <c r="GN121">
        <v>0</v>
      </c>
      <c r="GO121">
        <v>0</v>
      </c>
      <c r="GQ121">
        <v>0</v>
      </c>
      <c r="GR121">
        <v>0</v>
      </c>
      <c r="GS121">
        <v>0</v>
      </c>
      <c r="GT121">
        <v>0</v>
      </c>
      <c r="HB121">
        <v>0</v>
      </c>
      <c r="HC121">
        <v>0</v>
      </c>
      <c r="HD121">
        <v>24543</v>
      </c>
      <c r="HE121">
        <v>0</v>
      </c>
      <c r="HF121">
        <v>67800</v>
      </c>
      <c r="HG121">
        <v>6215</v>
      </c>
      <c r="HH121">
        <v>0</v>
      </c>
      <c r="HI121">
        <v>0</v>
      </c>
      <c r="HJ121">
        <v>35307</v>
      </c>
      <c r="HK121">
        <v>1138</v>
      </c>
      <c r="HL121">
        <v>635</v>
      </c>
      <c r="HM121">
        <v>0</v>
      </c>
      <c r="HN121">
        <v>0</v>
      </c>
      <c r="HO121">
        <v>0</v>
      </c>
      <c r="HP121">
        <v>0</v>
      </c>
      <c r="HQ121">
        <v>0</v>
      </c>
      <c r="HR121">
        <v>0</v>
      </c>
      <c r="HS121">
        <v>735378</v>
      </c>
      <c r="HT121">
        <v>16359</v>
      </c>
      <c r="HW121">
        <v>0</v>
      </c>
      <c r="HX121">
        <v>8</v>
      </c>
      <c r="HY121">
        <v>6</v>
      </c>
      <c r="HZ121">
        <v>4</v>
      </c>
      <c r="IA121">
        <v>4</v>
      </c>
      <c r="IB121">
        <v>3</v>
      </c>
      <c r="IC121">
        <v>25</v>
      </c>
      <c r="ID121">
        <v>0</v>
      </c>
      <c r="IE121">
        <v>0</v>
      </c>
      <c r="IF121">
        <v>0</v>
      </c>
      <c r="IG121">
        <v>10</v>
      </c>
      <c r="IH121">
        <v>0</v>
      </c>
      <c r="II121">
        <v>0</v>
      </c>
      <c r="IJ121">
        <v>0</v>
      </c>
      <c r="IK121">
        <v>0</v>
      </c>
      <c r="IL121">
        <v>0</v>
      </c>
      <c r="IM121">
        <v>0</v>
      </c>
      <c r="IN121">
        <v>0</v>
      </c>
      <c r="IO121">
        <v>0</v>
      </c>
      <c r="IP121">
        <v>0</v>
      </c>
      <c r="IQ121">
        <v>0</v>
      </c>
      <c r="IR121">
        <v>0</v>
      </c>
      <c r="IS121">
        <v>0</v>
      </c>
      <c r="IT121">
        <v>0</v>
      </c>
      <c r="IU121">
        <v>0</v>
      </c>
      <c r="IV121">
        <v>0</v>
      </c>
      <c r="IW121">
        <v>6215</v>
      </c>
      <c r="IX121">
        <v>0</v>
      </c>
      <c r="IY121">
        <v>0</v>
      </c>
      <c r="IZ121">
        <v>0</v>
      </c>
      <c r="JA121">
        <v>0</v>
      </c>
      <c r="JB121">
        <v>0</v>
      </c>
      <c r="JC121">
        <v>0</v>
      </c>
      <c r="JD121">
        <v>0</v>
      </c>
      <c r="JE121">
        <v>0</v>
      </c>
      <c r="JF121">
        <v>0</v>
      </c>
      <c r="JG121">
        <v>0</v>
      </c>
      <c r="JH121">
        <v>0</v>
      </c>
      <c r="JJ121">
        <v>0</v>
      </c>
      <c r="JK121">
        <v>0</v>
      </c>
      <c r="JL121">
        <v>0</v>
      </c>
      <c r="JM121">
        <v>0</v>
      </c>
      <c r="JO121">
        <v>0</v>
      </c>
      <c r="JP121">
        <v>5.0110000000000001</v>
      </c>
      <c r="JQ121">
        <v>1.1180000000000001</v>
      </c>
      <c r="JR121">
        <v>0</v>
      </c>
      <c r="JS121">
        <v>47304</v>
      </c>
      <c r="JT121">
        <v>12121</v>
      </c>
      <c r="JU121">
        <v>0</v>
      </c>
      <c r="JW121">
        <v>0</v>
      </c>
      <c r="JX121">
        <v>0</v>
      </c>
      <c r="JY121">
        <v>0</v>
      </c>
      <c r="JZ121">
        <v>0</v>
      </c>
      <c r="KD121">
        <v>0</v>
      </c>
      <c r="KE121">
        <v>7375</v>
      </c>
      <c r="KG121">
        <v>0</v>
      </c>
      <c r="KH121">
        <v>0</v>
      </c>
      <c r="KI121">
        <v>0</v>
      </c>
      <c r="KJ121">
        <v>10</v>
      </c>
      <c r="KK121">
        <v>0</v>
      </c>
      <c r="KL121">
        <v>6215</v>
      </c>
      <c r="KM121">
        <v>0</v>
      </c>
      <c r="KN121">
        <v>0</v>
      </c>
      <c r="KO121">
        <v>0</v>
      </c>
      <c r="KP121">
        <v>0</v>
      </c>
      <c r="KQ121">
        <v>0</v>
      </c>
      <c r="KS121">
        <v>0</v>
      </c>
      <c r="KT121">
        <v>0</v>
      </c>
      <c r="KU121">
        <v>0</v>
      </c>
      <c r="KW121">
        <v>0</v>
      </c>
      <c r="KX121">
        <v>0</v>
      </c>
      <c r="KY121">
        <v>0</v>
      </c>
      <c r="KZ121">
        <v>848108</v>
      </c>
      <c r="LA121">
        <v>0</v>
      </c>
      <c r="LB121">
        <v>0</v>
      </c>
      <c r="LD121">
        <v>0</v>
      </c>
      <c r="LE121">
        <v>0</v>
      </c>
      <c r="LF121">
        <v>0</v>
      </c>
      <c r="LG121">
        <v>4560</v>
      </c>
      <c r="LH121">
        <v>0</v>
      </c>
      <c r="LI121">
        <v>848108</v>
      </c>
      <c r="LJ121">
        <v>83.74</v>
      </c>
      <c r="LK121">
        <v>1</v>
      </c>
      <c r="LL121">
        <v>33540</v>
      </c>
      <c r="LM121">
        <v>1767</v>
      </c>
      <c r="LN121">
        <v>0</v>
      </c>
      <c r="LO121">
        <v>0</v>
      </c>
      <c r="LP121">
        <v>0</v>
      </c>
      <c r="LQ121">
        <v>0</v>
      </c>
      <c r="LR121">
        <v>0</v>
      </c>
      <c r="LS121">
        <v>0</v>
      </c>
      <c r="LT121">
        <v>0</v>
      </c>
      <c r="LU121">
        <v>0</v>
      </c>
      <c r="LV121">
        <v>0</v>
      </c>
      <c r="LW121">
        <v>0</v>
      </c>
      <c r="LX121">
        <v>0</v>
      </c>
      <c r="LY121">
        <v>0</v>
      </c>
      <c r="LZ121">
        <v>76</v>
      </c>
      <c r="MA121">
        <v>4560</v>
      </c>
      <c r="MB121">
        <v>0</v>
      </c>
      <c r="MC121">
        <v>3040</v>
      </c>
      <c r="MD121">
        <v>1520</v>
      </c>
      <c r="ME121">
        <v>0</v>
      </c>
      <c r="MF121">
        <v>0</v>
      </c>
      <c r="MG121">
        <v>872651</v>
      </c>
      <c r="MH121">
        <v>0</v>
      </c>
      <c r="MI121">
        <v>0</v>
      </c>
      <c r="MJ121">
        <v>0</v>
      </c>
      <c r="MK121">
        <v>0</v>
      </c>
      <c r="ML121">
        <v>0</v>
      </c>
      <c r="MM121">
        <v>1228196.149</v>
      </c>
      <c r="MN121">
        <v>0</v>
      </c>
      <c r="MO121">
        <v>81365.085000000006</v>
      </c>
      <c r="MP121">
        <v>0</v>
      </c>
      <c r="MQ121">
        <v>0</v>
      </c>
      <c r="MS121">
        <v>763323922</v>
      </c>
      <c r="MT121">
        <v>257639917</v>
      </c>
      <c r="MU121">
        <v>0</v>
      </c>
      <c r="MV121">
        <v>0</v>
      </c>
      <c r="MW121">
        <v>0</v>
      </c>
      <c r="MX121">
        <v>505684005</v>
      </c>
      <c r="MY121">
        <v>0</v>
      </c>
      <c r="MZ121">
        <v>24000</v>
      </c>
      <c r="NA121">
        <v>3</v>
      </c>
      <c r="NB121">
        <v>0</v>
      </c>
      <c r="ND121">
        <v>69.356999999999999</v>
      </c>
      <c r="NE121">
        <v>3121</v>
      </c>
      <c r="NF121">
        <v>3</v>
      </c>
      <c r="NG121">
        <v>3000</v>
      </c>
      <c r="NH121">
        <v>8056</v>
      </c>
      <c r="NI121">
        <v>0</v>
      </c>
      <c r="NJ121">
        <v>0</v>
      </c>
      <c r="NK121">
        <v>39298</v>
      </c>
      <c r="NL121">
        <v>0</v>
      </c>
      <c r="NN121">
        <v>0</v>
      </c>
      <c r="NO121">
        <v>0</v>
      </c>
      <c r="NP121">
        <v>76</v>
      </c>
      <c r="NT121">
        <v>0</v>
      </c>
      <c r="NU121">
        <v>0</v>
      </c>
      <c r="NV121">
        <v>0</v>
      </c>
      <c r="NW121">
        <v>0</v>
      </c>
      <c r="NX121">
        <v>0</v>
      </c>
      <c r="NY121">
        <v>0</v>
      </c>
      <c r="NZ121">
        <v>0</v>
      </c>
      <c r="OA121">
        <v>0</v>
      </c>
      <c r="OB121">
        <v>0</v>
      </c>
      <c r="OC121">
        <v>0</v>
      </c>
      <c r="OD121">
        <v>0</v>
      </c>
      <c r="OE121">
        <v>20000</v>
      </c>
      <c r="OF121">
        <v>80000</v>
      </c>
      <c r="OG121">
        <v>4000</v>
      </c>
      <c r="OH121">
        <v>8000</v>
      </c>
      <c r="OO121">
        <v>0</v>
      </c>
      <c r="OP121">
        <v>0</v>
      </c>
      <c r="OQ121">
        <v>0</v>
      </c>
      <c r="OR121">
        <v>0</v>
      </c>
      <c r="OS121">
        <v>0</v>
      </c>
      <c r="OT121">
        <v>0</v>
      </c>
      <c r="OU121">
        <v>0</v>
      </c>
      <c r="OV121">
        <v>2263702</v>
      </c>
      <c r="OX121">
        <v>0.25270000000000004</v>
      </c>
      <c r="OY121">
        <v>406500.10000000003</v>
      </c>
      <c r="OZ121">
        <v>0</v>
      </c>
      <c r="PA121">
        <v>0</v>
      </c>
      <c r="PB121">
        <v>6925</v>
      </c>
      <c r="PC121">
        <v>0</v>
      </c>
      <c r="PD121">
        <v>35000000</v>
      </c>
      <c r="PE121">
        <v>33517000</v>
      </c>
      <c r="PF121">
        <v>1483000</v>
      </c>
      <c r="PG121">
        <v>306</v>
      </c>
      <c r="PH121">
        <v>0</v>
      </c>
      <c r="PI121">
        <v>0</v>
      </c>
      <c r="PJ121">
        <v>0</v>
      </c>
      <c r="PK121">
        <v>0</v>
      </c>
      <c r="PL121">
        <v>111151</v>
      </c>
      <c r="PM121">
        <v>0</v>
      </c>
      <c r="PN121">
        <v>0</v>
      </c>
      <c r="PO121">
        <v>0</v>
      </c>
    </row>
    <row r="122" spans="1:431" customFormat="1" x14ac:dyDescent="0.3">
      <c r="A122">
        <v>46778</v>
      </c>
      <c r="B122" s="4">
        <v>105803</v>
      </c>
      <c r="C122">
        <v>9</v>
      </c>
      <c r="D122">
        <v>2026</v>
      </c>
      <c r="E122">
        <v>6215</v>
      </c>
      <c r="F122">
        <v>0</v>
      </c>
      <c r="G122">
        <v>469.09000000000003</v>
      </c>
      <c r="H122">
        <v>287.76900000000001</v>
      </c>
      <c r="I122">
        <v>287.76900000000001</v>
      </c>
      <c r="J122">
        <v>469.09000000000003</v>
      </c>
      <c r="K122">
        <v>0</v>
      </c>
      <c r="L122">
        <v>6215</v>
      </c>
      <c r="M122">
        <v>0</v>
      </c>
      <c r="N122">
        <v>0</v>
      </c>
      <c r="P122">
        <v>419.375</v>
      </c>
      <c r="Q122">
        <v>0</v>
      </c>
      <c r="R122">
        <v>197605</v>
      </c>
      <c r="S122">
        <v>471.19</v>
      </c>
      <c r="U122">
        <v>143758</v>
      </c>
      <c r="V122">
        <v>0.88300000000000001</v>
      </c>
      <c r="W122">
        <v>549</v>
      </c>
      <c r="X122">
        <v>549</v>
      </c>
      <c r="Z122">
        <v>0</v>
      </c>
      <c r="AC122">
        <v>0</v>
      </c>
      <c r="AD122" t="s">
        <v>427</v>
      </c>
      <c r="AE122">
        <v>0</v>
      </c>
      <c r="AH122">
        <v>0</v>
      </c>
      <c r="AI122">
        <v>0</v>
      </c>
      <c r="AJ122">
        <v>6215</v>
      </c>
      <c r="AK122" t="s">
        <v>949</v>
      </c>
      <c r="AL122" t="s">
        <v>543</v>
      </c>
      <c r="AM122">
        <v>0</v>
      </c>
      <c r="AN122">
        <v>0</v>
      </c>
      <c r="AO122">
        <v>0</v>
      </c>
      <c r="AP122">
        <v>0</v>
      </c>
      <c r="AQ122">
        <v>0</v>
      </c>
      <c r="AS122">
        <v>0</v>
      </c>
      <c r="AT122">
        <v>0</v>
      </c>
      <c r="AU122">
        <v>0</v>
      </c>
      <c r="AV122">
        <v>-795</v>
      </c>
      <c r="AW122">
        <v>8815564</v>
      </c>
      <c r="AX122">
        <v>8650539</v>
      </c>
      <c r="AY122">
        <v>5945980</v>
      </c>
      <c r="AZ122">
        <v>197605</v>
      </c>
      <c r="BA122">
        <v>0</v>
      </c>
      <c r="BB122">
        <v>0</v>
      </c>
      <c r="BC122">
        <v>0</v>
      </c>
      <c r="BD122">
        <v>0</v>
      </c>
      <c r="BE122">
        <v>0</v>
      </c>
      <c r="BF122">
        <v>7019983</v>
      </c>
      <c r="BG122">
        <v>0</v>
      </c>
      <c r="BJ122">
        <v>12</v>
      </c>
      <c r="BK122">
        <v>0</v>
      </c>
      <c r="BL122">
        <v>0</v>
      </c>
      <c r="BM122">
        <v>0</v>
      </c>
      <c r="BN122">
        <v>0</v>
      </c>
      <c r="BO122">
        <v>0</v>
      </c>
      <c r="BP122">
        <v>0</v>
      </c>
      <c r="BQ122">
        <v>879</v>
      </c>
      <c r="BS122">
        <v>0</v>
      </c>
      <c r="BT122">
        <v>0</v>
      </c>
      <c r="BU122">
        <v>0</v>
      </c>
      <c r="BV122">
        <v>0</v>
      </c>
      <c r="BW122">
        <v>0</v>
      </c>
      <c r="BY122">
        <v>0</v>
      </c>
      <c r="CA122">
        <v>0</v>
      </c>
      <c r="CB122">
        <v>0</v>
      </c>
      <c r="CC122">
        <v>0</v>
      </c>
      <c r="CD122">
        <v>0</v>
      </c>
      <c r="CE122">
        <v>0</v>
      </c>
      <c r="CF122">
        <v>0</v>
      </c>
      <c r="CG122">
        <v>0</v>
      </c>
      <c r="CH122">
        <v>206544</v>
      </c>
      <c r="CI122">
        <v>0</v>
      </c>
      <c r="CJ122">
        <v>4</v>
      </c>
      <c r="CK122">
        <v>0</v>
      </c>
      <c r="CL122">
        <v>0</v>
      </c>
      <c r="CN122">
        <v>0</v>
      </c>
      <c r="CO122">
        <v>1</v>
      </c>
      <c r="CP122">
        <v>0</v>
      </c>
      <c r="CQ122">
        <v>0</v>
      </c>
      <c r="CR122">
        <v>417.88500000000005</v>
      </c>
      <c r="CS122">
        <v>0</v>
      </c>
      <c r="CT122">
        <v>0</v>
      </c>
      <c r="CU122">
        <v>0</v>
      </c>
      <c r="CV122">
        <v>0</v>
      </c>
      <c r="CW122">
        <v>0</v>
      </c>
      <c r="CX122">
        <v>0</v>
      </c>
      <c r="CY122">
        <v>0</v>
      </c>
      <c r="CZ122">
        <v>0</v>
      </c>
      <c r="DB122">
        <v>1788484</v>
      </c>
      <c r="DC122">
        <v>0</v>
      </c>
      <c r="DD122">
        <v>0</v>
      </c>
      <c r="DE122">
        <v>703538</v>
      </c>
      <c r="DF122">
        <v>703538</v>
      </c>
      <c r="DG122">
        <v>113.2</v>
      </c>
      <c r="DH122">
        <v>0</v>
      </c>
      <c r="DI122">
        <v>0</v>
      </c>
      <c r="DK122">
        <v>3752</v>
      </c>
      <c r="DL122">
        <v>0</v>
      </c>
      <c r="DM122">
        <v>4065678</v>
      </c>
      <c r="DN122">
        <v>9899</v>
      </c>
      <c r="DO122">
        <v>0</v>
      </c>
      <c r="DP122">
        <v>0</v>
      </c>
      <c r="DQ122">
        <v>0</v>
      </c>
      <c r="DR122">
        <v>0</v>
      </c>
      <c r="DS122">
        <v>0</v>
      </c>
      <c r="DT122">
        <v>0</v>
      </c>
      <c r="DU122">
        <v>0</v>
      </c>
      <c r="DV122">
        <v>0</v>
      </c>
      <c r="DW122">
        <v>0</v>
      </c>
      <c r="DX122">
        <v>0</v>
      </c>
      <c r="DY122">
        <v>0</v>
      </c>
      <c r="DZ122">
        <v>0</v>
      </c>
      <c r="EA122">
        <v>0</v>
      </c>
      <c r="EB122">
        <v>26.906000000000002</v>
      </c>
      <c r="EC122">
        <v>1.5110000000000001</v>
      </c>
      <c r="ED122">
        <v>10799</v>
      </c>
      <c r="EE122">
        <v>0</v>
      </c>
      <c r="EF122">
        <v>0</v>
      </c>
      <c r="EG122">
        <v>0</v>
      </c>
      <c r="EH122">
        <v>584602</v>
      </c>
      <c r="EI122">
        <v>3480176</v>
      </c>
      <c r="EJ122">
        <v>139.99100000000001</v>
      </c>
      <c r="EK122">
        <v>1.8540000000000001</v>
      </c>
      <c r="EL122">
        <v>0</v>
      </c>
      <c r="EM122">
        <v>0.17100000000000001</v>
      </c>
      <c r="EN122">
        <v>1.454</v>
      </c>
      <c r="EO122">
        <v>0</v>
      </c>
      <c r="EP122">
        <v>0</v>
      </c>
      <c r="EQ122">
        <v>170.376</v>
      </c>
      <c r="ER122">
        <v>0</v>
      </c>
      <c r="ES122">
        <v>94.063000000000002</v>
      </c>
      <c r="ET122">
        <v>0</v>
      </c>
      <c r="EV122">
        <v>0</v>
      </c>
      <c r="EW122">
        <v>0</v>
      </c>
      <c r="EX122">
        <v>0</v>
      </c>
      <c r="EZ122">
        <v>7485198</v>
      </c>
      <c r="FA122">
        <v>0</v>
      </c>
      <c r="FB122">
        <v>7672904</v>
      </c>
      <c r="FC122">
        <v>0</v>
      </c>
      <c r="FD122">
        <v>0</v>
      </c>
      <c r="FE122">
        <v>989106</v>
      </c>
      <c r="FF122">
        <v>176235</v>
      </c>
      <c r="FG122">
        <v>6.7610000000000003E-2</v>
      </c>
      <c r="FH122">
        <v>3.1380999999999999E-2</v>
      </c>
      <c r="FI122">
        <v>0</v>
      </c>
      <c r="FJ122">
        <v>0</v>
      </c>
      <c r="FK122">
        <v>1129.5230000000001</v>
      </c>
      <c r="FL122">
        <v>9044789</v>
      </c>
      <c r="FM122">
        <v>0</v>
      </c>
      <c r="FN122">
        <v>0</v>
      </c>
      <c r="FO122">
        <v>0</v>
      </c>
      <c r="FP122">
        <v>0</v>
      </c>
      <c r="FQ122">
        <v>0</v>
      </c>
      <c r="FR122">
        <v>0</v>
      </c>
      <c r="FS122">
        <v>0</v>
      </c>
      <c r="FT122">
        <v>0</v>
      </c>
      <c r="FU122">
        <v>0</v>
      </c>
      <c r="FV122">
        <v>0</v>
      </c>
      <c r="FW122">
        <v>0</v>
      </c>
      <c r="FX122">
        <v>0</v>
      </c>
      <c r="FY122">
        <v>0</v>
      </c>
      <c r="GB122">
        <v>104430</v>
      </c>
      <c r="GC122">
        <v>104430</v>
      </c>
      <c r="GD122">
        <v>10.945</v>
      </c>
      <c r="GF122">
        <v>0</v>
      </c>
      <c r="GG122">
        <v>0</v>
      </c>
      <c r="GH122">
        <v>0</v>
      </c>
      <c r="GI122">
        <v>0</v>
      </c>
      <c r="GK122">
        <v>0</v>
      </c>
      <c r="GL122">
        <v>0</v>
      </c>
      <c r="GM122">
        <v>0</v>
      </c>
      <c r="GN122">
        <v>0</v>
      </c>
      <c r="GO122">
        <v>0</v>
      </c>
      <c r="GQ122">
        <v>0</v>
      </c>
      <c r="GR122">
        <v>0</v>
      </c>
      <c r="GS122">
        <v>0</v>
      </c>
      <c r="GT122">
        <v>0</v>
      </c>
      <c r="HB122">
        <v>0</v>
      </c>
      <c r="HC122">
        <v>0</v>
      </c>
      <c r="HD122">
        <v>174924</v>
      </c>
      <c r="HE122">
        <v>0</v>
      </c>
      <c r="HF122">
        <v>333812</v>
      </c>
      <c r="HG122">
        <v>6837</v>
      </c>
      <c r="HH122">
        <v>6756</v>
      </c>
      <c r="HI122">
        <v>0</v>
      </c>
      <c r="HJ122">
        <v>243597</v>
      </c>
      <c r="HK122">
        <v>2017</v>
      </c>
      <c r="HL122">
        <v>957</v>
      </c>
      <c r="HM122">
        <v>0</v>
      </c>
      <c r="HN122">
        <v>0</v>
      </c>
      <c r="HO122">
        <v>0</v>
      </c>
      <c r="HP122">
        <v>0</v>
      </c>
      <c r="HQ122">
        <v>0</v>
      </c>
      <c r="HR122">
        <v>0</v>
      </c>
      <c r="HS122">
        <v>7475299</v>
      </c>
      <c r="HT122">
        <v>176235</v>
      </c>
      <c r="HW122">
        <v>0</v>
      </c>
      <c r="HX122">
        <v>29</v>
      </c>
      <c r="HY122">
        <v>26</v>
      </c>
      <c r="HZ122">
        <v>26</v>
      </c>
      <c r="IA122">
        <v>26</v>
      </c>
      <c r="IB122">
        <v>317</v>
      </c>
      <c r="IC122">
        <v>424</v>
      </c>
      <c r="ID122">
        <v>0</v>
      </c>
      <c r="IE122">
        <v>0</v>
      </c>
      <c r="IF122">
        <v>0</v>
      </c>
      <c r="IG122">
        <v>11</v>
      </c>
      <c r="IH122">
        <v>24.141000000000002</v>
      </c>
      <c r="II122">
        <v>0</v>
      </c>
      <c r="IJ122">
        <v>0.88300000000000001</v>
      </c>
      <c r="IK122">
        <v>301.89300000000003</v>
      </c>
      <c r="IL122">
        <v>0</v>
      </c>
      <c r="IM122">
        <v>0</v>
      </c>
      <c r="IN122">
        <v>0</v>
      </c>
      <c r="IO122">
        <v>0</v>
      </c>
      <c r="IP122">
        <v>301.89300000000003</v>
      </c>
      <c r="IQ122">
        <v>0.88300000000000001</v>
      </c>
      <c r="IR122">
        <v>549</v>
      </c>
      <c r="IS122">
        <v>83021</v>
      </c>
      <c r="IT122">
        <v>0</v>
      </c>
      <c r="IU122">
        <v>0</v>
      </c>
      <c r="IV122">
        <v>0</v>
      </c>
      <c r="IW122">
        <v>6215</v>
      </c>
      <c r="IX122">
        <v>0</v>
      </c>
      <c r="IY122">
        <v>0</v>
      </c>
      <c r="IZ122">
        <v>83021</v>
      </c>
      <c r="JA122">
        <v>0</v>
      </c>
      <c r="JB122">
        <v>0</v>
      </c>
      <c r="JC122">
        <v>0</v>
      </c>
      <c r="JD122">
        <v>0</v>
      </c>
      <c r="JE122">
        <v>0</v>
      </c>
      <c r="JF122">
        <v>0</v>
      </c>
      <c r="JG122">
        <v>0</v>
      </c>
      <c r="JH122">
        <v>0</v>
      </c>
      <c r="JJ122">
        <v>0</v>
      </c>
      <c r="JK122">
        <v>0</v>
      </c>
      <c r="JL122">
        <v>0</v>
      </c>
      <c r="JM122">
        <v>0</v>
      </c>
      <c r="JO122">
        <v>0</v>
      </c>
      <c r="JP122">
        <v>10.153</v>
      </c>
      <c r="JQ122">
        <v>0.79200000000000004</v>
      </c>
      <c r="JR122">
        <v>0</v>
      </c>
      <c r="JS122">
        <v>95844</v>
      </c>
      <c r="JT122">
        <v>8586</v>
      </c>
      <c r="JU122">
        <v>0</v>
      </c>
      <c r="JW122">
        <v>0</v>
      </c>
      <c r="JX122">
        <v>0</v>
      </c>
      <c r="JY122">
        <v>0</v>
      </c>
      <c r="JZ122">
        <v>0</v>
      </c>
      <c r="KD122">
        <v>0</v>
      </c>
      <c r="KE122">
        <v>7375</v>
      </c>
      <c r="KG122">
        <v>0</v>
      </c>
      <c r="KH122">
        <v>0</v>
      </c>
      <c r="KI122">
        <v>0</v>
      </c>
      <c r="KJ122">
        <v>11</v>
      </c>
      <c r="KK122">
        <v>0</v>
      </c>
      <c r="KL122">
        <v>6837</v>
      </c>
      <c r="KM122">
        <v>0</v>
      </c>
      <c r="KN122">
        <v>0</v>
      </c>
      <c r="KO122">
        <v>0</v>
      </c>
      <c r="KP122">
        <v>0</v>
      </c>
      <c r="KQ122">
        <v>0</v>
      </c>
      <c r="KS122">
        <v>0</v>
      </c>
      <c r="KT122">
        <v>0</v>
      </c>
      <c r="KU122">
        <v>0</v>
      </c>
      <c r="KW122">
        <v>0</v>
      </c>
      <c r="KX122">
        <v>0</v>
      </c>
      <c r="KY122">
        <v>0</v>
      </c>
      <c r="KZ122">
        <v>8672260</v>
      </c>
      <c r="LA122">
        <v>0</v>
      </c>
      <c r="LB122">
        <v>0</v>
      </c>
      <c r="LD122">
        <v>0</v>
      </c>
      <c r="LE122">
        <v>0</v>
      </c>
      <c r="LF122">
        <v>0</v>
      </c>
      <c r="LG122">
        <v>31620</v>
      </c>
      <c r="LH122">
        <v>0</v>
      </c>
      <c r="LI122">
        <v>8672260</v>
      </c>
      <c r="LJ122">
        <v>417.88500000000005</v>
      </c>
      <c r="LK122">
        <v>7</v>
      </c>
      <c r="LL122">
        <v>234780</v>
      </c>
      <c r="LM122">
        <v>8817</v>
      </c>
      <c r="LN122">
        <v>0</v>
      </c>
      <c r="LO122">
        <v>0</v>
      </c>
      <c r="LP122">
        <v>0</v>
      </c>
      <c r="LQ122">
        <v>0</v>
      </c>
      <c r="LR122">
        <v>0</v>
      </c>
      <c r="LS122">
        <v>0</v>
      </c>
      <c r="LT122">
        <v>0</v>
      </c>
      <c r="LU122">
        <v>0</v>
      </c>
      <c r="LV122">
        <v>0</v>
      </c>
      <c r="LW122">
        <v>0</v>
      </c>
      <c r="LX122">
        <v>0</v>
      </c>
      <c r="LY122">
        <v>0</v>
      </c>
      <c r="LZ122">
        <v>527</v>
      </c>
      <c r="MA122">
        <v>31620</v>
      </c>
      <c r="MB122">
        <v>0</v>
      </c>
      <c r="MC122">
        <v>21080</v>
      </c>
      <c r="MD122">
        <v>10540</v>
      </c>
      <c r="ME122">
        <v>0</v>
      </c>
      <c r="MF122">
        <v>0</v>
      </c>
      <c r="MG122">
        <v>8847184</v>
      </c>
      <c r="MH122">
        <v>0</v>
      </c>
      <c r="MI122">
        <v>0</v>
      </c>
      <c r="MJ122">
        <v>0</v>
      </c>
      <c r="MK122">
        <v>0</v>
      </c>
      <c r="ML122">
        <v>0</v>
      </c>
      <c r="MM122">
        <v>1228196.149</v>
      </c>
      <c r="MN122">
        <v>0</v>
      </c>
      <c r="MO122">
        <v>81365.085000000006</v>
      </c>
      <c r="MP122">
        <v>27.219000000000001</v>
      </c>
      <c r="MQ122">
        <v>51.36</v>
      </c>
      <c r="MS122">
        <v>763323922</v>
      </c>
      <c r="MT122">
        <v>257639917</v>
      </c>
      <c r="MU122">
        <v>5064</v>
      </c>
      <c r="MV122">
        <v>15004</v>
      </c>
      <c r="MW122">
        <v>1692</v>
      </c>
      <c r="MX122">
        <v>505684005</v>
      </c>
      <c r="MY122">
        <v>0</v>
      </c>
      <c r="MZ122">
        <v>252000</v>
      </c>
      <c r="NA122">
        <v>28</v>
      </c>
      <c r="NB122">
        <v>7</v>
      </c>
      <c r="ND122">
        <v>341.48</v>
      </c>
      <c r="NE122">
        <v>15367</v>
      </c>
      <c r="NF122">
        <v>10</v>
      </c>
      <c r="NG122">
        <v>10000</v>
      </c>
      <c r="NH122">
        <v>55862</v>
      </c>
      <c r="NI122">
        <v>0</v>
      </c>
      <c r="NJ122">
        <v>0</v>
      </c>
      <c r="NK122">
        <v>0</v>
      </c>
      <c r="NL122">
        <v>0</v>
      </c>
      <c r="NN122">
        <v>0</v>
      </c>
      <c r="NO122">
        <v>0</v>
      </c>
      <c r="NP122">
        <v>527</v>
      </c>
      <c r="NT122">
        <v>0</v>
      </c>
      <c r="NU122">
        <v>0</v>
      </c>
      <c r="NV122">
        <v>0</v>
      </c>
      <c r="NW122">
        <v>0</v>
      </c>
      <c r="NX122">
        <v>0</v>
      </c>
      <c r="NY122">
        <v>0</v>
      </c>
      <c r="NZ122">
        <v>0</v>
      </c>
      <c r="OA122">
        <v>0</v>
      </c>
      <c r="OB122">
        <v>0</v>
      </c>
      <c r="OC122">
        <v>0</v>
      </c>
      <c r="OD122">
        <v>0</v>
      </c>
      <c r="OE122">
        <v>128000</v>
      </c>
      <c r="OF122">
        <v>424000</v>
      </c>
      <c r="OG122">
        <v>4000</v>
      </c>
      <c r="OH122">
        <v>8000</v>
      </c>
      <c r="OO122">
        <v>0</v>
      </c>
      <c r="OP122">
        <v>0</v>
      </c>
      <c r="OQ122">
        <v>0</v>
      </c>
      <c r="OR122">
        <v>0</v>
      </c>
      <c r="OS122">
        <v>0</v>
      </c>
      <c r="OT122">
        <v>0</v>
      </c>
      <c r="OU122">
        <v>0</v>
      </c>
      <c r="OV122">
        <v>14154868</v>
      </c>
      <c r="OX122">
        <v>0.25270000000000004</v>
      </c>
      <c r="OY122">
        <v>406500.10000000003</v>
      </c>
      <c r="OZ122">
        <v>2457279</v>
      </c>
      <c r="PA122">
        <v>906650</v>
      </c>
      <c r="PB122">
        <v>6925</v>
      </c>
      <c r="PC122">
        <v>0</v>
      </c>
      <c r="PD122">
        <v>35000000</v>
      </c>
      <c r="PE122">
        <v>33517000</v>
      </c>
      <c r="PF122">
        <v>1483000</v>
      </c>
      <c r="PG122">
        <v>306</v>
      </c>
      <c r="PH122">
        <v>0</v>
      </c>
      <c r="PI122">
        <v>0</v>
      </c>
      <c r="PJ122">
        <v>0</v>
      </c>
      <c r="PK122">
        <v>0</v>
      </c>
      <c r="PL122">
        <v>197213</v>
      </c>
      <c r="PM122">
        <v>0</v>
      </c>
      <c r="PN122">
        <v>0</v>
      </c>
      <c r="PO122">
        <v>0</v>
      </c>
    </row>
    <row r="123" spans="1:431" customFormat="1" x14ac:dyDescent="0.3">
      <c r="A123">
        <v>46778</v>
      </c>
      <c r="B123" s="4">
        <v>105804</v>
      </c>
      <c r="C123">
        <v>9</v>
      </c>
      <c r="D123">
        <v>2026</v>
      </c>
      <c r="E123">
        <v>6215</v>
      </c>
      <c r="F123">
        <v>0</v>
      </c>
      <c r="G123">
        <v>411.77800000000002</v>
      </c>
      <c r="H123">
        <v>382.37100000000004</v>
      </c>
      <c r="I123">
        <v>382.37100000000004</v>
      </c>
      <c r="J123">
        <v>411.77800000000002</v>
      </c>
      <c r="K123">
        <v>0</v>
      </c>
      <c r="L123">
        <v>6215</v>
      </c>
      <c r="M123">
        <v>0</v>
      </c>
      <c r="N123">
        <v>0</v>
      </c>
      <c r="P123">
        <v>352.02800000000002</v>
      </c>
      <c r="Q123">
        <v>0</v>
      </c>
      <c r="R123">
        <v>165872</v>
      </c>
      <c r="S123">
        <v>471.19</v>
      </c>
      <c r="U123">
        <v>120674</v>
      </c>
      <c r="V123">
        <v>78.116</v>
      </c>
      <c r="W123">
        <v>48549</v>
      </c>
      <c r="X123">
        <v>48549</v>
      </c>
      <c r="Z123">
        <v>0</v>
      </c>
      <c r="AC123">
        <v>0</v>
      </c>
      <c r="AD123" t="s">
        <v>427</v>
      </c>
      <c r="AE123">
        <v>0</v>
      </c>
      <c r="AH123">
        <v>0</v>
      </c>
      <c r="AI123">
        <v>0</v>
      </c>
      <c r="AJ123">
        <v>6215</v>
      </c>
      <c r="AK123" t="s">
        <v>949</v>
      </c>
      <c r="AL123" t="s">
        <v>544</v>
      </c>
      <c r="AM123">
        <v>0</v>
      </c>
      <c r="AN123">
        <v>0</v>
      </c>
      <c r="AO123">
        <v>0</v>
      </c>
      <c r="AP123">
        <v>0</v>
      </c>
      <c r="AQ123">
        <v>0</v>
      </c>
      <c r="AS123">
        <v>0</v>
      </c>
      <c r="AT123">
        <v>0</v>
      </c>
      <c r="AU123">
        <v>0</v>
      </c>
      <c r="AV123">
        <v>-30</v>
      </c>
      <c r="AW123">
        <v>4882048</v>
      </c>
      <c r="AX123">
        <v>4729677</v>
      </c>
      <c r="AY123">
        <v>3150008</v>
      </c>
      <c r="AZ123">
        <v>165872</v>
      </c>
      <c r="BA123">
        <v>0</v>
      </c>
      <c r="BB123">
        <v>8912</v>
      </c>
      <c r="BC123">
        <v>8855</v>
      </c>
      <c r="BD123">
        <v>20.589000000000002</v>
      </c>
      <c r="BE123">
        <v>57</v>
      </c>
      <c r="BF123">
        <v>4007371</v>
      </c>
      <c r="BG123">
        <v>0</v>
      </c>
      <c r="BJ123">
        <v>12</v>
      </c>
      <c r="BK123">
        <v>0</v>
      </c>
      <c r="BL123">
        <v>0</v>
      </c>
      <c r="BM123">
        <v>0</v>
      </c>
      <c r="BN123">
        <v>0</v>
      </c>
      <c r="BO123">
        <v>0</v>
      </c>
      <c r="BP123">
        <v>0</v>
      </c>
      <c r="BQ123">
        <v>861</v>
      </c>
      <c r="BS123">
        <v>0</v>
      </c>
      <c r="BT123">
        <v>0</v>
      </c>
      <c r="BU123">
        <v>0</v>
      </c>
      <c r="BV123">
        <v>0</v>
      </c>
      <c r="BW123">
        <v>0</v>
      </c>
      <c r="BY123">
        <v>0</v>
      </c>
      <c r="CA123">
        <v>0</v>
      </c>
      <c r="CB123">
        <v>0</v>
      </c>
      <c r="CC123">
        <v>0</v>
      </c>
      <c r="CD123">
        <v>0</v>
      </c>
      <c r="CE123">
        <v>0</v>
      </c>
      <c r="CF123">
        <v>0</v>
      </c>
      <c r="CG123">
        <v>0</v>
      </c>
      <c r="CH123">
        <v>180552</v>
      </c>
      <c r="CI123">
        <v>0</v>
      </c>
      <c r="CJ123">
        <v>4</v>
      </c>
      <c r="CK123">
        <v>0</v>
      </c>
      <c r="CL123">
        <v>0</v>
      </c>
      <c r="CN123">
        <v>0</v>
      </c>
      <c r="CO123">
        <v>1</v>
      </c>
      <c r="CP123">
        <v>0</v>
      </c>
      <c r="CQ123">
        <v>0</v>
      </c>
      <c r="CR123">
        <v>350.20699999999999</v>
      </c>
      <c r="CS123">
        <v>0</v>
      </c>
      <c r="CT123">
        <v>0</v>
      </c>
      <c r="CU123">
        <v>0</v>
      </c>
      <c r="CV123">
        <v>0</v>
      </c>
      <c r="CW123">
        <v>0</v>
      </c>
      <c r="CX123">
        <v>0</v>
      </c>
      <c r="CY123">
        <v>0</v>
      </c>
      <c r="CZ123">
        <v>0</v>
      </c>
      <c r="DB123">
        <v>2376436</v>
      </c>
      <c r="DC123">
        <v>0</v>
      </c>
      <c r="DD123">
        <v>0</v>
      </c>
      <c r="DE123">
        <v>393798</v>
      </c>
      <c r="DF123">
        <v>393798</v>
      </c>
      <c r="DG123">
        <v>63.363</v>
      </c>
      <c r="DH123">
        <v>0</v>
      </c>
      <c r="DI123">
        <v>0</v>
      </c>
      <c r="DK123">
        <v>3481</v>
      </c>
      <c r="DL123">
        <v>0</v>
      </c>
      <c r="DM123">
        <v>461838</v>
      </c>
      <c r="DN123">
        <v>1124</v>
      </c>
      <c r="DO123">
        <v>0</v>
      </c>
      <c r="DP123">
        <v>0</v>
      </c>
      <c r="DQ123">
        <v>0</v>
      </c>
      <c r="DR123">
        <v>0</v>
      </c>
      <c r="DS123">
        <v>0</v>
      </c>
      <c r="DT123">
        <v>0</v>
      </c>
      <c r="DU123">
        <v>0</v>
      </c>
      <c r="DV123">
        <v>0</v>
      </c>
      <c r="DW123">
        <v>0</v>
      </c>
      <c r="DX123">
        <v>0</v>
      </c>
      <c r="DY123">
        <v>0</v>
      </c>
      <c r="DZ123">
        <v>0</v>
      </c>
      <c r="EA123">
        <v>0</v>
      </c>
      <c r="EB123">
        <v>0</v>
      </c>
      <c r="EC123">
        <v>12.474</v>
      </c>
      <c r="ED123">
        <v>89155</v>
      </c>
      <c r="EE123">
        <v>0</v>
      </c>
      <c r="EF123">
        <v>0</v>
      </c>
      <c r="EG123">
        <v>0</v>
      </c>
      <c r="EH123">
        <v>373807</v>
      </c>
      <c r="EI123">
        <v>0</v>
      </c>
      <c r="EJ123">
        <v>0</v>
      </c>
      <c r="EK123">
        <v>13.223000000000001</v>
      </c>
      <c r="EL123">
        <v>0</v>
      </c>
      <c r="EM123">
        <v>4.4390000000000001</v>
      </c>
      <c r="EN123">
        <v>1.4320000000000002</v>
      </c>
      <c r="EO123">
        <v>0</v>
      </c>
      <c r="EP123">
        <v>0</v>
      </c>
      <c r="EQ123">
        <v>19.094000000000001</v>
      </c>
      <c r="ER123">
        <v>0</v>
      </c>
      <c r="ES123">
        <v>60.146000000000001</v>
      </c>
      <c r="ET123">
        <v>0</v>
      </c>
      <c r="EV123">
        <v>0</v>
      </c>
      <c r="EW123">
        <v>0</v>
      </c>
      <c r="EX123">
        <v>0</v>
      </c>
      <c r="EZ123">
        <v>4064440</v>
      </c>
      <c r="FA123">
        <v>0</v>
      </c>
      <c r="FB123">
        <v>4229131</v>
      </c>
      <c r="FC123">
        <v>0</v>
      </c>
      <c r="FD123">
        <v>0</v>
      </c>
      <c r="FE123">
        <v>564633</v>
      </c>
      <c r="FF123">
        <v>100604</v>
      </c>
      <c r="FG123">
        <v>6.7610000000000003E-2</v>
      </c>
      <c r="FH123">
        <v>3.1380999999999999E-2</v>
      </c>
      <c r="FI123">
        <v>0</v>
      </c>
      <c r="FJ123">
        <v>0</v>
      </c>
      <c r="FK123">
        <v>644.79</v>
      </c>
      <c r="FL123">
        <v>5074920</v>
      </c>
      <c r="FM123">
        <v>0</v>
      </c>
      <c r="FN123">
        <v>0</v>
      </c>
      <c r="FO123">
        <v>0</v>
      </c>
      <c r="FP123">
        <v>0</v>
      </c>
      <c r="FQ123">
        <v>0</v>
      </c>
      <c r="FR123">
        <v>0</v>
      </c>
      <c r="FS123">
        <v>0</v>
      </c>
      <c r="FT123">
        <v>0</v>
      </c>
      <c r="FU123">
        <v>0</v>
      </c>
      <c r="FV123">
        <v>0</v>
      </c>
      <c r="FW123">
        <v>0</v>
      </c>
      <c r="FX123">
        <v>0</v>
      </c>
      <c r="FY123">
        <v>0</v>
      </c>
      <c r="GB123">
        <v>97355</v>
      </c>
      <c r="GC123">
        <v>97355</v>
      </c>
      <c r="GD123">
        <v>10.313000000000001</v>
      </c>
      <c r="GF123">
        <v>0</v>
      </c>
      <c r="GG123">
        <v>0</v>
      </c>
      <c r="GH123">
        <v>0</v>
      </c>
      <c r="GI123">
        <v>0</v>
      </c>
      <c r="GK123">
        <v>0</v>
      </c>
      <c r="GL123">
        <v>0</v>
      </c>
      <c r="GM123">
        <v>0</v>
      </c>
      <c r="GN123">
        <v>0</v>
      </c>
      <c r="GO123">
        <v>0</v>
      </c>
      <c r="GQ123">
        <v>0</v>
      </c>
      <c r="GR123">
        <v>0</v>
      </c>
      <c r="GS123">
        <v>0</v>
      </c>
      <c r="GT123">
        <v>0</v>
      </c>
      <c r="HB123">
        <v>0</v>
      </c>
      <c r="HC123">
        <v>0</v>
      </c>
      <c r="HD123">
        <v>153552</v>
      </c>
      <c r="HE123">
        <v>0</v>
      </c>
      <c r="HF123">
        <v>443550</v>
      </c>
      <c r="HG123">
        <v>6215</v>
      </c>
      <c r="HH123">
        <v>163902</v>
      </c>
      <c r="HI123">
        <v>0</v>
      </c>
      <c r="HJ123">
        <v>40929</v>
      </c>
      <c r="HK123">
        <v>0</v>
      </c>
      <c r="HL123">
        <v>0</v>
      </c>
      <c r="HM123">
        <v>0</v>
      </c>
      <c r="HN123">
        <v>5692</v>
      </c>
      <c r="HO123">
        <v>0</v>
      </c>
      <c r="HP123">
        <v>0</v>
      </c>
      <c r="HQ123">
        <v>0</v>
      </c>
      <c r="HR123">
        <v>0</v>
      </c>
      <c r="HS123">
        <v>4063259</v>
      </c>
      <c r="HT123">
        <v>100604</v>
      </c>
      <c r="HW123">
        <v>0</v>
      </c>
      <c r="HX123">
        <v>137</v>
      </c>
      <c r="HY123">
        <v>70</v>
      </c>
      <c r="HZ123">
        <v>36</v>
      </c>
      <c r="IA123">
        <v>19</v>
      </c>
      <c r="IB123">
        <v>7</v>
      </c>
      <c r="IC123">
        <v>269</v>
      </c>
      <c r="ID123">
        <v>0</v>
      </c>
      <c r="IE123">
        <v>0</v>
      </c>
      <c r="IF123">
        <v>0</v>
      </c>
      <c r="IG123">
        <v>10</v>
      </c>
      <c r="IH123">
        <v>153.52600000000001</v>
      </c>
      <c r="II123">
        <v>0</v>
      </c>
      <c r="IJ123">
        <v>78.116</v>
      </c>
      <c r="IK123">
        <v>0</v>
      </c>
      <c r="IL123">
        <v>0</v>
      </c>
      <c r="IM123">
        <v>0</v>
      </c>
      <c r="IN123">
        <v>0</v>
      </c>
      <c r="IO123">
        <v>0</v>
      </c>
      <c r="IP123">
        <v>0</v>
      </c>
      <c r="IQ123">
        <v>78.116</v>
      </c>
      <c r="IR123">
        <v>48549</v>
      </c>
      <c r="IS123">
        <v>0</v>
      </c>
      <c r="IT123">
        <v>0</v>
      </c>
      <c r="IU123">
        <v>0</v>
      </c>
      <c r="IV123">
        <v>0</v>
      </c>
      <c r="IW123">
        <v>6215</v>
      </c>
      <c r="IX123">
        <v>0</v>
      </c>
      <c r="IY123">
        <v>0</v>
      </c>
      <c r="IZ123">
        <v>0</v>
      </c>
      <c r="JA123">
        <v>0</v>
      </c>
      <c r="JB123">
        <v>0</v>
      </c>
      <c r="JC123">
        <v>0</v>
      </c>
      <c r="JD123">
        <v>0</v>
      </c>
      <c r="JE123">
        <v>0</v>
      </c>
      <c r="JF123">
        <v>1</v>
      </c>
      <c r="JG123">
        <v>5692</v>
      </c>
      <c r="JH123">
        <v>0</v>
      </c>
      <c r="JJ123">
        <v>0</v>
      </c>
      <c r="JK123">
        <v>0</v>
      </c>
      <c r="JL123">
        <v>0</v>
      </c>
      <c r="JM123">
        <v>0</v>
      </c>
      <c r="JO123">
        <v>0</v>
      </c>
      <c r="JP123">
        <v>10.313000000000001</v>
      </c>
      <c r="JQ123">
        <v>0</v>
      </c>
      <c r="JR123">
        <v>0</v>
      </c>
      <c r="JS123">
        <v>97355</v>
      </c>
      <c r="JT123">
        <v>0</v>
      </c>
      <c r="JU123">
        <v>8957</v>
      </c>
      <c r="JW123">
        <v>0</v>
      </c>
      <c r="JX123">
        <v>0</v>
      </c>
      <c r="JY123">
        <v>0</v>
      </c>
      <c r="JZ123">
        <v>0</v>
      </c>
      <c r="KD123">
        <v>22623</v>
      </c>
      <c r="KE123">
        <v>7375</v>
      </c>
      <c r="KG123">
        <v>0</v>
      </c>
      <c r="KH123">
        <v>0</v>
      </c>
      <c r="KI123">
        <v>0</v>
      </c>
      <c r="KJ123">
        <v>5</v>
      </c>
      <c r="KK123">
        <v>5</v>
      </c>
      <c r="KL123">
        <v>3108</v>
      </c>
      <c r="KM123">
        <v>3108</v>
      </c>
      <c r="KN123">
        <v>0</v>
      </c>
      <c r="KO123">
        <v>0</v>
      </c>
      <c r="KP123">
        <v>0</v>
      </c>
      <c r="KQ123">
        <v>0</v>
      </c>
      <c r="KS123">
        <v>0</v>
      </c>
      <c r="KT123">
        <v>0</v>
      </c>
      <c r="KU123">
        <v>0</v>
      </c>
      <c r="KW123">
        <v>0</v>
      </c>
      <c r="KX123">
        <v>0</v>
      </c>
      <c r="KY123">
        <v>0</v>
      </c>
      <c r="KZ123">
        <v>4755496</v>
      </c>
      <c r="LA123">
        <v>0</v>
      </c>
      <c r="LB123">
        <v>0</v>
      </c>
      <c r="LD123">
        <v>0</v>
      </c>
      <c r="LE123">
        <v>0</v>
      </c>
      <c r="LF123">
        <v>0</v>
      </c>
      <c r="LG123">
        <v>27000</v>
      </c>
      <c r="LH123">
        <v>0</v>
      </c>
      <c r="LI123">
        <v>4755496</v>
      </c>
      <c r="LJ123">
        <v>350.20699999999999</v>
      </c>
      <c r="LK123">
        <v>1</v>
      </c>
      <c r="LL123">
        <v>33540</v>
      </c>
      <c r="LM123">
        <v>7389</v>
      </c>
      <c r="LN123">
        <v>0</v>
      </c>
      <c r="LO123">
        <v>0</v>
      </c>
      <c r="LP123">
        <v>0</v>
      </c>
      <c r="LQ123">
        <v>0</v>
      </c>
      <c r="LR123">
        <v>0</v>
      </c>
      <c r="LS123">
        <v>0</v>
      </c>
      <c r="LT123">
        <v>0</v>
      </c>
      <c r="LU123">
        <v>0</v>
      </c>
      <c r="LV123">
        <v>0</v>
      </c>
      <c r="LW123">
        <v>0</v>
      </c>
      <c r="LX123">
        <v>0</v>
      </c>
      <c r="LY123">
        <v>0</v>
      </c>
      <c r="LZ123">
        <v>449</v>
      </c>
      <c r="MA123">
        <v>27000</v>
      </c>
      <c r="MB123">
        <v>0</v>
      </c>
      <c r="MC123">
        <v>18000</v>
      </c>
      <c r="MD123">
        <v>9000</v>
      </c>
      <c r="ME123">
        <v>0</v>
      </c>
      <c r="MF123">
        <v>0</v>
      </c>
      <c r="MG123">
        <v>4909048</v>
      </c>
      <c r="MH123">
        <v>0</v>
      </c>
      <c r="MI123">
        <v>0</v>
      </c>
      <c r="MJ123">
        <v>0</v>
      </c>
      <c r="MK123">
        <v>0</v>
      </c>
      <c r="ML123">
        <v>0</v>
      </c>
      <c r="MM123">
        <v>1228196.149</v>
      </c>
      <c r="MN123">
        <v>19.435000000000002</v>
      </c>
      <c r="MO123">
        <v>81365.085000000006</v>
      </c>
      <c r="MP123">
        <v>175.51300000000001</v>
      </c>
      <c r="MQ123">
        <v>329.03900000000004</v>
      </c>
      <c r="MS123">
        <v>763323922</v>
      </c>
      <c r="MT123">
        <v>257639917</v>
      </c>
      <c r="MU123">
        <v>32205</v>
      </c>
      <c r="MV123">
        <v>95416</v>
      </c>
      <c r="MW123">
        <v>10908</v>
      </c>
      <c r="MX123">
        <v>505684005</v>
      </c>
      <c r="MY123">
        <v>120789</v>
      </c>
      <c r="MZ123">
        <v>96000</v>
      </c>
      <c r="NA123">
        <v>10</v>
      </c>
      <c r="NB123">
        <v>4</v>
      </c>
      <c r="ND123">
        <v>453.73900000000003</v>
      </c>
      <c r="NE123">
        <v>20418</v>
      </c>
      <c r="NF123">
        <v>18</v>
      </c>
      <c r="NG123">
        <v>18000</v>
      </c>
      <c r="NH123">
        <v>47594</v>
      </c>
      <c r="NI123">
        <v>0</v>
      </c>
      <c r="NJ123">
        <v>0</v>
      </c>
      <c r="NK123">
        <v>47145</v>
      </c>
      <c r="NL123">
        <v>0</v>
      </c>
      <c r="NN123">
        <v>0</v>
      </c>
      <c r="NO123">
        <v>0</v>
      </c>
      <c r="NP123">
        <v>450</v>
      </c>
      <c r="NT123">
        <v>0</v>
      </c>
      <c r="NU123">
        <v>0</v>
      </c>
      <c r="NV123">
        <v>0</v>
      </c>
      <c r="NW123">
        <v>0</v>
      </c>
      <c r="NX123">
        <v>0</v>
      </c>
      <c r="NY123">
        <v>0</v>
      </c>
      <c r="NZ123">
        <v>0</v>
      </c>
      <c r="OA123">
        <v>0</v>
      </c>
      <c r="OB123">
        <v>0</v>
      </c>
      <c r="OC123">
        <v>0</v>
      </c>
      <c r="OD123">
        <v>0</v>
      </c>
      <c r="OE123">
        <v>16000</v>
      </c>
      <c r="OF123">
        <v>192000</v>
      </c>
      <c r="OG123">
        <v>4000</v>
      </c>
      <c r="OH123">
        <v>8000</v>
      </c>
      <c r="OO123">
        <v>0</v>
      </c>
      <c r="OP123">
        <v>0</v>
      </c>
      <c r="OQ123">
        <v>0</v>
      </c>
      <c r="OR123">
        <v>0</v>
      </c>
      <c r="OS123">
        <v>0</v>
      </c>
      <c r="OT123">
        <v>0</v>
      </c>
      <c r="OU123">
        <v>0</v>
      </c>
      <c r="OV123">
        <v>2632879</v>
      </c>
      <c r="OX123">
        <v>0.25270000000000004</v>
      </c>
      <c r="OY123">
        <v>406500.10000000003</v>
      </c>
      <c r="OZ123">
        <v>461947</v>
      </c>
      <c r="PA123">
        <v>170443</v>
      </c>
      <c r="PB123">
        <v>6925</v>
      </c>
      <c r="PC123">
        <v>0</v>
      </c>
      <c r="PD123">
        <v>35000000</v>
      </c>
      <c r="PE123">
        <v>33517000</v>
      </c>
      <c r="PF123">
        <v>1483000</v>
      </c>
      <c r="PG123">
        <v>306</v>
      </c>
      <c r="PH123">
        <v>0</v>
      </c>
      <c r="PI123">
        <v>0</v>
      </c>
      <c r="PJ123">
        <v>0</v>
      </c>
      <c r="PK123">
        <v>0</v>
      </c>
      <c r="PL123">
        <v>44480</v>
      </c>
      <c r="PM123">
        <v>0</v>
      </c>
      <c r="PN123">
        <v>0</v>
      </c>
      <c r="PO123">
        <v>0</v>
      </c>
    </row>
    <row r="124" spans="1:431" customFormat="1" x14ac:dyDescent="0.3">
      <c r="A124">
        <v>46778</v>
      </c>
      <c r="B124" s="4">
        <v>108802</v>
      </c>
      <c r="C124">
        <v>9</v>
      </c>
      <c r="D124">
        <v>2026</v>
      </c>
      <c r="E124">
        <v>6215</v>
      </c>
      <c r="F124">
        <v>0</v>
      </c>
      <c r="G124">
        <v>865.0680000000001</v>
      </c>
      <c r="H124">
        <v>833.04600000000005</v>
      </c>
      <c r="I124">
        <v>833.04600000000005</v>
      </c>
      <c r="J124">
        <v>865.0680000000001</v>
      </c>
      <c r="K124">
        <v>0</v>
      </c>
      <c r="L124">
        <v>6215</v>
      </c>
      <c r="M124">
        <v>0</v>
      </c>
      <c r="N124">
        <v>0</v>
      </c>
      <c r="P124">
        <v>958.00200000000007</v>
      </c>
      <c r="Q124">
        <v>0</v>
      </c>
      <c r="R124">
        <v>451401</v>
      </c>
      <c r="S124">
        <v>471.19</v>
      </c>
      <c r="U124">
        <v>328400</v>
      </c>
      <c r="V124">
        <v>258.93200000000002</v>
      </c>
      <c r="W124">
        <v>160926</v>
      </c>
      <c r="X124">
        <v>160926</v>
      </c>
      <c r="Z124">
        <v>0</v>
      </c>
      <c r="AC124">
        <v>0</v>
      </c>
      <c r="AD124" t="s">
        <v>427</v>
      </c>
      <c r="AE124">
        <v>0</v>
      </c>
      <c r="AH124">
        <v>0</v>
      </c>
      <c r="AI124">
        <v>0</v>
      </c>
      <c r="AJ124">
        <v>6215</v>
      </c>
      <c r="AK124" t="s">
        <v>949</v>
      </c>
      <c r="AL124" t="s">
        <v>545</v>
      </c>
      <c r="AM124">
        <v>0</v>
      </c>
      <c r="AN124">
        <v>0</v>
      </c>
      <c r="AO124">
        <v>0</v>
      </c>
      <c r="AP124">
        <v>0</v>
      </c>
      <c r="AQ124">
        <v>0</v>
      </c>
      <c r="AS124">
        <v>0</v>
      </c>
      <c r="AT124">
        <v>0</v>
      </c>
      <c r="AU124">
        <v>0</v>
      </c>
      <c r="AV124">
        <v>-88</v>
      </c>
      <c r="AW124">
        <v>10885807</v>
      </c>
      <c r="AX124">
        <v>10565206</v>
      </c>
      <c r="AY124">
        <v>7361919</v>
      </c>
      <c r="AZ124">
        <v>451401</v>
      </c>
      <c r="BA124">
        <v>107.417</v>
      </c>
      <c r="BB124">
        <v>18723</v>
      </c>
      <c r="BC124">
        <v>18603</v>
      </c>
      <c r="BD124">
        <v>43.253</v>
      </c>
      <c r="BE124">
        <v>119</v>
      </c>
      <c r="BF124">
        <v>8923531</v>
      </c>
      <c r="BG124">
        <v>0</v>
      </c>
      <c r="BJ124">
        <v>12</v>
      </c>
      <c r="BK124">
        <v>0</v>
      </c>
      <c r="BL124">
        <v>0</v>
      </c>
      <c r="BM124">
        <v>0</v>
      </c>
      <c r="BN124">
        <v>0</v>
      </c>
      <c r="BO124">
        <v>0</v>
      </c>
      <c r="BP124">
        <v>0</v>
      </c>
      <c r="BQ124">
        <v>777</v>
      </c>
      <c r="BS124">
        <v>0</v>
      </c>
      <c r="BT124">
        <v>0</v>
      </c>
      <c r="BU124">
        <v>0</v>
      </c>
      <c r="BV124">
        <v>0</v>
      </c>
      <c r="BW124">
        <v>0</v>
      </c>
      <c r="BY124">
        <v>0</v>
      </c>
      <c r="CA124">
        <v>0</v>
      </c>
      <c r="CB124">
        <v>0</v>
      </c>
      <c r="CC124">
        <v>0</v>
      </c>
      <c r="CD124">
        <v>0</v>
      </c>
      <c r="CE124">
        <v>0</v>
      </c>
      <c r="CF124">
        <v>0</v>
      </c>
      <c r="CG124">
        <v>0</v>
      </c>
      <c r="CH124">
        <v>384624</v>
      </c>
      <c r="CI124">
        <v>0</v>
      </c>
      <c r="CJ124">
        <v>4</v>
      </c>
      <c r="CK124">
        <v>0</v>
      </c>
      <c r="CL124">
        <v>0</v>
      </c>
      <c r="CN124">
        <v>0</v>
      </c>
      <c r="CO124">
        <v>1</v>
      </c>
      <c r="CP124">
        <v>0</v>
      </c>
      <c r="CQ124">
        <v>5.6670000000000007</v>
      </c>
      <c r="CR124">
        <v>955.529</v>
      </c>
      <c r="CS124">
        <v>0</v>
      </c>
      <c r="CT124">
        <v>0</v>
      </c>
      <c r="CU124">
        <v>0</v>
      </c>
      <c r="CV124">
        <v>0</v>
      </c>
      <c r="CW124">
        <v>0</v>
      </c>
      <c r="CX124">
        <v>0</v>
      </c>
      <c r="CY124">
        <v>0</v>
      </c>
      <c r="CZ124">
        <v>0</v>
      </c>
      <c r="DB124">
        <v>5177381</v>
      </c>
      <c r="DC124">
        <v>0</v>
      </c>
      <c r="DD124">
        <v>0</v>
      </c>
      <c r="DE124">
        <v>1216276</v>
      </c>
      <c r="DF124">
        <v>1216276</v>
      </c>
      <c r="DG124">
        <v>195.70000000000002</v>
      </c>
      <c r="DH124">
        <v>0</v>
      </c>
      <c r="DI124">
        <v>0</v>
      </c>
      <c r="DK124">
        <v>2193</v>
      </c>
      <c r="DL124">
        <v>0</v>
      </c>
      <c r="DM124">
        <v>765509</v>
      </c>
      <c r="DN124">
        <v>1864</v>
      </c>
      <c r="DO124">
        <v>0</v>
      </c>
      <c r="DP124">
        <v>0</v>
      </c>
      <c r="DQ124">
        <v>0</v>
      </c>
      <c r="DR124">
        <v>0</v>
      </c>
      <c r="DS124">
        <v>0</v>
      </c>
      <c r="DT124">
        <v>0</v>
      </c>
      <c r="DU124">
        <v>0</v>
      </c>
      <c r="DV124">
        <v>0</v>
      </c>
      <c r="DW124">
        <v>0</v>
      </c>
      <c r="DX124">
        <v>0</v>
      </c>
      <c r="DY124">
        <v>0</v>
      </c>
      <c r="DZ124">
        <v>0</v>
      </c>
      <c r="EA124">
        <v>0</v>
      </c>
      <c r="EB124">
        <v>0</v>
      </c>
      <c r="EC124">
        <v>58.64</v>
      </c>
      <c r="ED124">
        <v>419115</v>
      </c>
      <c r="EE124">
        <v>0</v>
      </c>
      <c r="EF124">
        <v>0</v>
      </c>
      <c r="EG124">
        <v>0</v>
      </c>
      <c r="EH124">
        <v>348258</v>
      </c>
      <c r="EI124">
        <v>0</v>
      </c>
      <c r="EJ124">
        <v>0</v>
      </c>
      <c r="EK124">
        <v>15.315000000000001</v>
      </c>
      <c r="EL124">
        <v>0.153</v>
      </c>
      <c r="EM124">
        <v>0.94000000000000006</v>
      </c>
      <c r="EN124">
        <v>1.454</v>
      </c>
      <c r="EO124">
        <v>0</v>
      </c>
      <c r="EP124">
        <v>0</v>
      </c>
      <c r="EQ124">
        <v>17.709</v>
      </c>
      <c r="ER124">
        <v>0</v>
      </c>
      <c r="ES124">
        <v>56.035000000000004</v>
      </c>
      <c r="ET124">
        <v>0</v>
      </c>
      <c r="EV124">
        <v>0</v>
      </c>
      <c r="EW124">
        <v>0</v>
      </c>
      <c r="EX124">
        <v>0</v>
      </c>
      <c r="EZ124">
        <v>9083871</v>
      </c>
      <c r="FA124">
        <v>0</v>
      </c>
      <c r="FB124">
        <v>9533289</v>
      </c>
      <c r="FC124">
        <v>0</v>
      </c>
      <c r="FD124">
        <v>0</v>
      </c>
      <c r="FE124">
        <v>1257312</v>
      </c>
      <c r="FF124">
        <v>224023</v>
      </c>
      <c r="FG124">
        <v>6.7610000000000003E-2</v>
      </c>
      <c r="FH124">
        <v>3.1380999999999999E-2</v>
      </c>
      <c r="FI124">
        <v>0</v>
      </c>
      <c r="FJ124">
        <v>0</v>
      </c>
      <c r="FK124">
        <v>1435.8050000000001</v>
      </c>
      <c r="FL124">
        <v>11399248</v>
      </c>
      <c r="FM124">
        <v>0</v>
      </c>
      <c r="FN124">
        <v>0</v>
      </c>
      <c r="FO124">
        <v>0</v>
      </c>
      <c r="FP124">
        <v>0</v>
      </c>
      <c r="FQ124">
        <v>0</v>
      </c>
      <c r="FR124">
        <v>0</v>
      </c>
      <c r="FS124">
        <v>0</v>
      </c>
      <c r="FT124">
        <v>0</v>
      </c>
      <c r="FU124">
        <v>0</v>
      </c>
      <c r="FV124">
        <v>0</v>
      </c>
      <c r="FW124">
        <v>0</v>
      </c>
      <c r="FX124">
        <v>0</v>
      </c>
      <c r="FY124">
        <v>0</v>
      </c>
      <c r="GB124">
        <v>135115</v>
      </c>
      <c r="GC124">
        <v>135115</v>
      </c>
      <c r="GD124">
        <v>14.313000000000001</v>
      </c>
      <c r="GF124">
        <v>0</v>
      </c>
      <c r="GG124">
        <v>0</v>
      </c>
      <c r="GH124">
        <v>0</v>
      </c>
      <c r="GI124">
        <v>0</v>
      </c>
      <c r="GK124">
        <v>0</v>
      </c>
      <c r="GL124">
        <v>0</v>
      </c>
      <c r="GM124">
        <v>0</v>
      </c>
      <c r="GN124">
        <v>0</v>
      </c>
      <c r="GO124">
        <v>0</v>
      </c>
      <c r="GQ124">
        <v>0</v>
      </c>
      <c r="GR124">
        <v>0</v>
      </c>
      <c r="GS124">
        <v>0</v>
      </c>
      <c r="GT124">
        <v>0</v>
      </c>
      <c r="HB124">
        <v>0</v>
      </c>
      <c r="HC124">
        <v>0</v>
      </c>
      <c r="HD124">
        <v>322584</v>
      </c>
      <c r="HE124">
        <v>0</v>
      </c>
      <c r="HF124">
        <v>966333</v>
      </c>
      <c r="HG124">
        <v>4972</v>
      </c>
      <c r="HH124">
        <v>476432</v>
      </c>
      <c r="HI124">
        <v>0</v>
      </c>
      <c r="HJ124">
        <v>154322</v>
      </c>
      <c r="HK124">
        <v>0</v>
      </c>
      <c r="HL124">
        <v>28</v>
      </c>
      <c r="HM124">
        <v>0</v>
      </c>
      <c r="HN124">
        <v>0</v>
      </c>
      <c r="HO124">
        <v>0</v>
      </c>
      <c r="HP124">
        <v>0</v>
      </c>
      <c r="HQ124">
        <v>0</v>
      </c>
      <c r="HR124">
        <v>0</v>
      </c>
      <c r="HS124">
        <v>9081888</v>
      </c>
      <c r="HT124">
        <v>224023</v>
      </c>
      <c r="HW124">
        <v>0</v>
      </c>
      <c r="HX124">
        <v>90</v>
      </c>
      <c r="HY124">
        <v>152</v>
      </c>
      <c r="HZ124">
        <v>213</v>
      </c>
      <c r="IA124">
        <v>196</v>
      </c>
      <c r="IB124">
        <v>126</v>
      </c>
      <c r="IC124">
        <v>777</v>
      </c>
      <c r="ID124">
        <v>0</v>
      </c>
      <c r="IE124">
        <v>0</v>
      </c>
      <c r="IF124">
        <v>0</v>
      </c>
      <c r="IG124">
        <v>8</v>
      </c>
      <c r="IH124">
        <v>440.16</v>
      </c>
      <c r="II124">
        <v>0</v>
      </c>
      <c r="IJ124">
        <v>258.93200000000002</v>
      </c>
      <c r="IK124">
        <v>0</v>
      </c>
      <c r="IL124">
        <v>0</v>
      </c>
      <c r="IM124">
        <v>0</v>
      </c>
      <c r="IN124">
        <v>0</v>
      </c>
      <c r="IO124">
        <v>0</v>
      </c>
      <c r="IP124">
        <v>0</v>
      </c>
      <c r="IQ124">
        <v>258.93200000000002</v>
      </c>
      <c r="IR124">
        <v>160926</v>
      </c>
      <c r="IS124">
        <v>0</v>
      </c>
      <c r="IT124">
        <v>0</v>
      </c>
      <c r="IU124">
        <v>0</v>
      </c>
      <c r="IV124">
        <v>0</v>
      </c>
      <c r="IW124">
        <v>6215</v>
      </c>
      <c r="IX124">
        <v>0</v>
      </c>
      <c r="IY124">
        <v>0</v>
      </c>
      <c r="IZ124">
        <v>0</v>
      </c>
      <c r="JA124">
        <v>0</v>
      </c>
      <c r="JB124">
        <v>0</v>
      </c>
      <c r="JC124">
        <v>0</v>
      </c>
      <c r="JD124">
        <v>0</v>
      </c>
      <c r="JE124">
        <v>0</v>
      </c>
      <c r="JF124">
        <v>0</v>
      </c>
      <c r="JG124">
        <v>0</v>
      </c>
      <c r="JH124">
        <v>0</v>
      </c>
      <c r="JJ124">
        <v>0</v>
      </c>
      <c r="JK124">
        <v>0</v>
      </c>
      <c r="JL124">
        <v>0</v>
      </c>
      <c r="JM124">
        <v>0</v>
      </c>
      <c r="JO124">
        <v>0</v>
      </c>
      <c r="JP124">
        <v>14.313000000000001</v>
      </c>
      <c r="JQ124">
        <v>0</v>
      </c>
      <c r="JR124">
        <v>0</v>
      </c>
      <c r="JS124">
        <v>135115</v>
      </c>
      <c r="JT124">
        <v>0</v>
      </c>
      <c r="JU124">
        <v>18817</v>
      </c>
      <c r="JW124">
        <v>0</v>
      </c>
      <c r="JX124">
        <v>0</v>
      </c>
      <c r="JY124">
        <v>0</v>
      </c>
      <c r="JZ124">
        <v>0</v>
      </c>
      <c r="KD124">
        <v>25668</v>
      </c>
      <c r="KE124">
        <v>7375</v>
      </c>
      <c r="KG124">
        <v>0</v>
      </c>
      <c r="KH124">
        <v>0</v>
      </c>
      <c r="KI124">
        <v>0</v>
      </c>
      <c r="KJ124">
        <v>0</v>
      </c>
      <c r="KK124">
        <v>8</v>
      </c>
      <c r="KL124">
        <v>0</v>
      </c>
      <c r="KM124">
        <v>4972</v>
      </c>
      <c r="KN124">
        <v>0</v>
      </c>
      <c r="KO124">
        <v>0</v>
      </c>
      <c r="KP124">
        <v>0</v>
      </c>
      <c r="KQ124">
        <v>0</v>
      </c>
      <c r="KS124">
        <v>0</v>
      </c>
      <c r="KT124">
        <v>0</v>
      </c>
      <c r="KU124">
        <v>0</v>
      </c>
      <c r="KW124">
        <v>0</v>
      </c>
      <c r="KX124">
        <v>0</v>
      </c>
      <c r="KY124">
        <v>0</v>
      </c>
      <c r="KZ124">
        <v>10625263</v>
      </c>
      <c r="LA124">
        <v>0</v>
      </c>
      <c r="LB124">
        <v>0</v>
      </c>
      <c r="LD124">
        <v>0</v>
      </c>
      <c r="LE124">
        <v>0</v>
      </c>
      <c r="LF124">
        <v>0</v>
      </c>
      <c r="LG124">
        <v>62040</v>
      </c>
      <c r="LH124">
        <v>0</v>
      </c>
      <c r="LI124">
        <v>10625263</v>
      </c>
      <c r="LJ124">
        <v>955.53</v>
      </c>
      <c r="LK124">
        <v>4</v>
      </c>
      <c r="LL124">
        <v>134160</v>
      </c>
      <c r="LM124">
        <v>20162</v>
      </c>
      <c r="LN124">
        <v>0</v>
      </c>
      <c r="LO124">
        <v>0</v>
      </c>
      <c r="LP124">
        <v>0</v>
      </c>
      <c r="LQ124">
        <v>0</v>
      </c>
      <c r="LR124">
        <v>0</v>
      </c>
      <c r="LS124">
        <v>0</v>
      </c>
      <c r="LT124">
        <v>0</v>
      </c>
      <c r="LU124">
        <v>0</v>
      </c>
      <c r="LV124">
        <v>0</v>
      </c>
      <c r="LW124">
        <v>0</v>
      </c>
      <c r="LX124">
        <v>0</v>
      </c>
      <c r="LY124">
        <v>0</v>
      </c>
      <c r="LZ124">
        <v>1018</v>
      </c>
      <c r="MA124">
        <v>62040</v>
      </c>
      <c r="MB124">
        <v>0</v>
      </c>
      <c r="MC124">
        <v>41360</v>
      </c>
      <c r="MD124">
        <v>20680</v>
      </c>
      <c r="ME124">
        <v>0</v>
      </c>
      <c r="MF124">
        <v>0</v>
      </c>
      <c r="MG124">
        <v>10947847</v>
      </c>
      <c r="MH124">
        <v>0</v>
      </c>
      <c r="MI124">
        <v>0</v>
      </c>
      <c r="MJ124">
        <v>0</v>
      </c>
      <c r="MK124">
        <v>0</v>
      </c>
      <c r="ML124">
        <v>0</v>
      </c>
      <c r="MM124">
        <v>1228196.149</v>
      </c>
      <c r="MN124">
        <v>57.173999999999999</v>
      </c>
      <c r="MO124">
        <v>81365.085000000006</v>
      </c>
      <c r="MP124">
        <v>462.79200000000003</v>
      </c>
      <c r="MQ124">
        <v>902.952</v>
      </c>
      <c r="MS124">
        <v>763323922</v>
      </c>
      <c r="MT124">
        <v>257639917</v>
      </c>
      <c r="MU124">
        <v>92333</v>
      </c>
      <c r="MV124">
        <v>273559</v>
      </c>
      <c r="MW124">
        <v>28763</v>
      </c>
      <c r="MX124">
        <v>505684005</v>
      </c>
      <c r="MY124">
        <v>355336</v>
      </c>
      <c r="MZ124">
        <v>268000</v>
      </c>
      <c r="NA124">
        <v>23</v>
      </c>
      <c r="NB124">
        <v>21</v>
      </c>
      <c r="ND124">
        <v>988.53</v>
      </c>
      <c r="NE124">
        <v>44484</v>
      </c>
      <c r="NF124">
        <v>37</v>
      </c>
      <c r="NG124">
        <v>37000</v>
      </c>
      <c r="NH124">
        <v>107908</v>
      </c>
      <c r="NI124">
        <v>0</v>
      </c>
      <c r="NJ124">
        <v>0</v>
      </c>
      <c r="NK124">
        <v>250420</v>
      </c>
      <c r="NL124">
        <v>0</v>
      </c>
      <c r="NN124">
        <v>0</v>
      </c>
      <c r="NO124">
        <v>0</v>
      </c>
      <c r="NP124">
        <v>1034</v>
      </c>
      <c r="NT124">
        <v>0</v>
      </c>
      <c r="NU124">
        <v>0</v>
      </c>
      <c r="NV124">
        <v>0</v>
      </c>
      <c r="NW124">
        <v>0</v>
      </c>
      <c r="NX124">
        <v>0</v>
      </c>
      <c r="NY124">
        <v>0</v>
      </c>
      <c r="NZ124">
        <v>0</v>
      </c>
      <c r="OA124">
        <v>0</v>
      </c>
      <c r="OB124">
        <v>0</v>
      </c>
      <c r="OC124">
        <v>0</v>
      </c>
      <c r="OD124">
        <v>0</v>
      </c>
      <c r="OE124">
        <v>142500</v>
      </c>
      <c r="OF124">
        <v>860000</v>
      </c>
      <c r="OG124">
        <v>2500</v>
      </c>
      <c r="OH124">
        <v>5000</v>
      </c>
      <c r="OO124">
        <v>0</v>
      </c>
      <c r="OP124">
        <v>0</v>
      </c>
      <c r="OQ124">
        <v>0</v>
      </c>
      <c r="OR124">
        <v>0</v>
      </c>
      <c r="OS124">
        <v>0</v>
      </c>
      <c r="OT124">
        <v>0</v>
      </c>
      <c r="OU124">
        <v>0</v>
      </c>
      <c r="OV124">
        <v>30551268</v>
      </c>
      <c r="OX124">
        <v>0.25270000000000004</v>
      </c>
      <c r="OY124">
        <v>406500.10000000003</v>
      </c>
      <c r="OZ124">
        <v>5440768</v>
      </c>
      <c r="PA124">
        <v>2007454</v>
      </c>
      <c r="PB124">
        <v>6925</v>
      </c>
      <c r="PC124">
        <v>0</v>
      </c>
      <c r="PD124">
        <v>35000000</v>
      </c>
      <c r="PE124">
        <v>33517000</v>
      </c>
      <c r="PF124">
        <v>1483000</v>
      </c>
      <c r="PG124">
        <v>306</v>
      </c>
      <c r="PH124">
        <v>0</v>
      </c>
      <c r="PI124">
        <v>0</v>
      </c>
      <c r="PJ124">
        <v>0</v>
      </c>
      <c r="PK124">
        <v>0</v>
      </c>
      <c r="PL124">
        <v>933133</v>
      </c>
      <c r="PM124">
        <v>0</v>
      </c>
      <c r="PN124">
        <v>0</v>
      </c>
      <c r="PO124">
        <v>0</v>
      </c>
    </row>
    <row r="125" spans="1:431" customFormat="1" x14ac:dyDescent="0.3">
      <c r="A125">
        <v>46778</v>
      </c>
      <c r="B125" s="4">
        <v>108804</v>
      </c>
      <c r="C125">
        <v>9</v>
      </c>
      <c r="D125">
        <v>2026</v>
      </c>
      <c r="E125">
        <v>6215</v>
      </c>
      <c r="F125">
        <v>0</v>
      </c>
      <c r="G125">
        <v>436.16400000000004</v>
      </c>
      <c r="H125">
        <v>361.904</v>
      </c>
      <c r="I125">
        <v>361.904</v>
      </c>
      <c r="J125">
        <v>436.16400000000004</v>
      </c>
      <c r="K125">
        <v>0</v>
      </c>
      <c r="L125">
        <v>6215</v>
      </c>
      <c r="M125">
        <v>0</v>
      </c>
      <c r="N125">
        <v>0</v>
      </c>
      <c r="P125">
        <v>433.197</v>
      </c>
      <c r="Q125">
        <v>0</v>
      </c>
      <c r="R125">
        <v>204118</v>
      </c>
      <c r="S125">
        <v>471.19</v>
      </c>
      <c r="U125">
        <v>148500</v>
      </c>
      <c r="V125">
        <v>192.661</v>
      </c>
      <c r="W125">
        <v>119739</v>
      </c>
      <c r="X125">
        <v>119739</v>
      </c>
      <c r="Z125">
        <v>0</v>
      </c>
      <c r="AC125">
        <v>0</v>
      </c>
      <c r="AD125" t="s">
        <v>427</v>
      </c>
      <c r="AE125">
        <v>0</v>
      </c>
      <c r="AH125">
        <v>0</v>
      </c>
      <c r="AI125">
        <v>0</v>
      </c>
      <c r="AJ125">
        <v>6215</v>
      </c>
      <c r="AK125" t="s">
        <v>949</v>
      </c>
      <c r="AL125" t="s">
        <v>546</v>
      </c>
      <c r="AM125">
        <v>0</v>
      </c>
      <c r="AN125">
        <v>0</v>
      </c>
      <c r="AO125">
        <v>0</v>
      </c>
      <c r="AP125">
        <v>0</v>
      </c>
      <c r="AQ125">
        <v>0</v>
      </c>
      <c r="AS125">
        <v>0</v>
      </c>
      <c r="AT125">
        <v>0</v>
      </c>
      <c r="AU125">
        <v>0</v>
      </c>
      <c r="AV125">
        <v>-42</v>
      </c>
      <c r="AW125">
        <v>6037933</v>
      </c>
      <c r="AX125">
        <v>5877235</v>
      </c>
      <c r="AY125">
        <v>4037210</v>
      </c>
      <c r="AZ125">
        <v>204118</v>
      </c>
      <c r="BA125">
        <v>20.5</v>
      </c>
      <c r="BB125">
        <v>0</v>
      </c>
      <c r="BC125">
        <v>0</v>
      </c>
      <c r="BD125">
        <v>0</v>
      </c>
      <c r="BE125">
        <v>0</v>
      </c>
      <c r="BF125">
        <v>4852487</v>
      </c>
      <c r="BG125">
        <v>0</v>
      </c>
      <c r="BJ125">
        <v>12</v>
      </c>
      <c r="BK125">
        <v>0</v>
      </c>
      <c r="BL125">
        <v>0</v>
      </c>
      <c r="BM125">
        <v>0</v>
      </c>
      <c r="BN125">
        <v>0</v>
      </c>
      <c r="BO125">
        <v>0</v>
      </c>
      <c r="BP125">
        <v>0</v>
      </c>
      <c r="BQ125">
        <v>865</v>
      </c>
      <c r="BS125">
        <v>0</v>
      </c>
      <c r="BT125">
        <v>0</v>
      </c>
      <c r="BU125">
        <v>0</v>
      </c>
      <c r="BV125">
        <v>0</v>
      </c>
      <c r="BW125">
        <v>0</v>
      </c>
      <c r="BY125">
        <v>0</v>
      </c>
      <c r="CA125">
        <v>0</v>
      </c>
      <c r="CB125">
        <v>0</v>
      </c>
      <c r="CC125">
        <v>0</v>
      </c>
      <c r="CD125">
        <v>0</v>
      </c>
      <c r="CE125">
        <v>0</v>
      </c>
      <c r="CF125">
        <v>0</v>
      </c>
      <c r="CG125">
        <v>0</v>
      </c>
      <c r="CH125">
        <v>191326</v>
      </c>
      <c r="CI125">
        <v>0</v>
      </c>
      <c r="CJ125">
        <v>4</v>
      </c>
      <c r="CK125">
        <v>0</v>
      </c>
      <c r="CL125">
        <v>0</v>
      </c>
      <c r="CN125">
        <v>0</v>
      </c>
      <c r="CO125">
        <v>1</v>
      </c>
      <c r="CP125">
        <v>1.157</v>
      </c>
      <c r="CQ125">
        <v>11.667</v>
      </c>
      <c r="CR125">
        <v>434.01100000000002</v>
      </c>
      <c r="CS125">
        <v>0</v>
      </c>
      <c r="CT125">
        <v>0</v>
      </c>
      <c r="CU125">
        <v>0</v>
      </c>
      <c r="CV125">
        <v>0</v>
      </c>
      <c r="CW125">
        <v>0</v>
      </c>
      <c r="CX125">
        <v>0</v>
      </c>
      <c r="CY125">
        <v>0</v>
      </c>
      <c r="CZ125">
        <v>0</v>
      </c>
      <c r="DB125">
        <v>2249233</v>
      </c>
      <c r="DC125">
        <v>0</v>
      </c>
      <c r="DD125">
        <v>0</v>
      </c>
      <c r="DE125">
        <v>705636</v>
      </c>
      <c r="DF125">
        <v>722966</v>
      </c>
      <c r="DG125">
        <v>113.53800000000001</v>
      </c>
      <c r="DH125">
        <v>0</v>
      </c>
      <c r="DI125">
        <v>17330</v>
      </c>
      <c r="DK125">
        <v>3540</v>
      </c>
      <c r="DL125">
        <v>0</v>
      </c>
      <c r="DM125">
        <v>799997</v>
      </c>
      <c r="DN125">
        <v>1948</v>
      </c>
      <c r="DO125">
        <v>0</v>
      </c>
      <c r="DP125">
        <v>0</v>
      </c>
      <c r="DQ125">
        <v>0</v>
      </c>
      <c r="DR125">
        <v>0</v>
      </c>
      <c r="DS125">
        <v>0</v>
      </c>
      <c r="DT125">
        <v>0</v>
      </c>
      <c r="DU125">
        <v>0</v>
      </c>
      <c r="DV125">
        <v>0</v>
      </c>
      <c r="DW125">
        <v>0</v>
      </c>
      <c r="DX125">
        <v>0</v>
      </c>
      <c r="DY125">
        <v>0</v>
      </c>
      <c r="DZ125">
        <v>0</v>
      </c>
      <c r="EA125">
        <v>0.25800000000000001</v>
      </c>
      <c r="EB125">
        <v>0</v>
      </c>
      <c r="EC125">
        <v>60.432000000000002</v>
      </c>
      <c r="ED125">
        <v>431923</v>
      </c>
      <c r="EE125">
        <v>0</v>
      </c>
      <c r="EF125">
        <v>0</v>
      </c>
      <c r="EG125">
        <v>0</v>
      </c>
      <c r="EH125">
        <v>370022</v>
      </c>
      <c r="EI125">
        <v>0</v>
      </c>
      <c r="EJ125">
        <v>0</v>
      </c>
      <c r="EK125">
        <v>17.95</v>
      </c>
      <c r="EL125">
        <v>0</v>
      </c>
      <c r="EM125">
        <v>1.079</v>
      </c>
      <c r="EN125">
        <v>0.23200000000000001</v>
      </c>
      <c r="EO125">
        <v>0</v>
      </c>
      <c r="EP125">
        <v>0</v>
      </c>
      <c r="EQ125">
        <v>19.519000000000002</v>
      </c>
      <c r="ER125">
        <v>0</v>
      </c>
      <c r="ES125">
        <v>59.537000000000006</v>
      </c>
      <c r="ET125">
        <v>0</v>
      </c>
      <c r="EV125">
        <v>0</v>
      </c>
      <c r="EW125">
        <v>0</v>
      </c>
      <c r="EX125">
        <v>0</v>
      </c>
      <c r="EZ125">
        <v>5071706</v>
      </c>
      <c r="FA125">
        <v>0</v>
      </c>
      <c r="FB125">
        <v>5273876</v>
      </c>
      <c r="FC125">
        <v>0</v>
      </c>
      <c r="FD125">
        <v>0</v>
      </c>
      <c r="FE125">
        <v>683708</v>
      </c>
      <c r="FF125">
        <v>121821</v>
      </c>
      <c r="FG125">
        <v>6.7610000000000003E-2</v>
      </c>
      <c r="FH125">
        <v>3.1380999999999999E-2</v>
      </c>
      <c r="FI125">
        <v>0</v>
      </c>
      <c r="FJ125">
        <v>0</v>
      </c>
      <c r="FK125">
        <v>780.77</v>
      </c>
      <c r="FL125">
        <v>6270731</v>
      </c>
      <c r="FM125">
        <v>0</v>
      </c>
      <c r="FN125">
        <v>0</v>
      </c>
      <c r="FO125">
        <v>0</v>
      </c>
      <c r="FP125">
        <v>0</v>
      </c>
      <c r="FQ125">
        <v>0</v>
      </c>
      <c r="FR125">
        <v>0</v>
      </c>
      <c r="FS125">
        <v>0</v>
      </c>
      <c r="FT125">
        <v>0</v>
      </c>
      <c r="FU125">
        <v>0</v>
      </c>
      <c r="FV125">
        <v>0</v>
      </c>
      <c r="FW125">
        <v>0</v>
      </c>
      <c r="FX125">
        <v>0</v>
      </c>
      <c r="FY125">
        <v>0</v>
      </c>
      <c r="GB125">
        <v>534173</v>
      </c>
      <c r="GC125">
        <v>534173</v>
      </c>
      <c r="GD125">
        <v>54.741</v>
      </c>
      <c r="GF125">
        <v>0</v>
      </c>
      <c r="GG125">
        <v>0</v>
      </c>
      <c r="GH125">
        <v>0</v>
      </c>
      <c r="GI125">
        <v>0</v>
      </c>
      <c r="GK125">
        <v>0</v>
      </c>
      <c r="GL125">
        <v>0</v>
      </c>
      <c r="GM125">
        <v>0</v>
      </c>
      <c r="GN125">
        <v>0</v>
      </c>
      <c r="GO125">
        <v>0</v>
      </c>
      <c r="GQ125">
        <v>0</v>
      </c>
      <c r="GR125">
        <v>0</v>
      </c>
      <c r="GS125">
        <v>0</v>
      </c>
      <c r="GT125">
        <v>0</v>
      </c>
      <c r="HB125">
        <v>0</v>
      </c>
      <c r="HC125">
        <v>0</v>
      </c>
      <c r="HD125">
        <v>162646</v>
      </c>
      <c r="HE125">
        <v>0</v>
      </c>
      <c r="HF125">
        <v>419809</v>
      </c>
      <c r="HG125">
        <v>622</v>
      </c>
      <c r="HH125">
        <v>0</v>
      </c>
      <c r="HI125">
        <v>0</v>
      </c>
      <c r="HJ125">
        <v>143318</v>
      </c>
      <c r="HK125">
        <v>4810</v>
      </c>
      <c r="HL125">
        <v>6155</v>
      </c>
      <c r="HM125">
        <v>4000</v>
      </c>
      <c r="HN125">
        <v>0</v>
      </c>
      <c r="HO125">
        <v>0</v>
      </c>
      <c r="HP125">
        <v>94167</v>
      </c>
      <c r="HQ125">
        <v>0</v>
      </c>
      <c r="HR125">
        <v>0</v>
      </c>
      <c r="HS125">
        <v>5069758</v>
      </c>
      <c r="HT125">
        <v>121821</v>
      </c>
      <c r="HW125">
        <v>0</v>
      </c>
      <c r="HX125">
        <v>26</v>
      </c>
      <c r="HY125">
        <v>64</v>
      </c>
      <c r="HZ125">
        <v>70</v>
      </c>
      <c r="IA125">
        <v>117</v>
      </c>
      <c r="IB125">
        <v>161</v>
      </c>
      <c r="IC125">
        <v>438</v>
      </c>
      <c r="ID125">
        <v>0</v>
      </c>
      <c r="IE125">
        <v>0</v>
      </c>
      <c r="IF125">
        <v>0</v>
      </c>
      <c r="IG125">
        <v>1</v>
      </c>
      <c r="IH125">
        <v>0</v>
      </c>
      <c r="II125">
        <v>342.42500000000001</v>
      </c>
      <c r="IJ125">
        <v>192.661</v>
      </c>
      <c r="IK125">
        <v>0</v>
      </c>
      <c r="IL125">
        <v>0</v>
      </c>
      <c r="IM125">
        <v>0</v>
      </c>
      <c r="IN125">
        <v>1</v>
      </c>
      <c r="IO125">
        <v>1</v>
      </c>
      <c r="IP125">
        <v>342.42500000000001</v>
      </c>
      <c r="IQ125">
        <v>192.661</v>
      </c>
      <c r="IR125">
        <v>119739</v>
      </c>
      <c r="IS125">
        <v>0</v>
      </c>
      <c r="IT125">
        <v>0</v>
      </c>
      <c r="IU125">
        <v>0</v>
      </c>
      <c r="IV125">
        <v>4000</v>
      </c>
      <c r="IW125">
        <v>6215</v>
      </c>
      <c r="IX125">
        <v>0</v>
      </c>
      <c r="IY125">
        <v>0</v>
      </c>
      <c r="IZ125">
        <v>94167</v>
      </c>
      <c r="JA125">
        <v>0</v>
      </c>
      <c r="JB125">
        <v>0</v>
      </c>
      <c r="JC125">
        <v>0</v>
      </c>
      <c r="JD125">
        <v>0</v>
      </c>
      <c r="JE125">
        <v>0</v>
      </c>
      <c r="JF125">
        <v>0</v>
      </c>
      <c r="JG125">
        <v>0</v>
      </c>
      <c r="JH125">
        <v>0</v>
      </c>
      <c r="JJ125">
        <v>0</v>
      </c>
      <c r="JK125">
        <v>0</v>
      </c>
      <c r="JL125">
        <v>0</v>
      </c>
      <c r="JM125">
        <v>0</v>
      </c>
      <c r="JO125">
        <v>6.5000000000000002E-2</v>
      </c>
      <c r="JP125">
        <v>42.184000000000005</v>
      </c>
      <c r="JQ125">
        <v>12.492000000000001</v>
      </c>
      <c r="JR125">
        <v>527</v>
      </c>
      <c r="JS125">
        <v>398217</v>
      </c>
      <c r="JT125">
        <v>135429</v>
      </c>
      <c r="JU125">
        <v>0</v>
      </c>
      <c r="JW125">
        <v>0</v>
      </c>
      <c r="JX125">
        <v>0</v>
      </c>
      <c r="JY125">
        <v>0</v>
      </c>
      <c r="JZ125">
        <v>0</v>
      </c>
      <c r="KD125">
        <v>0</v>
      </c>
      <c r="KE125">
        <v>7375</v>
      </c>
      <c r="KG125">
        <v>0</v>
      </c>
      <c r="KH125">
        <v>0</v>
      </c>
      <c r="KI125">
        <v>0</v>
      </c>
      <c r="KJ125">
        <v>0</v>
      </c>
      <c r="KK125">
        <v>1</v>
      </c>
      <c r="KL125">
        <v>0</v>
      </c>
      <c r="KM125">
        <v>622</v>
      </c>
      <c r="KN125">
        <v>0</v>
      </c>
      <c r="KO125">
        <v>0</v>
      </c>
      <c r="KP125">
        <v>0</v>
      </c>
      <c r="KQ125">
        <v>0</v>
      </c>
      <c r="KS125">
        <v>0</v>
      </c>
      <c r="KT125">
        <v>0</v>
      </c>
      <c r="KU125">
        <v>0</v>
      </c>
      <c r="KW125">
        <v>0</v>
      </c>
      <c r="KX125">
        <v>0</v>
      </c>
      <c r="KY125">
        <v>0</v>
      </c>
      <c r="KZ125">
        <v>5903967</v>
      </c>
      <c r="LA125">
        <v>0</v>
      </c>
      <c r="LB125">
        <v>0</v>
      </c>
      <c r="LD125">
        <v>0</v>
      </c>
      <c r="LE125">
        <v>0</v>
      </c>
      <c r="LF125">
        <v>0</v>
      </c>
      <c r="LG125">
        <v>28680</v>
      </c>
      <c r="LH125">
        <v>0</v>
      </c>
      <c r="LI125">
        <v>5903967</v>
      </c>
      <c r="LJ125">
        <v>434.01100000000002</v>
      </c>
      <c r="LK125">
        <v>4</v>
      </c>
      <c r="LL125">
        <v>134160</v>
      </c>
      <c r="LM125">
        <v>9158</v>
      </c>
      <c r="LN125">
        <v>0</v>
      </c>
      <c r="LO125">
        <v>0</v>
      </c>
      <c r="LP125">
        <v>0</v>
      </c>
      <c r="LQ125">
        <v>0</v>
      </c>
      <c r="LR125">
        <v>0</v>
      </c>
      <c r="LS125">
        <v>0</v>
      </c>
      <c r="LT125">
        <v>0</v>
      </c>
      <c r="LU125">
        <v>0</v>
      </c>
      <c r="LV125">
        <v>0</v>
      </c>
      <c r="LW125">
        <v>0</v>
      </c>
      <c r="LX125">
        <v>0</v>
      </c>
      <c r="LY125">
        <v>0</v>
      </c>
      <c r="LZ125">
        <v>477</v>
      </c>
      <c r="MA125">
        <v>28680</v>
      </c>
      <c r="MB125">
        <v>0</v>
      </c>
      <c r="MC125">
        <v>19120</v>
      </c>
      <c r="MD125">
        <v>9560</v>
      </c>
      <c r="ME125">
        <v>0</v>
      </c>
      <c r="MF125">
        <v>0</v>
      </c>
      <c r="MG125">
        <v>6066613</v>
      </c>
      <c r="MH125">
        <v>0</v>
      </c>
      <c r="MI125">
        <v>0</v>
      </c>
      <c r="MJ125">
        <v>0</v>
      </c>
      <c r="MK125">
        <v>0</v>
      </c>
      <c r="ML125">
        <v>0</v>
      </c>
      <c r="MM125">
        <v>1228196.149</v>
      </c>
      <c r="MN125">
        <v>0</v>
      </c>
      <c r="MO125">
        <v>81365.085000000006</v>
      </c>
      <c r="MP125">
        <v>0</v>
      </c>
      <c r="MQ125">
        <v>0</v>
      </c>
      <c r="MS125">
        <v>763323922</v>
      </c>
      <c r="MT125">
        <v>257639917</v>
      </c>
      <c r="MU125">
        <v>0</v>
      </c>
      <c r="MV125">
        <v>0</v>
      </c>
      <c r="MW125">
        <v>0</v>
      </c>
      <c r="MX125">
        <v>505684005</v>
      </c>
      <c r="MY125">
        <v>0</v>
      </c>
      <c r="MZ125">
        <v>104000</v>
      </c>
      <c r="NA125">
        <v>9</v>
      </c>
      <c r="NB125">
        <v>8</v>
      </c>
      <c r="ND125">
        <v>429.452</v>
      </c>
      <c r="NE125">
        <v>19325</v>
      </c>
      <c r="NF125">
        <v>1</v>
      </c>
      <c r="NG125">
        <v>1000</v>
      </c>
      <c r="NH125">
        <v>50562</v>
      </c>
      <c r="NI125">
        <v>0</v>
      </c>
      <c r="NJ125">
        <v>0</v>
      </c>
      <c r="NK125">
        <v>41514</v>
      </c>
      <c r="NL125">
        <v>0</v>
      </c>
      <c r="NN125">
        <v>0</v>
      </c>
      <c r="NO125">
        <v>0</v>
      </c>
      <c r="NP125">
        <v>478</v>
      </c>
      <c r="NT125">
        <v>0</v>
      </c>
      <c r="NU125">
        <v>0</v>
      </c>
      <c r="NV125">
        <v>0</v>
      </c>
      <c r="NW125">
        <v>0</v>
      </c>
      <c r="NX125">
        <v>0</v>
      </c>
      <c r="NY125">
        <v>0</v>
      </c>
      <c r="NZ125">
        <v>0</v>
      </c>
      <c r="OA125">
        <v>0</v>
      </c>
      <c r="OB125">
        <v>0</v>
      </c>
      <c r="OC125">
        <v>0</v>
      </c>
      <c r="OD125">
        <v>0</v>
      </c>
      <c r="OE125">
        <v>4000</v>
      </c>
      <c r="OF125">
        <v>104000</v>
      </c>
      <c r="OG125">
        <v>4000</v>
      </c>
      <c r="OH125">
        <v>8000</v>
      </c>
      <c r="OO125">
        <v>0</v>
      </c>
      <c r="OP125">
        <v>0</v>
      </c>
      <c r="OQ125">
        <v>0</v>
      </c>
      <c r="OR125">
        <v>0</v>
      </c>
      <c r="OS125">
        <v>0</v>
      </c>
      <c r="OT125">
        <v>0</v>
      </c>
      <c r="OU125">
        <v>0</v>
      </c>
      <c r="OV125">
        <v>981721</v>
      </c>
      <c r="OX125">
        <v>0.25270000000000004</v>
      </c>
      <c r="OY125">
        <v>406500.10000000003</v>
      </c>
      <c r="OZ125">
        <v>163984</v>
      </c>
      <c r="PA125">
        <v>60505</v>
      </c>
      <c r="PB125">
        <v>6925</v>
      </c>
      <c r="PC125">
        <v>0</v>
      </c>
      <c r="PD125">
        <v>35000000</v>
      </c>
      <c r="PE125">
        <v>33517000</v>
      </c>
      <c r="PF125">
        <v>1483000</v>
      </c>
      <c r="PG125">
        <v>306</v>
      </c>
      <c r="PH125">
        <v>0</v>
      </c>
      <c r="PI125">
        <v>0</v>
      </c>
      <c r="PJ125">
        <v>0</v>
      </c>
      <c r="PK125">
        <v>0</v>
      </c>
      <c r="PL125">
        <v>0</v>
      </c>
      <c r="PM125">
        <v>0</v>
      </c>
      <c r="PN125">
        <v>0</v>
      </c>
      <c r="PO125">
        <v>0</v>
      </c>
    </row>
    <row r="126" spans="1:431" customFormat="1" x14ac:dyDescent="0.3">
      <c r="A126">
        <v>46778</v>
      </c>
      <c r="B126" s="4">
        <v>108807</v>
      </c>
      <c r="C126">
        <v>9</v>
      </c>
      <c r="D126">
        <v>2026</v>
      </c>
      <c r="E126">
        <v>6215</v>
      </c>
      <c r="F126">
        <v>0</v>
      </c>
      <c r="G126">
        <v>74552.240999999995</v>
      </c>
      <c r="H126">
        <v>66136.225000000006</v>
      </c>
      <c r="I126">
        <v>66136.225000000006</v>
      </c>
      <c r="J126">
        <v>74552.240999999995</v>
      </c>
      <c r="K126">
        <v>0</v>
      </c>
      <c r="L126">
        <v>6215</v>
      </c>
      <c r="M126">
        <v>0</v>
      </c>
      <c r="N126">
        <v>0</v>
      </c>
      <c r="P126">
        <v>74237.27</v>
      </c>
      <c r="Q126">
        <v>0</v>
      </c>
      <c r="R126">
        <v>34979859</v>
      </c>
      <c r="S126">
        <v>471.19</v>
      </c>
      <c r="U126">
        <v>25448248</v>
      </c>
      <c r="V126">
        <v>31259.195</v>
      </c>
      <c r="W126">
        <v>19427590</v>
      </c>
      <c r="X126">
        <v>19427590</v>
      </c>
      <c r="Z126">
        <v>0</v>
      </c>
      <c r="AC126">
        <v>0</v>
      </c>
      <c r="AD126" t="s">
        <v>427</v>
      </c>
      <c r="AE126">
        <v>0</v>
      </c>
      <c r="AH126">
        <v>0</v>
      </c>
      <c r="AI126">
        <v>0</v>
      </c>
      <c r="AJ126">
        <v>6215</v>
      </c>
      <c r="AK126" t="s">
        <v>949</v>
      </c>
      <c r="AL126" t="s">
        <v>547</v>
      </c>
      <c r="AM126">
        <v>0</v>
      </c>
      <c r="AN126">
        <v>0</v>
      </c>
      <c r="AO126">
        <v>0</v>
      </c>
      <c r="AP126">
        <v>0</v>
      </c>
      <c r="AQ126">
        <v>0</v>
      </c>
      <c r="AS126">
        <v>0</v>
      </c>
      <c r="AT126">
        <v>0</v>
      </c>
      <c r="AU126">
        <v>0</v>
      </c>
      <c r="AV126">
        <v>-6847</v>
      </c>
      <c r="AW126">
        <v>907672265</v>
      </c>
      <c r="AX126">
        <v>880054688</v>
      </c>
      <c r="AY126">
        <v>607726953</v>
      </c>
      <c r="AZ126">
        <v>34979859</v>
      </c>
      <c r="BA126">
        <v>2384.25</v>
      </c>
      <c r="BB126">
        <v>0</v>
      </c>
      <c r="BC126">
        <v>0</v>
      </c>
      <c r="BD126">
        <v>0</v>
      </c>
      <c r="BE126">
        <v>0</v>
      </c>
      <c r="BF126">
        <v>756991361</v>
      </c>
      <c r="BG126">
        <v>0</v>
      </c>
      <c r="BJ126">
        <v>12</v>
      </c>
      <c r="BK126">
        <v>0</v>
      </c>
      <c r="BL126">
        <v>0</v>
      </c>
      <c r="BM126">
        <v>0</v>
      </c>
      <c r="BN126">
        <v>0</v>
      </c>
      <c r="BO126">
        <v>0</v>
      </c>
      <c r="BP126">
        <v>0</v>
      </c>
      <c r="BQ126">
        <v>0</v>
      </c>
      <c r="BS126">
        <v>0</v>
      </c>
      <c r="BT126">
        <v>0</v>
      </c>
      <c r="BU126">
        <v>0</v>
      </c>
      <c r="BV126">
        <v>0</v>
      </c>
      <c r="BW126">
        <v>0</v>
      </c>
      <c r="BY126">
        <v>0</v>
      </c>
      <c r="CA126">
        <v>4026.5610000000001</v>
      </c>
      <c r="CB126">
        <v>1389001</v>
      </c>
      <c r="CC126">
        <v>0</v>
      </c>
      <c r="CD126">
        <v>0</v>
      </c>
      <c r="CE126">
        <v>0</v>
      </c>
      <c r="CF126">
        <v>0</v>
      </c>
      <c r="CG126">
        <v>0</v>
      </c>
      <c r="CH126">
        <v>32577011</v>
      </c>
      <c r="CI126">
        <v>0</v>
      </c>
      <c r="CJ126">
        <v>4</v>
      </c>
      <c r="CK126">
        <v>0</v>
      </c>
      <c r="CL126">
        <v>0</v>
      </c>
      <c r="CN126">
        <v>0</v>
      </c>
      <c r="CO126">
        <v>1</v>
      </c>
      <c r="CP126">
        <v>5.2000000000000005E-2</v>
      </c>
      <c r="CQ126">
        <v>187.25</v>
      </c>
      <c r="CR126">
        <v>74036.144</v>
      </c>
      <c r="CS126">
        <v>0</v>
      </c>
      <c r="CT126">
        <v>0</v>
      </c>
      <c r="CU126">
        <v>0</v>
      </c>
      <c r="CV126">
        <v>0</v>
      </c>
      <c r="CW126">
        <v>0</v>
      </c>
      <c r="CX126">
        <v>0</v>
      </c>
      <c r="CY126">
        <v>0</v>
      </c>
      <c r="CZ126">
        <v>0</v>
      </c>
      <c r="DB126">
        <v>411036638</v>
      </c>
      <c r="DC126">
        <v>0</v>
      </c>
      <c r="DD126">
        <v>0</v>
      </c>
      <c r="DE126">
        <v>102484262</v>
      </c>
      <c r="DF126">
        <v>102485041</v>
      </c>
      <c r="DG126">
        <v>16489.825000000001</v>
      </c>
      <c r="DH126">
        <v>0</v>
      </c>
      <c r="DI126">
        <v>779</v>
      </c>
      <c r="DK126">
        <v>0</v>
      </c>
      <c r="DL126">
        <v>0</v>
      </c>
      <c r="DM126">
        <v>75142107</v>
      </c>
      <c r="DN126">
        <v>182954</v>
      </c>
      <c r="DO126">
        <v>0</v>
      </c>
      <c r="DP126">
        <v>0</v>
      </c>
      <c r="DQ126">
        <v>0</v>
      </c>
      <c r="DR126">
        <v>0</v>
      </c>
      <c r="DS126">
        <v>0</v>
      </c>
      <c r="DT126">
        <v>0</v>
      </c>
      <c r="DU126">
        <v>0</v>
      </c>
      <c r="DV126">
        <v>0</v>
      </c>
      <c r="DW126">
        <v>0</v>
      </c>
      <c r="DX126">
        <v>0</v>
      </c>
      <c r="DY126">
        <v>0</v>
      </c>
      <c r="DZ126">
        <v>0</v>
      </c>
      <c r="EA126">
        <v>1.71</v>
      </c>
      <c r="EB126">
        <v>1.7000000000000001E-2</v>
      </c>
      <c r="EC126">
        <v>2197.3690000000001</v>
      </c>
      <c r="ED126">
        <v>15705146</v>
      </c>
      <c r="EE126">
        <v>0</v>
      </c>
      <c r="EF126">
        <v>0</v>
      </c>
      <c r="EG126">
        <v>24.445</v>
      </c>
      <c r="EH126">
        <v>59611015</v>
      </c>
      <c r="EI126">
        <v>8900</v>
      </c>
      <c r="EJ126">
        <v>0.35800000000000004</v>
      </c>
      <c r="EK126">
        <v>1891.3040000000001</v>
      </c>
      <c r="EL126">
        <v>3.8520000000000003</v>
      </c>
      <c r="EM126">
        <v>954.45300000000009</v>
      </c>
      <c r="EN126">
        <v>192.93300000000002</v>
      </c>
      <c r="EO126">
        <v>0</v>
      </c>
      <c r="EP126">
        <v>0</v>
      </c>
      <c r="EQ126">
        <v>3071.7139999999999</v>
      </c>
      <c r="ER126">
        <v>6.4940000000000007</v>
      </c>
      <c r="ES126">
        <v>9591.4750000000004</v>
      </c>
      <c r="ET126">
        <v>0</v>
      </c>
      <c r="EV126">
        <v>0</v>
      </c>
      <c r="EW126">
        <v>0</v>
      </c>
      <c r="EX126">
        <v>0</v>
      </c>
      <c r="EZ126">
        <v>754391557</v>
      </c>
      <c r="FA126">
        <v>0</v>
      </c>
      <c r="FB126">
        <v>789188462</v>
      </c>
      <c r="FC126">
        <v>0</v>
      </c>
      <c r="FD126">
        <v>0</v>
      </c>
      <c r="FE126">
        <v>106659014</v>
      </c>
      <c r="FF126">
        <v>19004117</v>
      </c>
      <c r="FG126">
        <v>6.7610000000000003E-2</v>
      </c>
      <c r="FH126">
        <v>3.1380999999999999E-2</v>
      </c>
      <c r="FI126">
        <v>0</v>
      </c>
      <c r="FJ126">
        <v>0</v>
      </c>
      <c r="FK126">
        <v>121800.702</v>
      </c>
      <c r="FL126">
        <v>947428604</v>
      </c>
      <c r="FM126">
        <v>0</v>
      </c>
      <c r="FN126">
        <v>0</v>
      </c>
      <c r="FO126">
        <v>2417861</v>
      </c>
      <c r="FP126">
        <v>1498805</v>
      </c>
      <c r="FQ126">
        <v>3916666</v>
      </c>
      <c r="FR126">
        <v>2417861</v>
      </c>
      <c r="FS126">
        <v>0</v>
      </c>
      <c r="FT126">
        <v>0</v>
      </c>
      <c r="FU126">
        <v>0</v>
      </c>
      <c r="FV126">
        <v>0</v>
      </c>
      <c r="FW126">
        <v>0</v>
      </c>
      <c r="FX126">
        <v>0</v>
      </c>
      <c r="FY126">
        <v>0</v>
      </c>
      <c r="GB126">
        <v>49802952</v>
      </c>
      <c r="GC126">
        <v>49802952</v>
      </c>
      <c r="GD126">
        <v>5344.3020000000006</v>
      </c>
      <c r="GF126">
        <v>0</v>
      </c>
      <c r="GG126">
        <v>0</v>
      </c>
      <c r="GH126">
        <v>0</v>
      </c>
      <c r="GI126">
        <v>0</v>
      </c>
      <c r="GK126">
        <v>0</v>
      </c>
      <c r="GL126">
        <v>0</v>
      </c>
      <c r="GM126">
        <v>0</v>
      </c>
      <c r="GN126">
        <v>0</v>
      </c>
      <c r="GO126">
        <v>0</v>
      </c>
      <c r="GQ126">
        <v>0</v>
      </c>
      <c r="GR126">
        <v>0</v>
      </c>
      <c r="GS126">
        <v>0</v>
      </c>
      <c r="GT126">
        <v>0</v>
      </c>
      <c r="HB126">
        <v>0</v>
      </c>
      <c r="HC126">
        <v>0</v>
      </c>
      <c r="HD126">
        <v>27800531</v>
      </c>
      <c r="HE126">
        <v>0</v>
      </c>
      <c r="HF126">
        <v>76718021</v>
      </c>
      <c r="HG126">
        <v>534490</v>
      </c>
      <c r="HH126">
        <v>7722787</v>
      </c>
      <c r="HI126">
        <v>0</v>
      </c>
      <c r="HJ126">
        <v>5754663</v>
      </c>
      <c r="HK126">
        <v>128584</v>
      </c>
      <c r="HL126">
        <v>65688</v>
      </c>
      <c r="HM126">
        <v>8054000</v>
      </c>
      <c r="HN126">
        <v>5884781</v>
      </c>
      <c r="HO126">
        <v>0</v>
      </c>
      <c r="HP126">
        <v>0</v>
      </c>
      <c r="HQ126">
        <v>0</v>
      </c>
      <c r="HR126">
        <v>0</v>
      </c>
      <c r="HS126">
        <v>754208603</v>
      </c>
      <c r="HT126">
        <v>19004117</v>
      </c>
      <c r="HW126">
        <v>0</v>
      </c>
      <c r="HX126">
        <v>6750</v>
      </c>
      <c r="HY126">
        <v>11629</v>
      </c>
      <c r="HZ126">
        <v>13817</v>
      </c>
      <c r="IA126">
        <v>17971</v>
      </c>
      <c r="IB126">
        <v>14682</v>
      </c>
      <c r="IC126">
        <v>64849</v>
      </c>
      <c r="ID126">
        <v>0</v>
      </c>
      <c r="IE126">
        <v>0</v>
      </c>
      <c r="IF126">
        <v>0</v>
      </c>
      <c r="IG126">
        <v>860</v>
      </c>
      <c r="IH126">
        <v>28784.195</v>
      </c>
      <c r="II126">
        <v>0</v>
      </c>
      <c r="IJ126">
        <v>31259.195</v>
      </c>
      <c r="IK126">
        <v>0</v>
      </c>
      <c r="IL126">
        <v>1396</v>
      </c>
      <c r="IM126">
        <v>262</v>
      </c>
      <c r="IN126">
        <v>72</v>
      </c>
      <c r="IO126">
        <v>1730</v>
      </c>
      <c r="IP126">
        <v>0</v>
      </c>
      <c r="IQ126">
        <v>31259.195</v>
      </c>
      <c r="IR126">
        <v>19427590</v>
      </c>
      <c r="IS126">
        <v>0</v>
      </c>
      <c r="IT126">
        <v>6980000</v>
      </c>
      <c r="IU126">
        <v>786000</v>
      </c>
      <c r="IV126">
        <v>288000</v>
      </c>
      <c r="IW126">
        <v>6215</v>
      </c>
      <c r="IX126">
        <v>0</v>
      </c>
      <c r="IY126">
        <v>0</v>
      </c>
      <c r="IZ126">
        <v>0</v>
      </c>
      <c r="JA126">
        <v>0</v>
      </c>
      <c r="JB126">
        <v>115</v>
      </c>
      <c r="JC126">
        <v>2511933</v>
      </c>
      <c r="JD126">
        <v>215</v>
      </c>
      <c r="JE126">
        <v>2579355</v>
      </c>
      <c r="JF126">
        <v>121</v>
      </c>
      <c r="JG126">
        <v>706593</v>
      </c>
      <c r="JH126">
        <v>86900</v>
      </c>
      <c r="JJ126">
        <v>0</v>
      </c>
      <c r="JK126">
        <v>0</v>
      </c>
      <c r="JL126">
        <v>0</v>
      </c>
      <c r="JM126">
        <v>0</v>
      </c>
      <c r="JO126">
        <v>1297.5640000000001</v>
      </c>
      <c r="JP126">
        <v>3279.3820000000001</v>
      </c>
      <c r="JQ126">
        <v>767.35599999999999</v>
      </c>
      <c r="JR126">
        <v>10526488</v>
      </c>
      <c r="JS126">
        <v>30957366</v>
      </c>
      <c r="JT126">
        <v>8319098</v>
      </c>
      <c r="JU126">
        <v>0</v>
      </c>
      <c r="JW126">
        <v>0</v>
      </c>
      <c r="JX126">
        <v>0</v>
      </c>
      <c r="JY126">
        <v>0</v>
      </c>
      <c r="JZ126">
        <v>0</v>
      </c>
      <c r="KD126">
        <v>0</v>
      </c>
      <c r="KE126">
        <v>7375</v>
      </c>
      <c r="KG126">
        <v>0</v>
      </c>
      <c r="KH126">
        <v>0</v>
      </c>
      <c r="KI126">
        <v>0</v>
      </c>
      <c r="KJ126">
        <v>61</v>
      </c>
      <c r="KK126">
        <v>799</v>
      </c>
      <c r="KL126">
        <v>37912</v>
      </c>
      <c r="KM126">
        <v>496579</v>
      </c>
      <c r="KN126">
        <v>0</v>
      </c>
      <c r="KO126">
        <v>0</v>
      </c>
      <c r="KP126">
        <v>0</v>
      </c>
      <c r="KQ126">
        <v>0</v>
      </c>
      <c r="KS126">
        <v>0</v>
      </c>
      <c r="KT126">
        <v>0</v>
      </c>
      <c r="KU126">
        <v>0</v>
      </c>
      <c r="KW126">
        <v>0</v>
      </c>
      <c r="KX126">
        <v>0</v>
      </c>
      <c r="KY126">
        <v>0</v>
      </c>
      <c r="KZ126">
        <v>884648214</v>
      </c>
      <c r="LA126">
        <v>0</v>
      </c>
      <c r="LB126">
        <v>0</v>
      </c>
      <c r="LD126">
        <v>0</v>
      </c>
      <c r="LE126">
        <v>0</v>
      </c>
      <c r="LF126">
        <v>0</v>
      </c>
      <c r="LG126">
        <v>4776480</v>
      </c>
      <c r="LH126">
        <v>0</v>
      </c>
      <c r="LI126">
        <v>884648214</v>
      </c>
      <c r="LJ126">
        <v>74036.144</v>
      </c>
      <c r="LK126">
        <v>125</v>
      </c>
      <c r="LL126">
        <v>4192500</v>
      </c>
      <c r="LM126">
        <v>1562163</v>
      </c>
      <c r="LN126">
        <v>0</v>
      </c>
      <c r="LO126">
        <v>0</v>
      </c>
      <c r="LP126">
        <v>0</v>
      </c>
      <c r="LQ126">
        <v>0</v>
      </c>
      <c r="LR126">
        <v>0</v>
      </c>
      <c r="LS126">
        <v>0</v>
      </c>
      <c r="LT126">
        <v>0</v>
      </c>
      <c r="LU126">
        <v>0</v>
      </c>
      <c r="LV126">
        <v>0</v>
      </c>
      <c r="LW126">
        <v>0</v>
      </c>
      <c r="LX126">
        <v>0</v>
      </c>
      <c r="LY126">
        <v>0</v>
      </c>
      <c r="LZ126">
        <v>79607</v>
      </c>
      <c r="MA126">
        <v>4776480</v>
      </c>
      <c r="MB126">
        <v>0</v>
      </c>
      <c r="MC126">
        <v>3184320</v>
      </c>
      <c r="MD126">
        <v>1592160</v>
      </c>
      <c r="ME126">
        <v>0</v>
      </c>
      <c r="MF126">
        <v>0</v>
      </c>
      <c r="MG126">
        <v>912448745</v>
      </c>
      <c r="MH126">
        <v>0</v>
      </c>
      <c r="MI126">
        <v>0</v>
      </c>
      <c r="MJ126">
        <v>0</v>
      </c>
      <c r="MK126">
        <v>0</v>
      </c>
      <c r="ML126">
        <v>0</v>
      </c>
      <c r="MM126">
        <v>1228196.149</v>
      </c>
      <c r="MN126">
        <v>28.62</v>
      </c>
      <c r="MO126">
        <v>81365.085000000006</v>
      </c>
      <c r="MP126">
        <v>24244.964</v>
      </c>
      <c r="MQ126">
        <v>53029.159</v>
      </c>
      <c r="MS126">
        <v>763323922</v>
      </c>
      <c r="MT126">
        <v>257639917</v>
      </c>
      <c r="MU126">
        <v>6038089</v>
      </c>
      <c r="MV126">
        <v>17889377</v>
      </c>
      <c r="MW126">
        <v>1506825</v>
      </c>
      <c r="MX126">
        <v>505684005</v>
      </c>
      <c r="MY126">
        <v>177873</v>
      </c>
      <c r="MZ126">
        <v>8147500</v>
      </c>
      <c r="NA126">
        <v>1058</v>
      </c>
      <c r="NB126">
        <v>1143</v>
      </c>
      <c r="ND126">
        <v>78480.235000000001</v>
      </c>
      <c r="NE126">
        <v>3531611</v>
      </c>
      <c r="NF126">
        <v>1008</v>
      </c>
      <c r="NG126">
        <v>1008000</v>
      </c>
      <c r="NH126">
        <v>8438342</v>
      </c>
      <c r="NI126">
        <v>0</v>
      </c>
      <c r="NJ126">
        <v>0</v>
      </c>
      <c r="NK126">
        <v>6549250</v>
      </c>
      <c r="NL126">
        <v>0</v>
      </c>
      <c r="NN126">
        <v>0</v>
      </c>
      <c r="NO126">
        <v>0</v>
      </c>
      <c r="NP126">
        <v>79608</v>
      </c>
      <c r="NT126">
        <v>0</v>
      </c>
      <c r="NU126">
        <v>0</v>
      </c>
      <c r="NV126">
        <v>0</v>
      </c>
      <c r="NW126">
        <v>0</v>
      </c>
      <c r="NX126">
        <v>0</v>
      </c>
      <c r="NY126">
        <v>0</v>
      </c>
      <c r="NZ126">
        <v>0</v>
      </c>
      <c r="OA126">
        <v>0</v>
      </c>
      <c r="OB126">
        <v>0</v>
      </c>
      <c r="OC126">
        <v>0</v>
      </c>
      <c r="OD126">
        <v>0</v>
      </c>
      <c r="OE126">
        <v>20000</v>
      </c>
      <c r="OF126">
        <v>304000</v>
      </c>
      <c r="OG126">
        <v>4000</v>
      </c>
      <c r="OH126">
        <v>8000</v>
      </c>
      <c r="OO126">
        <v>0</v>
      </c>
      <c r="OP126">
        <v>0</v>
      </c>
      <c r="OQ126">
        <v>0</v>
      </c>
      <c r="OR126">
        <v>0</v>
      </c>
      <c r="OS126">
        <v>0</v>
      </c>
      <c r="OT126">
        <v>0</v>
      </c>
      <c r="OU126">
        <v>0</v>
      </c>
      <c r="OV126">
        <v>3414676</v>
      </c>
      <c r="OX126">
        <v>0.25270000000000004</v>
      </c>
      <c r="OY126">
        <v>406500.10000000003</v>
      </c>
      <c r="OZ126">
        <v>0</v>
      </c>
      <c r="PA126">
        <v>0</v>
      </c>
      <c r="PB126">
        <v>6925</v>
      </c>
      <c r="PC126">
        <v>0</v>
      </c>
      <c r="PD126">
        <v>35000000</v>
      </c>
      <c r="PE126">
        <v>33517000</v>
      </c>
      <c r="PF126">
        <v>1483000</v>
      </c>
      <c r="PG126">
        <v>306</v>
      </c>
      <c r="PH126">
        <v>0</v>
      </c>
      <c r="PI126">
        <v>0</v>
      </c>
      <c r="PJ126">
        <v>0</v>
      </c>
      <c r="PK126">
        <v>0</v>
      </c>
      <c r="PL126">
        <v>0</v>
      </c>
      <c r="PM126">
        <v>0</v>
      </c>
      <c r="PN126">
        <v>0</v>
      </c>
      <c r="PO126">
        <v>0</v>
      </c>
    </row>
    <row r="127" spans="1:431" customFormat="1" x14ac:dyDescent="0.3">
      <c r="A127">
        <v>46778</v>
      </c>
      <c r="B127" s="4">
        <v>108808</v>
      </c>
      <c r="C127">
        <v>9</v>
      </c>
      <c r="D127">
        <v>2026</v>
      </c>
      <c r="E127">
        <v>6215</v>
      </c>
      <c r="F127">
        <v>0</v>
      </c>
      <c r="G127">
        <v>5927.0990000000002</v>
      </c>
      <c r="H127">
        <v>5135.49</v>
      </c>
      <c r="I127">
        <v>5135.49</v>
      </c>
      <c r="J127">
        <v>5927.0990000000002</v>
      </c>
      <c r="K127">
        <v>0</v>
      </c>
      <c r="L127">
        <v>6215</v>
      </c>
      <c r="M127">
        <v>0</v>
      </c>
      <c r="N127">
        <v>0</v>
      </c>
      <c r="P127">
        <v>6003.1150000000007</v>
      </c>
      <c r="Q127">
        <v>0</v>
      </c>
      <c r="R127">
        <v>2828608</v>
      </c>
      <c r="S127">
        <v>471.19</v>
      </c>
      <c r="U127">
        <v>2057845</v>
      </c>
      <c r="V127">
        <v>864.13800000000003</v>
      </c>
      <c r="W127">
        <v>1866803</v>
      </c>
      <c r="X127">
        <v>1866803</v>
      </c>
      <c r="Z127">
        <v>0</v>
      </c>
      <c r="AC127">
        <v>0</v>
      </c>
      <c r="AD127" t="s">
        <v>427</v>
      </c>
      <c r="AE127">
        <v>0</v>
      </c>
      <c r="AH127">
        <v>0</v>
      </c>
      <c r="AI127">
        <v>0</v>
      </c>
      <c r="AJ127">
        <v>6215</v>
      </c>
      <c r="AK127" t="s">
        <v>949</v>
      </c>
      <c r="AL127" t="s">
        <v>548</v>
      </c>
      <c r="AM127">
        <v>0</v>
      </c>
      <c r="AN127">
        <v>0</v>
      </c>
      <c r="AO127">
        <v>0</v>
      </c>
      <c r="AP127">
        <v>0</v>
      </c>
      <c r="AQ127">
        <v>0</v>
      </c>
      <c r="AS127">
        <v>0</v>
      </c>
      <c r="AT127">
        <v>0</v>
      </c>
      <c r="AU127">
        <v>0</v>
      </c>
      <c r="AV127">
        <v>-571</v>
      </c>
      <c r="AW127">
        <v>76815180</v>
      </c>
      <c r="AX127">
        <v>74619969</v>
      </c>
      <c r="AY127">
        <v>51736142</v>
      </c>
      <c r="AZ127">
        <v>2828608</v>
      </c>
      <c r="BA127">
        <v>0</v>
      </c>
      <c r="BB127">
        <v>128282</v>
      </c>
      <c r="BC127">
        <v>127464</v>
      </c>
      <c r="BD127">
        <v>296.35500000000002</v>
      </c>
      <c r="BE127">
        <v>818</v>
      </c>
      <c r="BF127">
        <v>63548831</v>
      </c>
      <c r="BG127">
        <v>0</v>
      </c>
      <c r="BJ127">
        <v>12</v>
      </c>
      <c r="BK127">
        <v>0</v>
      </c>
      <c r="BL127">
        <v>0</v>
      </c>
      <c r="BM127">
        <v>0</v>
      </c>
      <c r="BN127">
        <v>0</v>
      </c>
      <c r="BO127">
        <v>0</v>
      </c>
      <c r="BP127">
        <v>0</v>
      </c>
      <c r="BQ127">
        <v>0</v>
      </c>
      <c r="BS127">
        <v>0</v>
      </c>
      <c r="BT127">
        <v>0</v>
      </c>
      <c r="BU127">
        <v>0</v>
      </c>
      <c r="BV127">
        <v>0</v>
      </c>
      <c r="BW127">
        <v>0</v>
      </c>
      <c r="BY127">
        <v>0</v>
      </c>
      <c r="CA127">
        <v>0</v>
      </c>
      <c r="CB127">
        <v>0</v>
      </c>
      <c r="CC127">
        <v>0</v>
      </c>
      <c r="CD127">
        <v>0</v>
      </c>
      <c r="CE127">
        <v>0</v>
      </c>
      <c r="CF127">
        <v>0</v>
      </c>
      <c r="CG127">
        <v>0</v>
      </c>
      <c r="CH127">
        <v>2614555</v>
      </c>
      <c r="CI127">
        <v>0</v>
      </c>
      <c r="CJ127">
        <v>4</v>
      </c>
      <c r="CK127">
        <v>0</v>
      </c>
      <c r="CL127">
        <v>0</v>
      </c>
      <c r="CN127">
        <v>0</v>
      </c>
      <c r="CO127">
        <v>1</v>
      </c>
      <c r="CP127">
        <v>0</v>
      </c>
      <c r="CQ127">
        <v>0</v>
      </c>
      <c r="CR127">
        <v>5970.9369999999999</v>
      </c>
      <c r="CS127">
        <v>0</v>
      </c>
      <c r="CT127">
        <v>0</v>
      </c>
      <c r="CU127">
        <v>0</v>
      </c>
      <c r="CV127">
        <v>0</v>
      </c>
      <c r="CW127">
        <v>0</v>
      </c>
      <c r="CX127">
        <v>0</v>
      </c>
      <c r="CY127">
        <v>0</v>
      </c>
      <c r="CZ127">
        <v>0</v>
      </c>
      <c r="DB127">
        <v>31917070</v>
      </c>
      <c r="DC127">
        <v>0</v>
      </c>
      <c r="DD127">
        <v>0</v>
      </c>
      <c r="DE127">
        <v>9095808</v>
      </c>
      <c r="DF127">
        <v>9095808</v>
      </c>
      <c r="DG127">
        <v>1463.5250000000001</v>
      </c>
      <c r="DH127">
        <v>0</v>
      </c>
      <c r="DI127">
        <v>0</v>
      </c>
      <c r="DK127">
        <v>0</v>
      </c>
      <c r="DL127">
        <v>0</v>
      </c>
      <c r="DM127">
        <v>5826585</v>
      </c>
      <c r="DN127">
        <v>14186</v>
      </c>
      <c r="DO127">
        <v>0</v>
      </c>
      <c r="DP127">
        <v>0</v>
      </c>
      <c r="DQ127">
        <v>0</v>
      </c>
      <c r="DR127">
        <v>0</v>
      </c>
      <c r="DS127">
        <v>0</v>
      </c>
      <c r="DT127">
        <v>0</v>
      </c>
      <c r="DU127">
        <v>0</v>
      </c>
      <c r="DV127">
        <v>0</v>
      </c>
      <c r="DW127">
        <v>0</v>
      </c>
      <c r="DX127">
        <v>0</v>
      </c>
      <c r="DY127">
        <v>0</v>
      </c>
      <c r="DZ127">
        <v>0</v>
      </c>
      <c r="EA127">
        <v>0.16400000000000001</v>
      </c>
      <c r="EB127">
        <v>0</v>
      </c>
      <c r="EC127">
        <v>120.001</v>
      </c>
      <c r="ED127">
        <v>857677</v>
      </c>
      <c r="EE127">
        <v>0</v>
      </c>
      <c r="EF127">
        <v>0</v>
      </c>
      <c r="EG127">
        <v>0</v>
      </c>
      <c r="EH127">
        <v>4983094</v>
      </c>
      <c r="EI127">
        <v>0</v>
      </c>
      <c r="EJ127">
        <v>0</v>
      </c>
      <c r="EK127">
        <v>193.441</v>
      </c>
      <c r="EL127">
        <v>0.86499999999999999</v>
      </c>
      <c r="EM127">
        <v>44.974000000000004</v>
      </c>
      <c r="EN127">
        <v>17.144000000000002</v>
      </c>
      <c r="EO127">
        <v>0</v>
      </c>
      <c r="EP127">
        <v>0</v>
      </c>
      <c r="EQ127">
        <v>255.72300000000001</v>
      </c>
      <c r="ER127">
        <v>0</v>
      </c>
      <c r="ES127">
        <v>801.78500000000008</v>
      </c>
      <c r="ET127">
        <v>0</v>
      </c>
      <c r="EV127">
        <v>0</v>
      </c>
      <c r="EW127">
        <v>0</v>
      </c>
      <c r="EX127">
        <v>0</v>
      </c>
      <c r="EZ127">
        <v>64070648</v>
      </c>
      <c r="FA127">
        <v>0</v>
      </c>
      <c r="FB127">
        <v>66884252</v>
      </c>
      <c r="FC127">
        <v>0</v>
      </c>
      <c r="FD127">
        <v>0</v>
      </c>
      <c r="FE127">
        <v>8953940</v>
      </c>
      <c r="FF127">
        <v>1595381</v>
      </c>
      <c r="FG127">
        <v>6.7610000000000003E-2</v>
      </c>
      <c r="FH127">
        <v>3.1380999999999999E-2</v>
      </c>
      <c r="FI127">
        <v>0</v>
      </c>
      <c r="FJ127">
        <v>0</v>
      </c>
      <c r="FK127">
        <v>10225.073</v>
      </c>
      <c r="FL127">
        <v>80048128</v>
      </c>
      <c r="FM127">
        <v>0</v>
      </c>
      <c r="FN127">
        <v>0</v>
      </c>
      <c r="FO127">
        <v>22730</v>
      </c>
      <c r="FP127">
        <v>0</v>
      </c>
      <c r="FQ127">
        <v>305975</v>
      </c>
      <c r="FR127">
        <v>22730</v>
      </c>
      <c r="FS127">
        <v>283245</v>
      </c>
      <c r="FT127">
        <v>0</v>
      </c>
      <c r="FU127">
        <v>0</v>
      </c>
      <c r="FV127">
        <v>0</v>
      </c>
      <c r="FW127">
        <v>0</v>
      </c>
      <c r="FX127">
        <v>0</v>
      </c>
      <c r="FY127">
        <v>0</v>
      </c>
      <c r="GB127">
        <v>5186114</v>
      </c>
      <c r="GC127">
        <v>5186114</v>
      </c>
      <c r="GD127">
        <v>535.88600000000008</v>
      </c>
      <c r="GF127">
        <v>0</v>
      </c>
      <c r="GG127">
        <v>0</v>
      </c>
      <c r="GH127">
        <v>0</v>
      </c>
      <c r="GI127">
        <v>0</v>
      </c>
      <c r="GK127">
        <v>0</v>
      </c>
      <c r="GL127">
        <v>0</v>
      </c>
      <c r="GM127">
        <v>0</v>
      </c>
      <c r="GN127">
        <v>0</v>
      </c>
      <c r="GO127">
        <v>0</v>
      </c>
      <c r="GQ127">
        <v>0</v>
      </c>
      <c r="GR127">
        <v>0</v>
      </c>
      <c r="GS127">
        <v>0</v>
      </c>
      <c r="GT127">
        <v>0</v>
      </c>
      <c r="HB127">
        <v>0</v>
      </c>
      <c r="HC127">
        <v>0</v>
      </c>
      <c r="HD127">
        <v>2210215</v>
      </c>
      <c r="HE127">
        <v>0</v>
      </c>
      <c r="HF127">
        <v>5957168</v>
      </c>
      <c r="HG127">
        <v>129272</v>
      </c>
      <c r="HH127">
        <v>2152310</v>
      </c>
      <c r="HI127">
        <v>0</v>
      </c>
      <c r="HJ127">
        <v>327227</v>
      </c>
      <c r="HK127">
        <v>10591</v>
      </c>
      <c r="HL127">
        <v>8280</v>
      </c>
      <c r="HM127">
        <v>545000</v>
      </c>
      <c r="HN127">
        <v>730233</v>
      </c>
      <c r="HO127">
        <v>0</v>
      </c>
      <c r="HP127">
        <v>0</v>
      </c>
      <c r="HQ127">
        <v>0</v>
      </c>
      <c r="HR127">
        <v>0</v>
      </c>
      <c r="HS127">
        <v>64055644</v>
      </c>
      <c r="HT127">
        <v>1595381</v>
      </c>
      <c r="HW127">
        <v>0</v>
      </c>
      <c r="HX127">
        <v>601</v>
      </c>
      <c r="HY127">
        <v>1055</v>
      </c>
      <c r="HZ127">
        <v>1666</v>
      </c>
      <c r="IA127">
        <v>1507</v>
      </c>
      <c r="IB127">
        <v>966</v>
      </c>
      <c r="IC127">
        <v>5795</v>
      </c>
      <c r="ID127">
        <v>0</v>
      </c>
      <c r="IE127">
        <v>1404.184</v>
      </c>
      <c r="IF127">
        <v>9.2270000000000003</v>
      </c>
      <c r="IG127">
        <v>208</v>
      </c>
      <c r="IH127">
        <v>2691.212</v>
      </c>
      <c r="II127">
        <v>0</v>
      </c>
      <c r="IJ127">
        <v>2277.549</v>
      </c>
      <c r="IK127">
        <v>0</v>
      </c>
      <c r="IL127">
        <v>105</v>
      </c>
      <c r="IM127">
        <v>4</v>
      </c>
      <c r="IN127">
        <v>2</v>
      </c>
      <c r="IO127">
        <v>111</v>
      </c>
      <c r="IP127">
        <v>0</v>
      </c>
      <c r="IQ127">
        <v>864.13800000000003</v>
      </c>
      <c r="IR127">
        <v>537062</v>
      </c>
      <c r="IS127">
        <v>0</v>
      </c>
      <c r="IT127">
        <v>525000</v>
      </c>
      <c r="IU127">
        <v>12000</v>
      </c>
      <c r="IV127">
        <v>8000</v>
      </c>
      <c r="IW127">
        <v>6215</v>
      </c>
      <c r="IX127">
        <v>1309051</v>
      </c>
      <c r="IY127">
        <v>2867</v>
      </c>
      <c r="IZ127">
        <v>0</v>
      </c>
      <c r="JA127">
        <v>0</v>
      </c>
      <c r="JB127">
        <v>6</v>
      </c>
      <c r="JC127">
        <v>133103</v>
      </c>
      <c r="JD127">
        <v>32</v>
      </c>
      <c r="JE127">
        <v>387582</v>
      </c>
      <c r="JF127">
        <v>30</v>
      </c>
      <c r="JG127">
        <v>180048</v>
      </c>
      <c r="JH127">
        <v>29500</v>
      </c>
      <c r="JJ127">
        <v>0</v>
      </c>
      <c r="JK127">
        <v>0</v>
      </c>
      <c r="JL127">
        <v>0</v>
      </c>
      <c r="JM127">
        <v>0</v>
      </c>
      <c r="JO127">
        <v>83.041000000000011</v>
      </c>
      <c r="JP127">
        <v>283.291</v>
      </c>
      <c r="JQ127">
        <v>169.554</v>
      </c>
      <c r="JR127">
        <v>673670</v>
      </c>
      <c r="JS127">
        <v>2674267</v>
      </c>
      <c r="JT127">
        <v>1838177</v>
      </c>
      <c r="JU127">
        <v>128929</v>
      </c>
      <c r="JW127">
        <v>0</v>
      </c>
      <c r="JX127">
        <v>0</v>
      </c>
      <c r="JY127">
        <v>0</v>
      </c>
      <c r="JZ127">
        <v>0</v>
      </c>
      <c r="KD127">
        <v>197948</v>
      </c>
      <c r="KE127">
        <v>7375</v>
      </c>
      <c r="KG127">
        <v>0</v>
      </c>
      <c r="KH127">
        <v>0</v>
      </c>
      <c r="KI127">
        <v>0</v>
      </c>
      <c r="KJ127">
        <v>136</v>
      </c>
      <c r="KK127">
        <v>72</v>
      </c>
      <c r="KL127">
        <v>84524</v>
      </c>
      <c r="KM127">
        <v>44748</v>
      </c>
      <c r="KN127">
        <v>0</v>
      </c>
      <c r="KO127">
        <v>0</v>
      </c>
      <c r="KP127">
        <v>0</v>
      </c>
      <c r="KQ127">
        <v>0</v>
      </c>
      <c r="KS127">
        <v>0</v>
      </c>
      <c r="KT127">
        <v>0</v>
      </c>
      <c r="KU127">
        <v>0</v>
      </c>
      <c r="KW127">
        <v>0</v>
      </c>
      <c r="KX127">
        <v>0</v>
      </c>
      <c r="KY127">
        <v>0</v>
      </c>
      <c r="KZ127">
        <v>75009305</v>
      </c>
      <c r="LA127">
        <v>0</v>
      </c>
      <c r="LB127">
        <v>0</v>
      </c>
      <c r="LD127">
        <v>0</v>
      </c>
      <c r="LE127">
        <v>0</v>
      </c>
      <c r="LF127">
        <v>0</v>
      </c>
      <c r="LG127">
        <v>404340</v>
      </c>
      <c r="LH127">
        <v>0</v>
      </c>
      <c r="LI127">
        <v>75009305</v>
      </c>
      <c r="LJ127">
        <v>5970.9369999999999</v>
      </c>
      <c r="LK127">
        <v>6</v>
      </c>
      <c r="LL127">
        <v>201240</v>
      </c>
      <c r="LM127">
        <v>125987</v>
      </c>
      <c r="LN127">
        <v>0</v>
      </c>
      <c r="LO127">
        <v>0</v>
      </c>
      <c r="LP127">
        <v>0</v>
      </c>
      <c r="LQ127">
        <v>0</v>
      </c>
      <c r="LR127">
        <v>0</v>
      </c>
      <c r="LS127">
        <v>0</v>
      </c>
      <c r="LT127">
        <v>0</v>
      </c>
      <c r="LU127">
        <v>0</v>
      </c>
      <c r="LV127">
        <v>0</v>
      </c>
      <c r="LW127">
        <v>0</v>
      </c>
      <c r="LX127">
        <v>0</v>
      </c>
      <c r="LY127">
        <v>0</v>
      </c>
      <c r="LZ127">
        <v>6737</v>
      </c>
      <c r="MA127">
        <v>404340</v>
      </c>
      <c r="MB127">
        <v>0</v>
      </c>
      <c r="MC127">
        <v>269560</v>
      </c>
      <c r="MD127">
        <v>134780</v>
      </c>
      <c r="ME127">
        <v>0</v>
      </c>
      <c r="MF127">
        <v>0</v>
      </c>
      <c r="MG127">
        <v>77219520</v>
      </c>
      <c r="MH127">
        <v>0</v>
      </c>
      <c r="MI127">
        <v>0</v>
      </c>
      <c r="MJ127">
        <v>0</v>
      </c>
      <c r="MK127">
        <v>0</v>
      </c>
      <c r="ML127">
        <v>0</v>
      </c>
      <c r="MM127">
        <v>1228196.149</v>
      </c>
      <c r="MN127">
        <v>233.64500000000001</v>
      </c>
      <c r="MO127">
        <v>81365.085000000006</v>
      </c>
      <c r="MP127">
        <v>2182.9070000000002</v>
      </c>
      <c r="MQ127">
        <v>4874.1190000000006</v>
      </c>
      <c r="MS127">
        <v>763323922</v>
      </c>
      <c r="MT127">
        <v>257639917</v>
      </c>
      <c r="MU127">
        <v>564538</v>
      </c>
      <c r="MV127">
        <v>1672588</v>
      </c>
      <c r="MW127">
        <v>135668</v>
      </c>
      <c r="MX127">
        <v>505684005</v>
      </c>
      <c r="MY127">
        <v>1452104</v>
      </c>
      <c r="MZ127">
        <v>1575000</v>
      </c>
      <c r="NA127">
        <v>303</v>
      </c>
      <c r="NB127">
        <v>24</v>
      </c>
      <c r="ND127">
        <v>6094.0050000000001</v>
      </c>
      <c r="NE127">
        <v>274230</v>
      </c>
      <c r="NF127">
        <v>135</v>
      </c>
      <c r="NG127">
        <v>135000</v>
      </c>
      <c r="NH127">
        <v>714122</v>
      </c>
      <c r="NI127">
        <v>0</v>
      </c>
      <c r="NJ127">
        <v>0</v>
      </c>
      <c r="NK127">
        <v>561173</v>
      </c>
      <c r="NL127">
        <v>0</v>
      </c>
      <c r="NN127">
        <v>0</v>
      </c>
      <c r="NO127">
        <v>0</v>
      </c>
      <c r="NP127">
        <v>6739</v>
      </c>
      <c r="NT127">
        <v>0</v>
      </c>
      <c r="NU127">
        <v>0</v>
      </c>
      <c r="NV127">
        <v>0</v>
      </c>
      <c r="NW127">
        <v>0</v>
      </c>
      <c r="NX127">
        <v>0</v>
      </c>
      <c r="NY127">
        <v>0</v>
      </c>
      <c r="NZ127">
        <v>0</v>
      </c>
      <c r="OA127">
        <v>0</v>
      </c>
      <c r="OB127">
        <v>0</v>
      </c>
      <c r="OC127">
        <v>0</v>
      </c>
      <c r="OD127">
        <v>0</v>
      </c>
      <c r="OE127">
        <v>208000</v>
      </c>
      <c r="OF127">
        <v>1488000</v>
      </c>
      <c r="OG127">
        <v>4000</v>
      </c>
      <c r="OH127">
        <v>8000</v>
      </c>
      <c r="OO127">
        <v>688.16800000000001</v>
      </c>
      <c r="OP127">
        <v>0</v>
      </c>
      <c r="OQ127">
        <v>688.16800000000001</v>
      </c>
      <c r="OR127">
        <v>641545</v>
      </c>
      <c r="OS127">
        <v>0</v>
      </c>
      <c r="OT127">
        <v>641545</v>
      </c>
      <c r="OU127">
        <v>64426</v>
      </c>
      <c r="OV127">
        <v>24656987</v>
      </c>
      <c r="OX127">
        <v>0.25270000000000004</v>
      </c>
      <c r="OY127">
        <v>406500.10000000003</v>
      </c>
      <c r="OZ127">
        <v>4498662</v>
      </c>
      <c r="PA127">
        <v>1659849</v>
      </c>
      <c r="PB127">
        <v>6925</v>
      </c>
      <c r="PC127">
        <v>0</v>
      </c>
      <c r="PD127">
        <v>35000000</v>
      </c>
      <c r="PE127">
        <v>33517000</v>
      </c>
      <c r="PF127">
        <v>1483000</v>
      </c>
      <c r="PG127">
        <v>306</v>
      </c>
      <c r="PH127">
        <v>0</v>
      </c>
      <c r="PI127">
        <v>0</v>
      </c>
      <c r="PJ127">
        <v>0</v>
      </c>
      <c r="PK127">
        <v>0</v>
      </c>
      <c r="PL127">
        <v>1563863</v>
      </c>
      <c r="PM127">
        <v>0</v>
      </c>
      <c r="PN127">
        <v>0</v>
      </c>
      <c r="PO127">
        <v>0</v>
      </c>
    </row>
    <row r="128" spans="1:431" customFormat="1" x14ac:dyDescent="0.3">
      <c r="A128">
        <v>46778</v>
      </c>
      <c r="B128" s="4">
        <v>108809</v>
      </c>
      <c r="C128">
        <v>9</v>
      </c>
      <c r="D128">
        <v>2026</v>
      </c>
      <c r="E128">
        <v>6215</v>
      </c>
      <c r="F128">
        <v>0</v>
      </c>
      <c r="G128">
        <v>149.81900000000002</v>
      </c>
      <c r="H128">
        <v>137.60599999999999</v>
      </c>
      <c r="I128">
        <v>137.60599999999999</v>
      </c>
      <c r="J128">
        <v>149.81900000000002</v>
      </c>
      <c r="K128">
        <v>0</v>
      </c>
      <c r="L128">
        <v>6215</v>
      </c>
      <c r="M128">
        <v>0</v>
      </c>
      <c r="N128">
        <v>0</v>
      </c>
      <c r="P128">
        <v>158.273</v>
      </c>
      <c r="Q128">
        <v>0</v>
      </c>
      <c r="R128">
        <v>74577</v>
      </c>
      <c r="S128">
        <v>471.19</v>
      </c>
      <c r="U128">
        <v>54255</v>
      </c>
      <c r="V128">
        <v>74.531000000000006</v>
      </c>
      <c r="W128">
        <v>46321</v>
      </c>
      <c r="X128">
        <v>46321</v>
      </c>
      <c r="Z128">
        <v>0</v>
      </c>
      <c r="AC128">
        <v>0</v>
      </c>
      <c r="AD128" t="s">
        <v>427</v>
      </c>
      <c r="AE128">
        <v>0</v>
      </c>
      <c r="AH128">
        <v>0</v>
      </c>
      <c r="AI128">
        <v>0</v>
      </c>
      <c r="AJ128">
        <v>6215</v>
      </c>
      <c r="AK128" t="s">
        <v>949</v>
      </c>
      <c r="AL128" t="s">
        <v>549</v>
      </c>
      <c r="AM128">
        <v>0</v>
      </c>
      <c r="AN128">
        <v>0</v>
      </c>
      <c r="AO128">
        <v>0</v>
      </c>
      <c r="AP128">
        <v>0</v>
      </c>
      <c r="AQ128">
        <v>0</v>
      </c>
      <c r="AS128">
        <v>0</v>
      </c>
      <c r="AT128">
        <v>0</v>
      </c>
      <c r="AU128">
        <v>0</v>
      </c>
      <c r="AV128">
        <v>-16</v>
      </c>
      <c r="AW128">
        <v>1992340</v>
      </c>
      <c r="AX128">
        <v>1937095</v>
      </c>
      <c r="AY128">
        <v>1365057</v>
      </c>
      <c r="AZ128">
        <v>74577</v>
      </c>
      <c r="BA128">
        <v>0</v>
      </c>
      <c r="BB128">
        <v>1731</v>
      </c>
      <c r="BC128">
        <v>1720</v>
      </c>
      <c r="BD128">
        <v>4</v>
      </c>
      <c r="BE128">
        <v>11</v>
      </c>
      <c r="BF128">
        <v>1597463</v>
      </c>
      <c r="BG128">
        <v>0</v>
      </c>
      <c r="BJ128">
        <v>12</v>
      </c>
      <c r="BK128">
        <v>0</v>
      </c>
      <c r="BL128">
        <v>0</v>
      </c>
      <c r="BM128">
        <v>0</v>
      </c>
      <c r="BN128">
        <v>0</v>
      </c>
      <c r="BO128">
        <v>0</v>
      </c>
      <c r="BP128">
        <v>0</v>
      </c>
      <c r="BQ128">
        <v>907</v>
      </c>
      <c r="BS128">
        <v>0</v>
      </c>
      <c r="BT128">
        <v>0</v>
      </c>
      <c r="BU128">
        <v>0</v>
      </c>
      <c r="BV128">
        <v>0</v>
      </c>
      <c r="BW128">
        <v>0</v>
      </c>
      <c r="BY128">
        <v>0</v>
      </c>
      <c r="CA128">
        <v>0</v>
      </c>
      <c r="CB128">
        <v>0</v>
      </c>
      <c r="CC128">
        <v>0</v>
      </c>
      <c r="CD128">
        <v>0</v>
      </c>
      <c r="CE128">
        <v>0</v>
      </c>
      <c r="CF128">
        <v>0</v>
      </c>
      <c r="CG128">
        <v>0</v>
      </c>
      <c r="CH128">
        <v>65948</v>
      </c>
      <c r="CI128">
        <v>0</v>
      </c>
      <c r="CJ128">
        <v>4</v>
      </c>
      <c r="CK128">
        <v>0</v>
      </c>
      <c r="CL128">
        <v>0</v>
      </c>
      <c r="CN128">
        <v>0</v>
      </c>
      <c r="CO128">
        <v>1</v>
      </c>
      <c r="CP128">
        <v>0</v>
      </c>
      <c r="CQ128">
        <v>0</v>
      </c>
      <c r="CR128">
        <v>157.709</v>
      </c>
      <c r="CS128">
        <v>0</v>
      </c>
      <c r="CT128">
        <v>0</v>
      </c>
      <c r="CU128">
        <v>0</v>
      </c>
      <c r="CV128">
        <v>0</v>
      </c>
      <c r="CW128">
        <v>0</v>
      </c>
      <c r="CX128">
        <v>0</v>
      </c>
      <c r="CY128">
        <v>0</v>
      </c>
      <c r="CZ128">
        <v>0</v>
      </c>
      <c r="DB128">
        <v>855221</v>
      </c>
      <c r="DC128">
        <v>0</v>
      </c>
      <c r="DD128">
        <v>0</v>
      </c>
      <c r="DE128">
        <v>219700</v>
      </c>
      <c r="DF128">
        <v>219700</v>
      </c>
      <c r="DG128">
        <v>35.35</v>
      </c>
      <c r="DH128">
        <v>0</v>
      </c>
      <c r="DI128">
        <v>0</v>
      </c>
      <c r="DK128">
        <v>4181</v>
      </c>
      <c r="DL128">
        <v>0</v>
      </c>
      <c r="DM128">
        <v>251239</v>
      </c>
      <c r="DN128">
        <v>612</v>
      </c>
      <c r="DO128">
        <v>0</v>
      </c>
      <c r="DP128">
        <v>0</v>
      </c>
      <c r="DQ128">
        <v>0</v>
      </c>
      <c r="DR128">
        <v>0</v>
      </c>
      <c r="DS128">
        <v>0</v>
      </c>
      <c r="DT128">
        <v>0</v>
      </c>
      <c r="DU128">
        <v>0</v>
      </c>
      <c r="DV128">
        <v>0</v>
      </c>
      <c r="DW128">
        <v>0</v>
      </c>
      <c r="DX128">
        <v>0</v>
      </c>
      <c r="DY128">
        <v>0</v>
      </c>
      <c r="DZ128">
        <v>0</v>
      </c>
      <c r="EA128">
        <v>0</v>
      </c>
      <c r="EB128">
        <v>0</v>
      </c>
      <c r="EC128">
        <v>2.3199999999999998</v>
      </c>
      <c r="ED128">
        <v>16582</v>
      </c>
      <c r="EE128">
        <v>0</v>
      </c>
      <c r="EF128">
        <v>0</v>
      </c>
      <c r="EG128">
        <v>0</v>
      </c>
      <c r="EH128">
        <v>235269</v>
      </c>
      <c r="EI128">
        <v>0</v>
      </c>
      <c r="EJ128">
        <v>0</v>
      </c>
      <c r="EK128">
        <v>11.505000000000001</v>
      </c>
      <c r="EL128">
        <v>0</v>
      </c>
      <c r="EM128">
        <v>0.1</v>
      </c>
      <c r="EN128">
        <v>0.60799999999999998</v>
      </c>
      <c r="EO128">
        <v>0</v>
      </c>
      <c r="EP128">
        <v>0</v>
      </c>
      <c r="EQ128">
        <v>12.213000000000001</v>
      </c>
      <c r="ER128">
        <v>0</v>
      </c>
      <c r="ES128">
        <v>37.855000000000004</v>
      </c>
      <c r="ET128">
        <v>0</v>
      </c>
      <c r="EV128">
        <v>0</v>
      </c>
      <c r="EW128">
        <v>0</v>
      </c>
      <c r="EX128">
        <v>0</v>
      </c>
      <c r="EZ128">
        <v>1671910</v>
      </c>
      <c r="FA128">
        <v>0</v>
      </c>
      <c r="FB128">
        <v>1745865</v>
      </c>
      <c r="FC128">
        <v>0</v>
      </c>
      <c r="FD128">
        <v>0</v>
      </c>
      <c r="FE128">
        <v>225081</v>
      </c>
      <c r="FF128">
        <v>40104</v>
      </c>
      <c r="FG128">
        <v>6.7610000000000003E-2</v>
      </c>
      <c r="FH128">
        <v>3.1380999999999999E-2</v>
      </c>
      <c r="FI128">
        <v>0</v>
      </c>
      <c r="FJ128">
        <v>0</v>
      </c>
      <c r="FK128">
        <v>257.03399999999999</v>
      </c>
      <c r="FL128">
        <v>2076997</v>
      </c>
      <c r="FM128">
        <v>0</v>
      </c>
      <c r="FN128">
        <v>0</v>
      </c>
      <c r="FO128">
        <v>0</v>
      </c>
      <c r="FP128">
        <v>0</v>
      </c>
      <c r="FQ128">
        <v>0</v>
      </c>
      <c r="FR128">
        <v>0</v>
      </c>
      <c r="FS128">
        <v>0</v>
      </c>
      <c r="FT128">
        <v>0</v>
      </c>
      <c r="FU128">
        <v>0</v>
      </c>
      <c r="FV128">
        <v>0</v>
      </c>
      <c r="FW128">
        <v>0</v>
      </c>
      <c r="FX128">
        <v>0</v>
      </c>
      <c r="FY128">
        <v>0</v>
      </c>
      <c r="GB128">
        <v>0</v>
      </c>
      <c r="GC128">
        <v>0</v>
      </c>
      <c r="GD128">
        <v>0</v>
      </c>
      <c r="GF128">
        <v>0</v>
      </c>
      <c r="GG128">
        <v>0</v>
      </c>
      <c r="GH128">
        <v>0</v>
      </c>
      <c r="GI128">
        <v>0</v>
      </c>
      <c r="GK128">
        <v>0</v>
      </c>
      <c r="GL128">
        <v>0</v>
      </c>
      <c r="GM128">
        <v>0</v>
      </c>
      <c r="GN128">
        <v>0</v>
      </c>
      <c r="GO128">
        <v>0</v>
      </c>
      <c r="GQ128">
        <v>0</v>
      </c>
      <c r="GR128">
        <v>0</v>
      </c>
      <c r="GS128">
        <v>0</v>
      </c>
      <c r="GT128">
        <v>0</v>
      </c>
      <c r="HB128">
        <v>0</v>
      </c>
      <c r="HC128">
        <v>0</v>
      </c>
      <c r="HD128">
        <v>55868</v>
      </c>
      <c r="HE128">
        <v>0</v>
      </c>
      <c r="HF128">
        <v>159623</v>
      </c>
      <c r="HG128">
        <v>1865</v>
      </c>
      <c r="HH128">
        <v>61151</v>
      </c>
      <c r="HI128">
        <v>0</v>
      </c>
      <c r="HJ128">
        <v>36868</v>
      </c>
      <c r="HK128">
        <v>0</v>
      </c>
      <c r="HL128">
        <v>0</v>
      </c>
      <c r="HM128">
        <v>0</v>
      </c>
      <c r="HN128">
        <v>0</v>
      </c>
      <c r="HO128">
        <v>0</v>
      </c>
      <c r="HP128">
        <v>0</v>
      </c>
      <c r="HQ128">
        <v>0</v>
      </c>
      <c r="HR128">
        <v>0</v>
      </c>
      <c r="HS128">
        <v>1671288</v>
      </c>
      <c r="HT128">
        <v>40104</v>
      </c>
      <c r="HW128">
        <v>0</v>
      </c>
      <c r="HX128">
        <v>13</v>
      </c>
      <c r="HY128">
        <v>12</v>
      </c>
      <c r="HZ128">
        <v>44</v>
      </c>
      <c r="IA128">
        <v>54</v>
      </c>
      <c r="IB128">
        <v>16</v>
      </c>
      <c r="IC128">
        <v>139</v>
      </c>
      <c r="ID128">
        <v>0</v>
      </c>
      <c r="IE128">
        <v>0</v>
      </c>
      <c r="IF128">
        <v>0</v>
      </c>
      <c r="IG128">
        <v>3</v>
      </c>
      <c r="IH128">
        <v>85.152000000000001</v>
      </c>
      <c r="II128">
        <v>0</v>
      </c>
      <c r="IJ128">
        <v>74.531000000000006</v>
      </c>
      <c r="IK128">
        <v>0</v>
      </c>
      <c r="IL128">
        <v>0</v>
      </c>
      <c r="IM128">
        <v>0</v>
      </c>
      <c r="IN128">
        <v>0</v>
      </c>
      <c r="IO128">
        <v>0</v>
      </c>
      <c r="IP128">
        <v>0</v>
      </c>
      <c r="IQ128">
        <v>74.531000000000006</v>
      </c>
      <c r="IR128">
        <v>46321</v>
      </c>
      <c r="IS128">
        <v>0</v>
      </c>
      <c r="IT128">
        <v>0</v>
      </c>
      <c r="IU128">
        <v>0</v>
      </c>
      <c r="IV128">
        <v>0</v>
      </c>
      <c r="IW128">
        <v>6215</v>
      </c>
      <c r="IX128">
        <v>0</v>
      </c>
      <c r="IY128">
        <v>0</v>
      </c>
      <c r="IZ128">
        <v>0</v>
      </c>
      <c r="JA128">
        <v>0</v>
      </c>
      <c r="JB128">
        <v>0</v>
      </c>
      <c r="JC128">
        <v>0</v>
      </c>
      <c r="JD128">
        <v>0</v>
      </c>
      <c r="JE128">
        <v>0</v>
      </c>
      <c r="JF128">
        <v>0</v>
      </c>
      <c r="JG128">
        <v>0</v>
      </c>
      <c r="JH128">
        <v>0</v>
      </c>
      <c r="JJ128">
        <v>0</v>
      </c>
      <c r="JK128">
        <v>0</v>
      </c>
      <c r="JL128">
        <v>0</v>
      </c>
      <c r="JM128">
        <v>0</v>
      </c>
      <c r="JO128">
        <v>0</v>
      </c>
      <c r="JP128">
        <v>0</v>
      </c>
      <c r="JQ128">
        <v>0</v>
      </c>
      <c r="JR128">
        <v>0</v>
      </c>
      <c r="JS128">
        <v>0</v>
      </c>
      <c r="JT128">
        <v>0</v>
      </c>
      <c r="JU128">
        <v>1740</v>
      </c>
      <c r="JW128">
        <v>0</v>
      </c>
      <c r="JX128">
        <v>0</v>
      </c>
      <c r="JY128">
        <v>0</v>
      </c>
      <c r="JZ128">
        <v>0</v>
      </c>
      <c r="KD128">
        <v>1740</v>
      </c>
      <c r="KE128">
        <v>7375</v>
      </c>
      <c r="KG128">
        <v>0</v>
      </c>
      <c r="KH128">
        <v>0</v>
      </c>
      <c r="KI128">
        <v>0</v>
      </c>
      <c r="KJ128">
        <v>2</v>
      </c>
      <c r="KK128">
        <v>1</v>
      </c>
      <c r="KL128">
        <v>1243</v>
      </c>
      <c r="KM128">
        <v>622</v>
      </c>
      <c r="KN128">
        <v>0</v>
      </c>
      <c r="KO128">
        <v>0</v>
      </c>
      <c r="KP128">
        <v>0</v>
      </c>
      <c r="KQ128">
        <v>0</v>
      </c>
      <c r="KS128">
        <v>0</v>
      </c>
      <c r="KT128">
        <v>0</v>
      </c>
      <c r="KU128">
        <v>0</v>
      </c>
      <c r="KW128">
        <v>0</v>
      </c>
      <c r="KX128">
        <v>0</v>
      </c>
      <c r="KY128">
        <v>0</v>
      </c>
      <c r="KZ128">
        <v>1946553</v>
      </c>
      <c r="LA128">
        <v>0</v>
      </c>
      <c r="LB128">
        <v>0</v>
      </c>
      <c r="LD128">
        <v>0</v>
      </c>
      <c r="LE128">
        <v>0</v>
      </c>
      <c r="LF128">
        <v>0</v>
      </c>
      <c r="LG128">
        <v>10080</v>
      </c>
      <c r="LH128">
        <v>0</v>
      </c>
      <c r="LI128">
        <v>1946553</v>
      </c>
      <c r="LJ128">
        <v>157.709</v>
      </c>
      <c r="LK128">
        <v>1</v>
      </c>
      <c r="LL128">
        <v>33540</v>
      </c>
      <c r="LM128">
        <v>3328</v>
      </c>
      <c r="LN128">
        <v>0</v>
      </c>
      <c r="LO128">
        <v>0</v>
      </c>
      <c r="LP128">
        <v>0</v>
      </c>
      <c r="LQ128">
        <v>0</v>
      </c>
      <c r="LR128">
        <v>0</v>
      </c>
      <c r="LS128">
        <v>0</v>
      </c>
      <c r="LT128">
        <v>0</v>
      </c>
      <c r="LU128">
        <v>0</v>
      </c>
      <c r="LV128">
        <v>0</v>
      </c>
      <c r="LW128">
        <v>0</v>
      </c>
      <c r="LX128">
        <v>0</v>
      </c>
      <c r="LY128">
        <v>0</v>
      </c>
      <c r="LZ128">
        <v>168</v>
      </c>
      <c r="MA128">
        <v>10080</v>
      </c>
      <c r="MB128">
        <v>0</v>
      </c>
      <c r="MC128">
        <v>6720</v>
      </c>
      <c r="MD128">
        <v>3360</v>
      </c>
      <c r="ME128">
        <v>0</v>
      </c>
      <c r="MF128">
        <v>0</v>
      </c>
      <c r="MG128">
        <v>2002420</v>
      </c>
      <c r="MH128">
        <v>0</v>
      </c>
      <c r="MI128">
        <v>0</v>
      </c>
      <c r="MJ128">
        <v>0</v>
      </c>
      <c r="MK128">
        <v>0</v>
      </c>
      <c r="ML128">
        <v>0</v>
      </c>
      <c r="MM128">
        <v>1228196.149</v>
      </c>
      <c r="MN128">
        <v>6.3240000000000007</v>
      </c>
      <c r="MO128">
        <v>81365.085000000006</v>
      </c>
      <c r="MP128">
        <v>64.113</v>
      </c>
      <c r="MQ128">
        <v>149.26500000000001</v>
      </c>
      <c r="MS128">
        <v>763323922</v>
      </c>
      <c r="MT128">
        <v>257639917</v>
      </c>
      <c r="MU128">
        <v>17862</v>
      </c>
      <c r="MV128">
        <v>52922</v>
      </c>
      <c r="MW128">
        <v>3985</v>
      </c>
      <c r="MX128">
        <v>505684005</v>
      </c>
      <c r="MY128">
        <v>39304</v>
      </c>
      <c r="MZ128">
        <v>76000</v>
      </c>
      <c r="NA128">
        <v>8</v>
      </c>
      <c r="NB128">
        <v>3</v>
      </c>
      <c r="ND128">
        <v>163.28900000000002</v>
      </c>
      <c r="NE128">
        <v>7348</v>
      </c>
      <c r="NF128">
        <v>11</v>
      </c>
      <c r="NG128">
        <v>11000</v>
      </c>
      <c r="NH128">
        <v>17808</v>
      </c>
      <c r="NI128">
        <v>0</v>
      </c>
      <c r="NJ128">
        <v>0</v>
      </c>
      <c r="NK128">
        <v>0</v>
      </c>
      <c r="NL128">
        <v>0</v>
      </c>
      <c r="NN128">
        <v>0</v>
      </c>
      <c r="NO128">
        <v>0</v>
      </c>
      <c r="NP128">
        <v>168</v>
      </c>
      <c r="NT128">
        <v>0</v>
      </c>
      <c r="NU128">
        <v>0</v>
      </c>
      <c r="NV128">
        <v>0</v>
      </c>
      <c r="NW128">
        <v>0</v>
      </c>
      <c r="NX128">
        <v>0</v>
      </c>
      <c r="NY128">
        <v>0</v>
      </c>
      <c r="NZ128">
        <v>0</v>
      </c>
      <c r="OA128">
        <v>0</v>
      </c>
      <c r="OB128">
        <v>0</v>
      </c>
      <c r="OC128">
        <v>0</v>
      </c>
      <c r="OD128">
        <v>0</v>
      </c>
      <c r="OE128">
        <v>28000</v>
      </c>
      <c r="OF128">
        <v>208000</v>
      </c>
      <c r="OG128">
        <v>4000</v>
      </c>
      <c r="OH128">
        <v>8000</v>
      </c>
      <c r="OO128">
        <v>0</v>
      </c>
      <c r="OP128">
        <v>0</v>
      </c>
      <c r="OQ128">
        <v>0</v>
      </c>
      <c r="OR128">
        <v>0</v>
      </c>
      <c r="OS128">
        <v>0</v>
      </c>
      <c r="OT128">
        <v>0</v>
      </c>
      <c r="OU128">
        <v>0</v>
      </c>
      <c r="OV128">
        <v>3948843</v>
      </c>
      <c r="OX128">
        <v>0.25270000000000004</v>
      </c>
      <c r="OY128">
        <v>406500.10000000003</v>
      </c>
      <c r="OZ128">
        <v>759364</v>
      </c>
      <c r="PA128">
        <v>280179</v>
      </c>
      <c r="PB128">
        <v>6925</v>
      </c>
      <c r="PC128">
        <v>0</v>
      </c>
      <c r="PD128">
        <v>35000000</v>
      </c>
      <c r="PE128">
        <v>33517000</v>
      </c>
      <c r="PF128">
        <v>1483000</v>
      </c>
      <c r="PG128">
        <v>306</v>
      </c>
      <c r="PH128">
        <v>0</v>
      </c>
      <c r="PI128">
        <v>0</v>
      </c>
      <c r="PJ128">
        <v>0</v>
      </c>
      <c r="PK128">
        <v>0</v>
      </c>
      <c r="PL128">
        <v>130159</v>
      </c>
      <c r="PM128">
        <v>0</v>
      </c>
      <c r="PN128">
        <v>0</v>
      </c>
      <c r="PO128">
        <v>0</v>
      </c>
    </row>
    <row r="129" spans="1:431" customFormat="1" x14ac:dyDescent="0.3">
      <c r="A129">
        <v>46778</v>
      </c>
      <c r="B129" s="4">
        <v>108810</v>
      </c>
      <c r="C129">
        <v>9</v>
      </c>
      <c r="D129">
        <v>2026</v>
      </c>
      <c r="E129">
        <v>6215</v>
      </c>
      <c r="F129">
        <v>0</v>
      </c>
      <c r="G129">
        <v>288.94</v>
      </c>
      <c r="H129">
        <v>277.71100000000001</v>
      </c>
      <c r="I129">
        <v>277.71100000000001</v>
      </c>
      <c r="J129">
        <v>288.94</v>
      </c>
      <c r="K129">
        <v>0</v>
      </c>
      <c r="L129">
        <v>6215</v>
      </c>
      <c r="M129">
        <v>0</v>
      </c>
      <c r="N129">
        <v>0</v>
      </c>
      <c r="P129">
        <v>221.453</v>
      </c>
      <c r="Q129">
        <v>0</v>
      </c>
      <c r="R129">
        <v>104346</v>
      </c>
      <c r="S129">
        <v>471.19</v>
      </c>
      <c r="U129">
        <v>75912</v>
      </c>
      <c r="V129">
        <v>0</v>
      </c>
      <c r="W129">
        <v>98230</v>
      </c>
      <c r="X129">
        <v>98230</v>
      </c>
      <c r="Z129">
        <v>0</v>
      </c>
      <c r="AC129">
        <v>0</v>
      </c>
      <c r="AD129" t="s">
        <v>427</v>
      </c>
      <c r="AE129">
        <v>0</v>
      </c>
      <c r="AH129">
        <v>0</v>
      </c>
      <c r="AI129">
        <v>0</v>
      </c>
      <c r="AJ129">
        <v>6215</v>
      </c>
      <c r="AK129" t="s">
        <v>949</v>
      </c>
      <c r="AL129" t="s">
        <v>550</v>
      </c>
      <c r="AM129">
        <v>0</v>
      </c>
      <c r="AN129">
        <v>0</v>
      </c>
      <c r="AO129">
        <v>0</v>
      </c>
      <c r="AP129">
        <v>0</v>
      </c>
      <c r="AQ129">
        <v>0</v>
      </c>
      <c r="AS129">
        <v>0</v>
      </c>
      <c r="AT129">
        <v>0</v>
      </c>
      <c r="AU129">
        <v>0</v>
      </c>
      <c r="AV129">
        <v>0</v>
      </c>
      <c r="AW129">
        <v>3931834</v>
      </c>
      <c r="AX129">
        <v>3932377</v>
      </c>
      <c r="AY129">
        <v>2554011</v>
      </c>
      <c r="AZ129">
        <v>104346</v>
      </c>
      <c r="BA129">
        <v>0</v>
      </c>
      <c r="BB129">
        <v>0</v>
      </c>
      <c r="BC129">
        <v>0</v>
      </c>
      <c r="BD129">
        <v>0</v>
      </c>
      <c r="BE129">
        <v>0</v>
      </c>
      <c r="BF129">
        <v>3309637</v>
      </c>
      <c r="BG129">
        <v>0</v>
      </c>
      <c r="BJ129">
        <v>12</v>
      </c>
      <c r="BK129">
        <v>0</v>
      </c>
      <c r="BL129">
        <v>0</v>
      </c>
      <c r="BM129">
        <v>0</v>
      </c>
      <c r="BN129">
        <v>0</v>
      </c>
      <c r="BO129">
        <v>0</v>
      </c>
      <c r="BP129">
        <v>0</v>
      </c>
      <c r="BQ129">
        <v>880</v>
      </c>
      <c r="BS129">
        <v>0</v>
      </c>
      <c r="BT129">
        <v>0</v>
      </c>
      <c r="BU129">
        <v>0</v>
      </c>
      <c r="BV129">
        <v>0</v>
      </c>
      <c r="BW129">
        <v>0</v>
      </c>
      <c r="BY129">
        <v>0</v>
      </c>
      <c r="CA129">
        <v>0</v>
      </c>
      <c r="CB129">
        <v>0</v>
      </c>
      <c r="CC129">
        <v>0</v>
      </c>
      <c r="CD129">
        <v>0</v>
      </c>
      <c r="CE129">
        <v>0</v>
      </c>
      <c r="CF129">
        <v>0</v>
      </c>
      <c r="CG129">
        <v>0</v>
      </c>
      <c r="CH129">
        <v>25560</v>
      </c>
      <c r="CI129">
        <v>0</v>
      </c>
      <c r="CJ129">
        <v>4</v>
      </c>
      <c r="CK129">
        <v>0</v>
      </c>
      <c r="CL129">
        <v>0</v>
      </c>
      <c r="CN129">
        <v>0</v>
      </c>
      <c r="CO129">
        <v>1</v>
      </c>
      <c r="CP129">
        <v>0</v>
      </c>
      <c r="CQ129">
        <v>0</v>
      </c>
      <c r="CR129">
        <v>226.56300000000002</v>
      </c>
      <c r="CS129">
        <v>0</v>
      </c>
      <c r="CT129">
        <v>0</v>
      </c>
      <c r="CU129">
        <v>0</v>
      </c>
      <c r="CV129">
        <v>0</v>
      </c>
      <c r="CW129">
        <v>0</v>
      </c>
      <c r="CX129">
        <v>0</v>
      </c>
      <c r="CY129">
        <v>0</v>
      </c>
      <c r="CZ129">
        <v>0</v>
      </c>
      <c r="DB129">
        <v>1725974</v>
      </c>
      <c r="DC129">
        <v>0</v>
      </c>
      <c r="DD129">
        <v>0</v>
      </c>
      <c r="DE129">
        <v>546532</v>
      </c>
      <c r="DF129">
        <v>546532</v>
      </c>
      <c r="DG129">
        <v>87.938000000000002</v>
      </c>
      <c r="DH129">
        <v>0</v>
      </c>
      <c r="DI129">
        <v>0</v>
      </c>
      <c r="DK129">
        <v>3780</v>
      </c>
      <c r="DL129">
        <v>0</v>
      </c>
      <c r="DM129">
        <v>222657</v>
      </c>
      <c r="DN129">
        <v>542</v>
      </c>
      <c r="DO129">
        <v>0</v>
      </c>
      <c r="DP129">
        <v>0</v>
      </c>
      <c r="DQ129">
        <v>0</v>
      </c>
      <c r="DR129">
        <v>0</v>
      </c>
      <c r="DS129">
        <v>0</v>
      </c>
      <c r="DT129">
        <v>0</v>
      </c>
      <c r="DU129">
        <v>0</v>
      </c>
      <c r="DV129">
        <v>0</v>
      </c>
      <c r="DW129">
        <v>0</v>
      </c>
      <c r="DX129">
        <v>0</v>
      </c>
      <c r="DY129">
        <v>0</v>
      </c>
      <c r="DZ129">
        <v>0</v>
      </c>
      <c r="EA129">
        <v>0</v>
      </c>
      <c r="EB129">
        <v>0</v>
      </c>
      <c r="EC129">
        <v>0.24</v>
      </c>
      <c r="ED129">
        <v>1715</v>
      </c>
      <c r="EE129">
        <v>0</v>
      </c>
      <c r="EF129">
        <v>0</v>
      </c>
      <c r="EG129">
        <v>0</v>
      </c>
      <c r="EH129">
        <v>221484</v>
      </c>
      <c r="EI129">
        <v>0</v>
      </c>
      <c r="EJ129">
        <v>0</v>
      </c>
      <c r="EK129">
        <v>5.4420000000000002</v>
      </c>
      <c r="EL129">
        <v>0.58800000000000008</v>
      </c>
      <c r="EM129">
        <v>4.8120000000000003</v>
      </c>
      <c r="EN129">
        <v>0.97500000000000009</v>
      </c>
      <c r="EO129">
        <v>0</v>
      </c>
      <c r="EP129">
        <v>0</v>
      </c>
      <c r="EQ129">
        <v>11.229000000000001</v>
      </c>
      <c r="ER129">
        <v>0</v>
      </c>
      <c r="ES129">
        <v>35.637</v>
      </c>
      <c r="ET129">
        <v>0</v>
      </c>
      <c r="EV129">
        <v>0</v>
      </c>
      <c r="EW129">
        <v>0</v>
      </c>
      <c r="EX129">
        <v>0</v>
      </c>
      <c r="EZ129">
        <v>3382966</v>
      </c>
      <c r="FA129">
        <v>0</v>
      </c>
      <c r="FB129">
        <v>3486769</v>
      </c>
      <c r="FC129">
        <v>0</v>
      </c>
      <c r="FD129">
        <v>0</v>
      </c>
      <c r="FE129">
        <v>466323</v>
      </c>
      <c r="FF129">
        <v>83088</v>
      </c>
      <c r="FG129">
        <v>6.7610000000000003E-2</v>
      </c>
      <c r="FH129">
        <v>3.1380999999999999E-2</v>
      </c>
      <c r="FI129">
        <v>0</v>
      </c>
      <c r="FJ129">
        <v>0</v>
      </c>
      <c r="FK129">
        <v>532.524</v>
      </c>
      <c r="FL129">
        <v>4061740</v>
      </c>
      <c r="FM129">
        <v>0</v>
      </c>
      <c r="FN129">
        <v>0</v>
      </c>
      <c r="FO129">
        <v>21459</v>
      </c>
      <c r="FP129">
        <v>0</v>
      </c>
      <c r="FQ129">
        <v>21459</v>
      </c>
      <c r="FR129">
        <v>21459</v>
      </c>
      <c r="FS129">
        <v>0</v>
      </c>
      <c r="FT129">
        <v>0</v>
      </c>
      <c r="FU129">
        <v>0</v>
      </c>
      <c r="FV129">
        <v>0</v>
      </c>
      <c r="FW129">
        <v>0</v>
      </c>
      <c r="FX129">
        <v>0</v>
      </c>
      <c r="FY129">
        <v>0</v>
      </c>
      <c r="GB129">
        <v>0</v>
      </c>
      <c r="GC129">
        <v>0</v>
      </c>
      <c r="GD129">
        <v>0</v>
      </c>
      <c r="GF129">
        <v>0</v>
      </c>
      <c r="GG129">
        <v>0</v>
      </c>
      <c r="GH129">
        <v>0</v>
      </c>
      <c r="GI129">
        <v>0</v>
      </c>
      <c r="GK129">
        <v>0</v>
      </c>
      <c r="GL129">
        <v>0</v>
      </c>
      <c r="GM129">
        <v>0</v>
      </c>
      <c r="GN129">
        <v>0</v>
      </c>
      <c r="GO129">
        <v>0</v>
      </c>
      <c r="GQ129">
        <v>0</v>
      </c>
      <c r="GR129">
        <v>0</v>
      </c>
      <c r="GS129">
        <v>0</v>
      </c>
      <c r="GT129">
        <v>0</v>
      </c>
      <c r="HB129">
        <v>0</v>
      </c>
      <c r="HC129">
        <v>0</v>
      </c>
      <c r="HD129">
        <v>0</v>
      </c>
      <c r="HE129">
        <v>0</v>
      </c>
      <c r="HF129">
        <v>322145</v>
      </c>
      <c r="HG129">
        <v>44127</v>
      </c>
      <c r="HH129">
        <v>343381</v>
      </c>
      <c r="HI129">
        <v>0</v>
      </c>
      <c r="HJ129">
        <v>38230</v>
      </c>
      <c r="HK129">
        <v>0</v>
      </c>
      <c r="HL129">
        <v>0</v>
      </c>
      <c r="HM129">
        <v>0</v>
      </c>
      <c r="HN129">
        <v>6049</v>
      </c>
      <c r="HO129">
        <v>0</v>
      </c>
      <c r="HP129">
        <v>0</v>
      </c>
      <c r="HQ129">
        <v>0</v>
      </c>
      <c r="HR129">
        <v>0</v>
      </c>
      <c r="HS129">
        <v>3382423</v>
      </c>
      <c r="HT129">
        <v>83088</v>
      </c>
      <c r="HW129">
        <v>0</v>
      </c>
      <c r="HX129">
        <v>38</v>
      </c>
      <c r="HY129">
        <v>40</v>
      </c>
      <c r="HZ129">
        <v>83</v>
      </c>
      <c r="IA129">
        <v>139</v>
      </c>
      <c r="IB129">
        <v>46</v>
      </c>
      <c r="IC129">
        <v>346</v>
      </c>
      <c r="ID129">
        <v>0</v>
      </c>
      <c r="IE129">
        <v>105.369</v>
      </c>
      <c r="IF129">
        <v>0</v>
      </c>
      <c r="IG129">
        <v>71</v>
      </c>
      <c r="IH129">
        <v>231.619</v>
      </c>
      <c r="II129">
        <v>0</v>
      </c>
      <c r="IJ129">
        <v>105.369</v>
      </c>
      <c r="IK129">
        <v>0</v>
      </c>
      <c r="IL129">
        <v>0</v>
      </c>
      <c r="IM129">
        <v>0</v>
      </c>
      <c r="IN129">
        <v>0</v>
      </c>
      <c r="IO129">
        <v>0</v>
      </c>
      <c r="IP129">
        <v>0</v>
      </c>
      <c r="IQ129">
        <v>0</v>
      </c>
      <c r="IR129">
        <v>0</v>
      </c>
      <c r="IS129">
        <v>0</v>
      </c>
      <c r="IT129">
        <v>0</v>
      </c>
      <c r="IU129">
        <v>0</v>
      </c>
      <c r="IV129">
        <v>0</v>
      </c>
      <c r="IW129">
        <v>6215</v>
      </c>
      <c r="IX129">
        <v>98230</v>
      </c>
      <c r="IY129">
        <v>0</v>
      </c>
      <c r="IZ129">
        <v>0</v>
      </c>
      <c r="JA129">
        <v>0</v>
      </c>
      <c r="JB129">
        <v>0</v>
      </c>
      <c r="JC129">
        <v>0</v>
      </c>
      <c r="JD129">
        <v>0</v>
      </c>
      <c r="JE129">
        <v>0</v>
      </c>
      <c r="JF129">
        <v>1</v>
      </c>
      <c r="JG129">
        <v>6049</v>
      </c>
      <c r="JH129">
        <v>0</v>
      </c>
      <c r="JJ129">
        <v>0</v>
      </c>
      <c r="JK129">
        <v>0</v>
      </c>
      <c r="JL129">
        <v>0</v>
      </c>
      <c r="JM129">
        <v>0</v>
      </c>
      <c r="JO129">
        <v>0</v>
      </c>
      <c r="JP129">
        <v>0</v>
      </c>
      <c r="JQ129">
        <v>0</v>
      </c>
      <c r="JR129">
        <v>0</v>
      </c>
      <c r="JS129">
        <v>0</v>
      </c>
      <c r="JT129">
        <v>0</v>
      </c>
      <c r="JU129">
        <v>0</v>
      </c>
      <c r="JW129">
        <v>0</v>
      </c>
      <c r="JX129">
        <v>0</v>
      </c>
      <c r="JY129">
        <v>0</v>
      </c>
      <c r="JZ129">
        <v>0</v>
      </c>
      <c r="KD129">
        <v>0</v>
      </c>
      <c r="KE129">
        <v>7375</v>
      </c>
      <c r="KG129">
        <v>0</v>
      </c>
      <c r="KH129">
        <v>0</v>
      </c>
      <c r="KI129">
        <v>0</v>
      </c>
      <c r="KJ129">
        <v>14</v>
      </c>
      <c r="KK129">
        <v>57</v>
      </c>
      <c r="KL129">
        <v>8701</v>
      </c>
      <c r="KM129">
        <v>35426</v>
      </c>
      <c r="KN129">
        <v>0</v>
      </c>
      <c r="KO129">
        <v>0</v>
      </c>
      <c r="KP129">
        <v>0</v>
      </c>
      <c r="KQ129">
        <v>0</v>
      </c>
      <c r="KS129">
        <v>0</v>
      </c>
      <c r="KT129">
        <v>0</v>
      </c>
      <c r="KU129">
        <v>0</v>
      </c>
      <c r="KW129">
        <v>0</v>
      </c>
      <c r="KX129">
        <v>0</v>
      </c>
      <c r="KY129">
        <v>0</v>
      </c>
      <c r="KZ129">
        <v>3957394</v>
      </c>
      <c r="LA129">
        <v>0</v>
      </c>
      <c r="LB129">
        <v>0</v>
      </c>
      <c r="LD129">
        <v>0</v>
      </c>
      <c r="LE129">
        <v>0</v>
      </c>
      <c r="LF129">
        <v>0</v>
      </c>
      <c r="LG129">
        <v>25560</v>
      </c>
      <c r="LH129">
        <v>0</v>
      </c>
      <c r="LI129">
        <v>3957394</v>
      </c>
      <c r="LJ129">
        <v>222.26400000000001</v>
      </c>
      <c r="LK129">
        <v>1</v>
      </c>
      <c r="LL129">
        <v>33540</v>
      </c>
      <c r="LM129">
        <v>4690</v>
      </c>
      <c r="LN129">
        <v>0</v>
      </c>
      <c r="LO129">
        <v>0</v>
      </c>
      <c r="LP129">
        <v>0</v>
      </c>
      <c r="LQ129">
        <v>0</v>
      </c>
      <c r="LR129">
        <v>0</v>
      </c>
      <c r="LS129">
        <v>0</v>
      </c>
      <c r="LT129">
        <v>0</v>
      </c>
      <c r="LU129">
        <v>0</v>
      </c>
      <c r="LV129">
        <v>0</v>
      </c>
      <c r="LW129">
        <v>0</v>
      </c>
      <c r="LX129">
        <v>0</v>
      </c>
      <c r="LY129">
        <v>0</v>
      </c>
      <c r="LZ129">
        <v>426</v>
      </c>
      <c r="MA129">
        <v>25560</v>
      </c>
      <c r="MB129">
        <v>0</v>
      </c>
      <c r="MC129">
        <v>17040</v>
      </c>
      <c r="MD129">
        <v>8520</v>
      </c>
      <c r="ME129">
        <v>0</v>
      </c>
      <c r="MF129">
        <v>0</v>
      </c>
      <c r="MG129">
        <v>3957394</v>
      </c>
      <c r="MH129">
        <v>0</v>
      </c>
      <c r="MI129">
        <v>0</v>
      </c>
      <c r="MJ129">
        <v>0</v>
      </c>
      <c r="MK129">
        <v>0</v>
      </c>
      <c r="ML129">
        <v>0</v>
      </c>
      <c r="MM129">
        <v>1228196.149</v>
      </c>
      <c r="MN129">
        <v>46.042000000000002</v>
      </c>
      <c r="MO129">
        <v>81365.085000000006</v>
      </c>
      <c r="MP129">
        <v>139.06700000000001</v>
      </c>
      <c r="MQ129">
        <v>370.68600000000004</v>
      </c>
      <c r="MS129">
        <v>763323922</v>
      </c>
      <c r="MT129">
        <v>257639917</v>
      </c>
      <c r="MU129">
        <v>48587</v>
      </c>
      <c r="MV129">
        <v>143951</v>
      </c>
      <c r="MW129">
        <v>8643</v>
      </c>
      <c r="MX129">
        <v>505684005</v>
      </c>
      <c r="MY129">
        <v>286151</v>
      </c>
      <c r="MZ129">
        <v>36000</v>
      </c>
      <c r="NA129">
        <v>3</v>
      </c>
      <c r="NB129">
        <v>3</v>
      </c>
      <c r="ND129">
        <v>329.54400000000004</v>
      </c>
      <c r="NE129">
        <v>14830</v>
      </c>
      <c r="NF129">
        <v>22</v>
      </c>
      <c r="NG129">
        <v>22000</v>
      </c>
      <c r="NH129">
        <v>45156</v>
      </c>
      <c r="NI129">
        <v>0</v>
      </c>
      <c r="NJ129">
        <v>0</v>
      </c>
      <c r="NK129">
        <v>23810</v>
      </c>
      <c r="NL129">
        <v>0</v>
      </c>
      <c r="NN129">
        <v>0</v>
      </c>
      <c r="NO129">
        <v>0</v>
      </c>
      <c r="NP129">
        <v>426</v>
      </c>
      <c r="NT129">
        <v>0</v>
      </c>
      <c r="NU129">
        <v>0</v>
      </c>
      <c r="NV129">
        <v>0</v>
      </c>
      <c r="NW129">
        <v>0</v>
      </c>
      <c r="NX129">
        <v>0</v>
      </c>
      <c r="NY129">
        <v>0</v>
      </c>
      <c r="NZ129">
        <v>0</v>
      </c>
      <c r="OA129">
        <v>0</v>
      </c>
      <c r="OB129">
        <v>0</v>
      </c>
      <c r="OC129">
        <v>0</v>
      </c>
      <c r="OD129">
        <v>0</v>
      </c>
      <c r="OE129">
        <v>56000</v>
      </c>
      <c r="OF129">
        <v>464000</v>
      </c>
      <c r="OG129">
        <v>4000</v>
      </c>
      <c r="OH129">
        <v>8000</v>
      </c>
      <c r="OO129">
        <v>0</v>
      </c>
      <c r="OP129">
        <v>0</v>
      </c>
      <c r="OQ129">
        <v>0</v>
      </c>
      <c r="OR129">
        <v>0</v>
      </c>
      <c r="OS129">
        <v>0</v>
      </c>
      <c r="OT129">
        <v>0</v>
      </c>
      <c r="OU129">
        <v>0</v>
      </c>
      <c r="OV129">
        <v>12125279</v>
      </c>
      <c r="OX129">
        <v>0.25270000000000004</v>
      </c>
      <c r="OY129">
        <v>406500.10000000003</v>
      </c>
      <c r="OZ129">
        <v>2113533</v>
      </c>
      <c r="PA129">
        <v>779820</v>
      </c>
      <c r="PB129">
        <v>6925</v>
      </c>
      <c r="PC129">
        <v>0</v>
      </c>
      <c r="PD129">
        <v>35000000</v>
      </c>
      <c r="PE129">
        <v>33517000</v>
      </c>
      <c r="PF129">
        <v>1483000</v>
      </c>
      <c r="PG129">
        <v>306</v>
      </c>
      <c r="PH129">
        <v>0</v>
      </c>
      <c r="PI129">
        <v>0</v>
      </c>
      <c r="PJ129">
        <v>0</v>
      </c>
      <c r="PK129">
        <v>0</v>
      </c>
      <c r="PL129">
        <v>0</v>
      </c>
      <c r="PM129">
        <v>0</v>
      </c>
      <c r="PN129">
        <v>0</v>
      </c>
      <c r="PO129">
        <v>0</v>
      </c>
    </row>
    <row r="130" spans="1:431" customFormat="1" x14ac:dyDescent="0.3">
      <c r="A130">
        <v>46778</v>
      </c>
      <c r="B130" s="4">
        <v>108811</v>
      </c>
      <c r="C130">
        <v>9</v>
      </c>
      <c r="D130">
        <v>2026</v>
      </c>
      <c r="E130">
        <v>6215</v>
      </c>
      <c r="F130">
        <v>0</v>
      </c>
      <c r="G130">
        <v>268.49</v>
      </c>
      <c r="H130">
        <v>256.779</v>
      </c>
      <c r="I130">
        <v>256.779</v>
      </c>
      <c r="J130">
        <v>268.49</v>
      </c>
      <c r="K130">
        <v>0</v>
      </c>
      <c r="L130">
        <v>6215</v>
      </c>
      <c r="M130">
        <v>0</v>
      </c>
      <c r="N130">
        <v>0</v>
      </c>
      <c r="P130">
        <v>0</v>
      </c>
      <c r="Q130">
        <v>0</v>
      </c>
      <c r="R130">
        <v>0</v>
      </c>
      <c r="S130">
        <v>471.19</v>
      </c>
      <c r="U130">
        <v>0</v>
      </c>
      <c r="V130">
        <v>0</v>
      </c>
      <c r="W130">
        <v>0</v>
      </c>
      <c r="X130">
        <v>0</v>
      </c>
      <c r="Z130">
        <v>0</v>
      </c>
      <c r="AC130">
        <v>0</v>
      </c>
      <c r="AD130" t="s">
        <v>427</v>
      </c>
      <c r="AE130">
        <v>0</v>
      </c>
      <c r="AH130">
        <v>0</v>
      </c>
      <c r="AI130">
        <v>0</v>
      </c>
      <c r="AJ130">
        <v>6215</v>
      </c>
      <c r="AK130" t="s">
        <v>949</v>
      </c>
      <c r="AL130" t="s">
        <v>860</v>
      </c>
      <c r="AM130">
        <v>0</v>
      </c>
      <c r="AN130">
        <v>0</v>
      </c>
      <c r="AO130">
        <v>0</v>
      </c>
      <c r="AP130">
        <v>0</v>
      </c>
      <c r="AQ130">
        <v>0</v>
      </c>
      <c r="AS130">
        <v>0</v>
      </c>
      <c r="AT130">
        <v>0</v>
      </c>
      <c r="AU130">
        <v>0</v>
      </c>
      <c r="AV130">
        <v>0</v>
      </c>
      <c r="AW130">
        <v>3157968</v>
      </c>
      <c r="AX130">
        <v>3157982</v>
      </c>
      <c r="AY130">
        <v>2062309</v>
      </c>
      <c r="AZ130">
        <v>0</v>
      </c>
      <c r="BA130">
        <v>0</v>
      </c>
      <c r="BB130">
        <v>0</v>
      </c>
      <c r="BC130">
        <v>0</v>
      </c>
      <c r="BD130">
        <v>0</v>
      </c>
      <c r="BE130">
        <v>0</v>
      </c>
      <c r="BF130">
        <v>2419598</v>
      </c>
      <c r="BG130">
        <v>0</v>
      </c>
      <c r="BJ130">
        <v>12</v>
      </c>
      <c r="BK130">
        <v>0</v>
      </c>
      <c r="BL130">
        <v>0</v>
      </c>
      <c r="BM130">
        <v>0</v>
      </c>
      <c r="BN130">
        <v>0</v>
      </c>
      <c r="BO130">
        <v>0</v>
      </c>
      <c r="BP130">
        <v>0</v>
      </c>
      <c r="BQ130">
        <v>884</v>
      </c>
      <c r="BS130">
        <v>0</v>
      </c>
      <c r="BT130">
        <v>0</v>
      </c>
      <c r="BU130">
        <v>0</v>
      </c>
      <c r="BV130">
        <v>0</v>
      </c>
      <c r="BW130">
        <v>0</v>
      </c>
      <c r="BY130">
        <v>0</v>
      </c>
      <c r="CA130">
        <v>0</v>
      </c>
      <c r="CB130">
        <v>230000</v>
      </c>
      <c r="CC130">
        <v>0</v>
      </c>
      <c r="CD130">
        <v>0</v>
      </c>
      <c r="CE130">
        <v>0</v>
      </c>
      <c r="CF130">
        <v>0</v>
      </c>
      <c r="CG130">
        <v>0</v>
      </c>
      <c r="CH130">
        <v>0</v>
      </c>
      <c r="CI130">
        <v>0</v>
      </c>
      <c r="CJ130">
        <v>4</v>
      </c>
      <c r="CK130">
        <v>0</v>
      </c>
      <c r="CL130">
        <v>0</v>
      </c>
      <c r="CN130">
        <v>0</v>
      </c>
      <c r="CO130">
        <v>1</v>
      </c>
      <c r="CP130">
        <v>0</v>
      </c>
      <c r="CQ130">
        <v>0</v>
      </c>
      <c r="CR130">
        <v>0</v>
      </c>
      <c r="CS130">
        <v>0</v>
      </c>
      <c r="CT130">
        <v>0</v>
      </c>
      <c r="CU130">
        <v>0</v>
      </c>
      <c r="CV130">
        <v>0</v>
      </c>
      <c r="CW130">
        <v>0</v>
      </c>
      <c r="CX130">
        <v>0</v>
      </c>
      <c r="CY130">
        <v>0</v>
      </c>
      <c r="CZ130">
        <v>0</v>
      </c>
      <c r="DB130">
        <v>1595881</v>
      </c>
      <c r="DC130">
        <v>0</v>
      </c>
      <c r="DD130">
        <v>0</v>
      </c>
      <c r="DE130">
        <v>412055</v>
      </c>
      <c r="DF130">
        <v>412055</v>
      </c>
      <c r="DG130">
        <v>66.3</v>
      </c>
      <c r="DH130">
        <v>0</v>
      </c>
      <c r="DI130">
        <v>0</v>
      </c>
      <c r="DK130">
        <v>3840</v>
      </c>
      <c r="DL130">
        <v>0</v>
      </c>
      <c r="DM130">
        <v>5575</v>
      </c>
      <c r="DN130">
        <v>14</v>
      </c>
      <c r="DO130">
        <v>0</v>
      </c>
      <c r="DP130">
        <v>0</v>
      </c>
      <c r="DQ130">
        <v>0</v>
      </c>
      <c r="DR130">
        <v>0</v>
      </c>
      <c r="DS130">
        <v>0</v>
      </c>
      <c r="DT130">
        <v>0</v>
      </c>
      <c r="DU130">
        <v>0</v>
      </c>
      <c r="DV130">
        <v>0</v>
      </c>
      <c r="DW130">
        <v>0</v>
      </c>
      <c r="DX130">
        <v>0</v>
      </c>
      <c r="DY130">
        <v>0</v>
      </c>
      <c r="DZ130">
        <v>0</v>
      </c>
      <c r="EA130">
        <v>0</v>
      </c>
      <c r="EB130">
        <v>0</v>
      </c>
      <c r="EC130">
        <v>0.78200000000000003</v>
      </c>
      <c r="ED130">
        <v>5589</v>
      </c>
      <c r="EE130">
        <v>0</v>
      </c>
      <c r="EF130">
        <v>0</v>
      </c>
      <c r="EG130">
        <v>0</v>
      </c>
      <c r="EH130">
        <v>0</v>
      </c>
      <c r="EI130">
        <v>0</v>
      </c>
      <c r="EJ130">
        <v>0</v>
      </c>
      <c r="EK130">
        <v>0</v>
      </c>
      <c r="EL130">
        <v>0</v>
      </c>
      <c r="EM130">
        <v>0</v>
      </c>
      <c r="EN130">
        <v>0</v>
      </c>
      <c r="EO130">
        <v>0</v>
      </c>
      <c r="EP130">
        <v>0</v>
      </c>
      <c r="EQ130">
        <v>0</v>
      </c>
      <c r="ER130">
        <v>0</v>
      </c>
      <c r="ES130">
        <v>0</v>
      </c>
      <c r="ET130">
        <v>0</v>
      </c>
      <c r="EV130">
        <v>0</v>
      </c>
      <c r="EW130">
        <v>0</v>
      </c>
      <c r="EX130">
        <v>0</v>
      </c>
      <c r="EZ130">
        <v>2756320</v>
      </c>
      <c r="FA130">
        <v>0</v>
      </c>
      <c r="FB130">
        <v>2756306</v>
      </c>
      <c r="FC130">
        <v>0</v>
      </c>
      <c r="FD130">
        <v>0</v>
      </c>
      <c r="FE130">
        <v>340918</v>
      </c>
      <c r="FF130">
        <v>60744</v>
      </c>
      <c r="FG130">
        <v>6.7610000000000003E-2</v>
      </c>
      <c r="FH130">
        <v>3.1380999999999999E-2</v>
      </c>
      <c r="FI130">
        <v>0</v>
      </c>
      <c r="FJ130">
        <v>0</v>
      </c>
      <c r="FK130">
        <v>389.31600000000003</v>
      </c>
      <c r="FL130">
        <v>3157968</v>
      </c>
      <c r="FM130">
        <v>0</v>
      </c>
      <c r="FN130">
        <v>0</v>
      </c>
      <c r="FO130">
        <v>63118</v>
      </c>
      <c r="FP130">
        <v>0</v>
      </c>
      <c r="FQ130">
        <v>63118</v>
      </c>
      <c r="FR130">
        <v>63118</v>
      </c>
      <c r="FS130">
        <v>0</v>
      </c>
      <c r="FT130">
        <v>0</v>
      </c>
      <c r="FU130">
        <v>0</v>
      </c>
      <c r="FV130">
        <v>0</v>
      </c>
      <c r="FW130">
        <v>0</v>
      </c>
      <c r="FX130">
        <v>0</v>
      </c>
      <c r="FY130">
        <v>0</v>
      </c>
      <c r="GB130">
        <v>106344</v>
      </c>
      <c r="GC130">
        <v>106344</v>
      </c>
      <c r="GD130">
        <v>11.711</v>
      </c>
      <c r="GF130">
        <v>0</v>
      </c>
      <c r="GG130">
        <v>0</v>
      </c>
      <c r="GH130">
        <v>0</v>
      </c>
      <c r="GI130">
        <v>0</v>
      </c>
      <c r="GK130">
        <v>0</v>
      </c>
      <c r="GL130">
        <v>0</v>
      </c>
      <c r="GM130">
        <v>0</v>
      </c>
      <c r="GN130">
        <v>0</v>
      </c>
      <c r="GO130">
        <v>0</v>
      </c>
      <c r="GQ130">
        <v>0</v>
      </c>
      <c r="GR130">
        <v>0</v>
      </c>
      <c r="GS130">
        <v>0</v>
      </c>
      <c r="GT130">
        <v>0</v>
      </c>
      <c r="HB130">
        <v>0</v>
      </c>
      <c r="HC130">
        <v>0</v>
      </c>
      <c r="HD130">
        <v>0</v>
      </c>
      <c r="HE130">
        <v>0</v>
      </c>
      <c r="HF130">
        <v>297864</v>
      </c>
      <c r="HG130">
        <v>1865</v>
      </c>
      <c r="HH130">
        <v>0</v>
      </c>
      <c r="HI130">
        <v>0</v>
      </c>
      <c r="HJ130">
        <v>0</v>
      </c>
      <c r="HK130">
        <v>0</v>
      </c>
      <c r="HL130">
        <v>0</v>
      </c>
      <c r="HM130">
        <v>0</v>
      </c>
      <c r="HN130">
        <v>0</v>
      </c>
      <c r="HO130">
        <v>0</v>
      </c>
      <c r="HP130">
        <v>0</v>
      </c>
      <c r="HQ130">
        <v>0</v>
      </c>
      <c r="HR130">
        <v>0</v>
      </c>
      <c r="HS130">
        <v>2756306</v>
      </c>
      <c r="HT130">
        <v>60744</v>
      </c>
      <c r="HW130">
        <v>0</v>
      </c>
      <c r="HX130">
        <v>17</v>
      </c>
      <c r="HY130">
        <v>36</v>
      </c>
      <c r="HZ130">
        <v>68</v>
      </c>
      <c r="IA130">
        <v>82</v>
      </c>
      <c r="IB130">
        <v>56</v>
      </c>
      <c r="IC130">
        <v>259</v>
      </c>
      <c r="ID130">
        <v>0</v>
      </c>
      <c r="IE130">
        <v>0</v>
      </c>
      <c r="IF130">
        <v>0</v>
      </c>
      <c r="IG130">
        <v>3</v>
      </c>
      <c r="IH130">
        <v>0</v>
      </c>
      <c r="II130">
        <v>0</v>
      </c>
      <c r="IJ130">
        <v>0</v>
      </c>
      <c r="IK130">
        <v>0</v>
      </c>
      <c r="IL130">
        <v>0</v>
      </c>
      <c r="IM130">
        <v>0</v>
      </c>
      <c r="IN130">
        <v>0</v>
      </c>
      <c r="IO130">
        <v>0</v>
      </c>
      <c r="IP130">
        <v>0</v>
      </c>
      <c r="IQ130">
        <v>0</v>
      </c>
      <c r="IR130">
        <v>0</v>
      </c>
      <c r="IS130">
        <v>0</v>
      </c>
      <c r="IT130">
        <v>0</v>
      </c>
      <c r="IU130">
        <v>0</v>
      </c>
      <c r="IV130">
        <v>0</v>
      </c>
      <c r="IW130">
        <v>6215</v>
      </c>
      <c r="IX130">
        <v>0</v>
      </c>
      <c r="IY130">
        <v>0</v>
      </c>
      <c r="IZ130">
        <v>0</v>
      </c>
      <c r="JA130">
        <v>0</v>
      </c>
      <c r="JB130">
        <v>0</v>
      </c>
      <c r="JC130">
        <v>0</v>
      </c>
      <c r="JD130">
        <v>0</v>
      </c>
      <c r="JE130">
        <v>0</v>
      </c>
      <c r="JF130">
        <v>0</v>
      </c>
      <c r="JG130">
        <v>0</v>
      </c>
      <c r="JH130">
        <v>0</v>
      </c>
      <c r="JJ130">
        <v>0</v>
      </c>
      <c r="JK130">
        <v>0</v>
      </c>
      <c r="JL130">
        <v>0</v>
      </c>
      <c r="JM130">
        <v>0</v>
      </c>
      <c r="JO130">
        <v>5.9960000000000004</v>
      </c>
      <c r="JP130">
        <v>3.0380000000000003</v>
      </c>
      <c r="JQ130">
        <v>2.677</v>
      </c>
      <c r="JR130">
        <v>48643</v>
      </c>
      <c r="JS130">
        <v>28679</v>
      </c>
      <c r="JT130">
        <v>29022</v>
      </c>
      <c r="JU130">
        <v>0</v>
      </c>
      <c r="JW130">
        <v>0</v>
      </c>
      <c r="JX130">
        <v>0</v>
      </c>
      <c r="JY130">
        <v>0</v>
      </c>
      <c r="JZ130">
        <v>0</v>
      </c>
      <c r="KD130">
        <v>0</v>
      </c>
      <c r="KE130">
        <v>7375</v>
      </c>
      <c r="KG130">
        <v>0</v>
      </c>
      <c r="KH130">
        <v>0</v>
      </c>
      <c r="KI130">
        <v>0</v>
      </c>
      <c r="KJ130">
        <v>1</v>
      </c>
      <c r="KK130">
        <v>2</v>
      </c>
      <c r="KL130">
        <v>622</v>
      </c>
      <c r="KM130">
        <v>1243</v>
      </c>
      <c r="KN130">
        <v>0</v>
      </c>
      <c r="KO130">
        <v>0</v>
      </c>
      <c r="KP130">
        <v>0</v>
      </c>
      <c r="KQ130">
        <v>0</v>
      </c>
      <c r="KS130">
        <v>0</v>
      </c>
      <c r="KT130">
        <v>0</v>
      </c>
      <c r="KU130">
        <v>0</v>
      </c>
      <c r="KW130">
        <v>0</v>
      </c>
      <c r="KX130">
        <v>0</v>
      </c>
      <c r="KY130">
        <v>0</v>
      </c>
      <c r="KZ130">
        <v>3157968</v>
      </c>
      <c r="LA130">
        <v>0</v>
      </c>
      <c r="LB130">
        <v>0</v>
      </c>
      <c r="LD130">
        <v>0</v>
      </c>
      <c r="LE130">
        <v>0</v>
      </c>
      <c r="LF130">
        <v>0</v>
      </c>
      <c r="LG130">
        <v>0</v>
      </c>
      <c r="LH130">
        <v>0</v>
      </c>
      <c r="LI130">
        <v>3157968</v>
      </c>
      <c r="LJ130">
        <v>0</v>
      </c>
      <c r="LK130">
        <v>0</v>
      </c>
      <c r="LL130">
        <v>0</v>
      </c>
      <c r="LM130">
        <v>0</v>
      </c>
      <c r="LN130">
        <v>0</v>
      </c>
      <c r="LO130">
        <v>0</v>
      </c>
      <c r="LP130">
        <v>0</v>
      </c>
      <c r="LQ130">
        <v>0</v>
      </c>
      <c r="LR130">
        <v>0</v>
      </c>
      <c r="LS130">
        <v>0</v>
      </c>
      <c r="LT130">
        <v>0</v>
      </c>
      <c r="LU130">
        <v>0</v>
      </c>
      <c r="LV130">
        <v>0</v>
      </c>
      <c r="LW130">
        <v>0</v>
      </c>
      <c r="LX130">
        <v>0</v>
      </c>
      <c r="LY130">
        <v>0</v>
      </c>
      <c r="LZ130">
        <v>282</v>
      </c>
      <c r="MA130">
        <v>0</v>
      </c>
      <c r="MB130">
        <v>0</v>
      </c>
      <c r="MC130">
        <v>0</v>
      </c>
      <c r="MD130">
        <v>0</v>
      </c>
      <c r="ME130">
        <v>0</v>
      </c>
      <c r="MF130">
        <v>0</v>
      </c>
      <c r="MG130">
        <v>3157968</v>
      </c>
      <c r="MH130">
        <v>0</v>
      </c>
      <c r="MI130">
        <v>0</v>
      </c>
      <c r="MJ130">
        <v>0</v>
      </c>
      <c r="MK130">
        <v>0</v>
      </c>
      <c r="ML130">
        <v>0</v>
      </c>
      <c r="MM130">
        <v>1228196.149</v>
      </c>
      <c r="MN130">
        <v>0</v>
      </c>
      <c r="MO130">
        <v>81365.085000000006</v>
      </c>
      <c r="MP130">
        <v>0</v>
      </c>
      <c r="MQ130">
        <v>0</v>
      </c>
      <c r="MS130">
        <v>763323922</v>
      </c>
      <c r="MT130">
        <v>257639917</v>
      </c>
      <c r="MU130">
        <v>0</v>
      </c>
      <c r="MV130">
        <v>0</v>
      </c>
      <c r="MW130">
        <v>0</v>
      </c>
      <c r="MX130">
        <v>505684005</v>
      </c>
      <c r="MY130">
        <v>0</v>
      </c>
      <c r="MZ130">
        <v>0</v>
      </c>
      <c r="NA130">
        <v>0</v>
      </c>
      <c r="NB130">
        <v>0</v>
      </c>
      <c r="ND130">
        <v>304.70600000000002</v>
      </c>
      <c r="NE130">
        <v>13712</v>
      </c>
      <c r="NF130">
        <v>0</v>
      </c>
      <c r="NG130">
        <v>0</v>
      </c>
      <c r="NH130">
        <v>29892</v>
      </c>
      <c r="NI130">
        <v>0</v>
      </c>
      <c r="NJ130">
        <v>0</v>
      </c>
      <c r="NK130">
        <v>0</v>
      </c>
      <c r="NL130">
        <v>0</v>
      </c>
      <c r="NN130">
        <v>0</v>
      </c>
      <c r="NO130">
        <v>0</v>
      </c>
      <c r="NP130">
        <v>0</v>
      </c>
      <c r="NT130">
        <v>0</v>
      </c>
      <c r="NU130">
        <v>0</v>
      </c>
      <c r="NV130">
        <v>0</v>
      </c>
      <c r="NW130">
        <v>0</v>
      </c>
      <c r="NX130">
        <v>0</v>
      </c>
      <c r="NY130">
        <v>0</v>
      </c>
      <c r="NZ130">
        <v>0</v>
      </c>
      <c r="OA130">
        <v>0</v>
      </c>
      <c r="OB130">
        <v>0</v>
      </c>
      <c r="OC130">
        <v>0</v>
      </c>
      <c r="OD130">
        <v>0</v>
      </c>
      <c r="OE130">
        <v>88000</v>
      </c>
      <c r="OF130">
        <v>496000</v>
      </c>
      <c r="OG130">
        <v>4000</v>
      </c>
      <c r="OH130">
        <v>8000</v>
      </c>
      <c r="OO130">
        <v>0</v>
      </c>
      <c r="OP130">
        <v>0</v>
      </c>
      <c r="OQ130">
        <v>0</v>
      </c>
      <c r="OR130">
        <v>0</v>
      </c>
      <c r="OS130">
        <v>0</v>
      </c>
      <c r="OT130">
        <v>0</v>
      </c>
      <c r="OU130">
        <v>0</v>
      </c>
      <c r="OV130">
        <v>8387385</v>
      </c>
      <c r="OX130">
        <v>0.25270000000000004</v>
      </c>
      <c r="OY130">
        <v>406500.10000000003</v>
      </c>
      <c r="OZ130">
        <v>1578754</v>
      </c>
      <c r="PA130">
        <v>582505</v>
      </c>
      <c r="PB130">
        <v>6925</v>
      </c>
      <c r="PC130">
        <v>0</v>
      </c>
      <c r="PD130">
        <v>35000000</v>
      </c>
      <c r="PE130">
        <v>33517000</v>
      </c>
      <c r="PF130">
        <v>1483000</v>
      </c>
      <c r="PG130">
        <v>306</v>
      </c>
      <c r="PH130">
        <v>0</v>
      </c>
      <c r="PI130">
        <v>0</v>
      </c>
      <c r="PJ130">
        <v>0</v>
      </c>
      <c r="PK130">
        <v>0</v>
      </c>
      <c r="PL130">
        <v>284774</v>
      </c>
      <c r="PM130">
        <v>0</v>
      </c>
      <c r="PN130">
        <v>0</v>
      </c>
      <c r="PO130">
        <v>0</v>
      </c>
    </row>
    <row r="131" spans="1:431" customFormat="1" x14ac:dyDescent="0.3">
      <c r="A131">
        <v>46778</v>
      </c>
      <c r="B131" s="4">
        <v>111801</v>
      </c>
      <c r="C131">
        <v>9</v>
      </c>
      <c r="D131">
        <v>2026</v>
      </c>
      <c r="E131">
        <v>6215</v>
      </c>
      <c r="F131">
        <v>0</v>
      </c>
      <c r="G131">
        <v>39.271999999999998</v>
      </c>
      <c r="H131">
        <v>26.847000000000001</v>
      </c>
      <c r="I131">
        <v>26.847000000000001</v>
      </c>
      <c r="J131">
        <v>39.271999999999998</v>
      </c>
      <c r="K131">
        <v>0</v>
      </c>
      <c r="L131">
        <v>6215</v>
      </c>
      <c r="M131">
        <v>0</v>
      </c>
      <c r="N131">
        <v>0</v>
      </c>
      <c r="P131">
        <v>41.353000000000002</v>
      </c>
      <c r="Q131">
        <v>0</v>
      </c>
      <c r="R131">
        <v>19485</v>
      </c>
      <c r="S131">
        <v>471.19</v>
      </c>
      <c r="U131">
        <v>14176</v>
      </c>
      <c r="V131">
        <v>0</v>
      </c>
      <c r="W131">
        <v>0</v>
      </c>
      <c r="X131">
        <v>0</v>
      </c>
      <c r="Z131">
        <v>0</v>
      </c>
      <c r="AC131">
        <v>0</v>
      </c>
      <c r="AD131" t="s">
        <v>427</v>
      </c>
      <c r="AE131">
        <v>0</v>
      </c>
      <c r="AH131">
        <v>0</v>
      </c>
      <c r="AI131">
        <v>0</v>
      </c>
      <c r="AJ131">
        <v>6215</v>
      </c>
      <c r="AK131" t="s">
        <v>949</v>
      </c>
      <c r="AL131" t="s">
        <v>551</v>
      </c>
      <c r="AM131">
        <v>0</v>
      </c>
      <c r="AN131">
        <v>0</v>
      </c>
      <c r="AO131">
        <v>0</v>
      </c>
      <c r="AP131">
        <v>0</v>
      </c>
      <c r="AQ131">
        <v>0</v>
      </c>
      <c r="AS131">
        <v>0</v>
      </c>
      <c r="AT131">
        <v>0</v>
      </c>
      <c r="AU131">
        <v>0</v>
      </c>
      <c r="AV131">
        <v>-501</v>
      </c>
      <c r="AW131">
        <v>664215</v>
      </c>
      <c r="AX131">
        <v>650320</v>
      </c>
      <c r="AY131">
        <v>416866</v>
      </c>
      <c r="AZ131">
        <v>19485</v>
      </c>
      <c r="BA131">
        <v>0</v>
      </c>
      <c r="BB131">
        <v>0</v>
      </c>
      <c r="BC131">
        <v>0</v>
      </c>
      <c r="BD131">
        <v>0</v>
      </c>
      <c r="BE131">
        <v>0</v>
      </c>
      <c r="BF131">
        <v>532365</v>
      </c>
      <c r="BG131">
        <v>0</v>
      </c>
      <c r="BJ131">
        <v>12</v>
      </c>
      <c r="BK131">
        <v>0</v>
      </c>
      <c r="BL131">
        <v>0</v>
      </c>
      <c r="BM131">
        <v>0</v>
      </c>
      <c r="BN131">
        <v>0</v>
      </c>
      <c r="BO131">
        <v>0</v>
      </c>
      <c r="BP131">
        <v>0</v>
      </c>
      <c r="BQ131">
        <v>927</v>
      </c>
      <c r="BS131">
        <v>0</v>
      </c>
      <c r="BT131">
        <v>0</v>
      </c>
      <c r="BU131">
        <v>0</v>
      </c>
      <c r="BV131">
        <v>0</v>
      </c>
      <c r="BW131">
        <v>0</v>
      </c>
      <c r="BY131">
        <v>0</v>
      </c>
      <c r="CA131">
        <v>0</v>
      </c>
      <c r="CB131">
        <v>0</v>
      </c>
      <c r="CC131">
        <v>0</v>
      </c>
      <c r="CD131">
        <v>0</v>
      </c>
      <c r="CE131">
        <v>0</v>
      </c>
      <c r="CF131">
        <v>0</v>
      </c>
      <c r="CG131">
        <v>0</v>
      </c>
      <c r="CH131">
        <v>17165</v>
      </c>
      <c r="CI131">
        <v>0</v>
      </c>
      <c r="CJ131">
        <v>4</v>
      </c>
      <c r="CK131">
        <v>0</v>
      </c>
      <c r="CL131">
        <v>0</v>
      </c>
      <c r="CN131">
        <v>0</v>
      </c>
      <c r="CO131">
        <v>1</v>
      </c>
      <c r="CP131">
        <v>0</v>
      </c>
      <c r="CQ131">
        <v>0</v>
      </c>
      <c r="CR131">
        <v>40.545999999999999</v>
      </c>
      <c r="CS131">
        <v>0</v>
      </c>
      <c r="CT131">
        <v>0</v>
      </c>
      <c r="CU131">
        <v>0</v>
      </c>
      <c r="CV131">
        <v>0</v>
      </c>
      <c r="CW131">
        <v>0</v>
      </c>
      <c r="CX131">
        <v>0</v>
      </c>
      <c r="CY131">
        <v>0</v>
      </c>
      <c r="CZ131">
        <v>0</v>
      </c>
      <c r="DB131">
        <v>166854</v>
      </c>
      <c r="DC131">
        <v>0</v>
      </c>
      <c r="DD131">
        <v>0</v>
      </c>
      <c r="DE131">
        <v>25482</v>
      </c>
      <c r="DF131">
        <v>25482</v>
      </c>
      <c r="DG131">
        <v>4.0999999999999996</v>
      </c>
      <c r="DH131">
        <v>0</v>
      </c>
      <c r="DI131">
        <v>0</v>
      </c>
      <c r="DK131">
        <v>4497</v>
      </c>
      <c r="DL131">
        <v>0</v>
      </c>
      <c r="DM131">
        <v>308136</v>
      </c>
      <c r="DN131">
        <v>750</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v>0</v>
      </c>
      <c r="EI131">
        <v>308886</v>
      </c>
      <c r="EJ131">
        <v>12.425000000000001</v>
      </c>
      <c r="EK131">
        <v>0</v>
      </c>
      <c r="EL131">
        <v>0</v>
      </c>
      <c r="EM131">
        <v>0</v>
      </c>
      <c r="EN131">
        <v>0</v>
      </c>
      <c r="EO131">
        <v>0</v>
      </c>
      <c r="EP131">
        <v>0</v>
      </c>
      <c r="EQ131">
        <v>12.425000000000001</v>
      </c>
      <c r="ER131">
        <v>0</v>
      </c>
      <c r="ES131">
        <v>0</v>
      </c>
      <c r="ET131">
        <v>0</v>
      </c>
      <c r="EV131">
        <v>0</v>
      </c>
      <c r="EW131">
        <v>0</v>
      </c>
      <c r="EX131">
        <v>0</v>
      </c>
      <c r="EZ131">
        <v>561946</v>
      </c>
      <c r="FA131">
        <v>0</v>
      </c>
      <c r="FB131">
        <v>580681</v>
      </c>
      <c r="FC131">
        <v>0</v>
      </c>
      <c r="FD131">
        <v>0</v>
      </c>
      <c r="FE131">
        <v>75009</v>
      </c>
      <c r="FF131">
        <v>13365</v>
      </c>
      <c r="FG131">
        <v>6.7610000000000003E-2</v>
      </c>
      <c r="FH131">
        <v>3.1380999999999999E-2</v>
      </c>
      <c r="FI131">
        <v>0</v>
      </c>
      <c r="FJ131">
        <v>0</v>
      </c>
      <c r="FK131">
        <v>85.658000000000001</v>
      </c>
      <c r="FL131">
        <v>686220</v>
      </c>
      <c r="FM131">
        <v>0</v>
      </c>
      <c r="FN131">
        <v>0</v>
      </c>
      <c r="FO131">
        <v>0</v>
      </c>
      <c r="FP131">
        <v>0</v>
      </c>
      <c r="FQ131">
        <v>0</v>
      </c>
      <c r="FR131">
        <v>0</v>
      </c>
      <c r="FS131">
        <v>0</v>
      </c>
      <c r="FT131">
        <v>0</v>
      </c>
      <c r="FU131">
        <v>0</v>
      </c>
      <c r="FV131">
        <v>0</v>
      </c>
      <c r="FW131">
        <v>0</v>
      </c>
      <c r="FX131">
        <v>0</v>
      </c>
      <c r="FY131">
        <v>0</v>
      </c>
      <c r="GB131">
        <v>0</v>
      </c>
      <c r="GC131">
        <v>0</v>
      </c>
      <c r="GD131">
        <v>0</v>
      </c>
      <c r="GF131">
        <v>0</v>
      </c>
      <c r="GG131">
        <v>0</v>
      </c>
      <c r="GH131">
        <v>0</v>
      </c>
      <c r="GI131">
        <v>0</v>
      </c>
      <c r="GK131">
        <v>0</v>
      </c>
      <c r="GL131">
        <v>0</v>
      </c>
      <c r="GM131">
        <v>0</v>
      </c>
      <c r="GN131">
        <v>0</v>
      </c>
      <c r="GO131">
        <v>0</v>
      </c>
      <c r="GQ131">
        <v>0</v>
      </c>
      <c r="GR131">
        <v>0</v>
      </c>
      <c r="GS131">
        <v>0</v>
      </c>
      <c r="GT131">
        <v>0</v>
      </c>
      <c r="HB131">
        <v>0</v>
      </c>
      <c r="HC131">
        <v>0</v>
      </c>
      <c r="HD131">
        <v>14645</v>
      </c>
      <c r="HE131">
        <v>0</v>
      </c>
      <c r="HF131">
        <v>31143</v>
      </c>
      <c r="HG131">
        <v>0</v>
      </c>
      <c r="HH131">
        <v>0</v>
      </c>
      <c r="HI131">
        <v>0</v>
      </c>
      <c r="HJ131">
        <v>34396</v>
      </c>
      <c r="HK131">
        <v>463</v>
      </c>
      <c r="HL131">
        <v>221</v>
      </c>
      <c r="HM131">
        <v>0</v>
      </c>
      <c r="HN131">
        <v>0</v>
      </c>
      <c r="HO131">
        <v>0</v>
      </c>
      <c r="HP131">
        <v>4041</v>
      </c>
      <c r="HQ131">
        <v>0</v>
      </c>
      <c r="HR131">
        <v>0</v>
      </c>
      <c r="HS131">
        <v>561196</v>
      </c>
      <c r="HT131">
        <v>13365</v>
      </c>
      <c r="HW131">
        <v>0</v>
      </c>
      <c r="HX131">
        <v>3</v>
      </c>
      <c r="HY131">
        <v>2</v>
      </c>
      <c r="HZ131">
        <v>2</v>
      </c>
      <c r="IA131">
        <v>2</v>
      </c>
      <c r="IB131">
        <v>7</v>
      </c>
      <c r="IC131">
        <v>16</v>
      </c>
      <c r="ID131">
        <v>0</v>
      </c>
      <c r="IE131">
        <v>0</v>
      </c>
      <c r="IF131">
        <v>0</v>
      </c>
      <c r="IG131">
        <v>0</v>
      </c>
      <c r="IH131">
        <v>0</v>
      </c>
      <c r="II131">
        <v>14.693000000000001</v>
      </c>
      <c r="IJ131">
        <v>0</v>
      </c>
      <c r="IK131">
        <v>14.764000000000001</v>
      </c>
      <c r="IL131">
        <v>0</v>
      </c>
      <c r="IM131">
        <v>0</v>
      </c>
      <c r="IN131">
        <v>0</v>
      </c>
      <c r="IO131">
        <v>0</v>
      </c>
      <c r="IP131">
        <v>29.457000000000001</v>
      </c>
      <c r="IQ131">
        <v>0</v>
      </c>
      <c r="IR131">
        <v>0</v>
      </c>
      <c r="IS131">
        <v>4060</v>
      </c>
      <c r="IT131">
        <v>0</v>
      </c>
      <c r="IU131">
        <v>0</v>
      </c>
      <c r="IV131">
        <v>0</v>
      </c>
      <c r="IW131">
        <v>6215</v>
      </c>
      <c r="IX131">
        <v>0</v>
      </c>
      <c r="IY131">
        <v>0</v>
      </c>
      <c r="IZ131">
        <v>8101</v>
      </c>
      <c r="JA131">
        <v>0</v>
      </c>
      <c r="JB131">
        <v>0</v>
      </c>
      <c r="JC131">
        <v>0</v>
      </c>
      <c r="JD131">
        <v>0</v>
      </c>
      <c r="JE131">
        <v>0</v>
      </c>
      <c r="JF131">
        <v>0</v>
      </c>
      <c r="JG131">
        <v>0</v>
      </c>
      <c r="JH131">
        <v>0</v>
      </c>
      <c r="JJ131">
        <v>0</v>
      </c>
      <c r="JK131">
        <v>0</v>
      </c>
      <c r="JL131">
        <v>0</v>
      </c>
      <c r="JM131">
        <v>0</v>
      </c>
      <c r="JO131">
        <v>0</v>
      </c>
      <c r="JP131">
        <v>0</v>
      </c>
      <c r="JQ131">
        <v>0</v>
      </c>
      <c r="JR131">
        <v>0</v>
      </c>
      <c r="JS131">
        <v>0</v>
      </c>
      <c r="JT131">
        <v>0</v>
      </c>
      <c r="JU131">
        <v>0</v>
      </c>
      <c r="JW131">
        <v>0</v>
      </c>
      <c r="JX131">
        <v>0</v>
      </c>
      <c r="JY131">
        <v>0</v>
      </c>
      <c r="JZ131">
        <v>0</v>
      </c>
      <c r="KD131">
        <v>0</v>
      </c>
      <c r="KE131">
        <v>7375</v>
      </c>
      <c r="KG131">
        <v>0</v>
      </c>
      <c r="KH131">
        <v>0</v>
      </c>
      <c r="KI131">
        <v>0</v>
      </c>
      <c r="KJ131">
        <v>0</v>
      </c>
      <c r="KK131">
        <v>0</v>
      </c>
      <c r="KL131">
        <v>0</v>
      </c>
      <c r="KM131">
        <v>0</v>
      </c>
      <c r="KN131">
        <v>0</v>
      </c>
      <c r="KO131">
        <v>0</v>
      </c>
      <c r="KP131">
        <v>0</v>
      </c>
      <c r="KQ131">
        <v>0</v>
      </c>
      <c r="KS131">
        <v>0</v>
      </c>
      <c r="KT131">
        <v>0</v>
      </c>
      <c r="KU131">
        <v>0</v>
      </c>
      <c r="KW131">
        <v>0</v>
      </c>
      <c r="KX131">
        <v>0</v>
      </c>
      <c r="KY131">
        <v>0</v>
      </c>
      <c r="KZ131">
        <v>652090</v>
      </c>
      <c r="LA131">
        <v>0</v>
      </c>
      <c r="LB131">
        <v>0</v>
      </c>
      <c r="LD131">
        <v>0</v>
      </c>
      <c r="LE131">
        <v>0</v>
      </c>
      <c r="LF131">
        <v>0</v>
      </c>
      <c r="LG131">
        <v>2520</v>
      </c>
      <c r="LH131">
        <v>0</v>
      </c>
      <c r="LI131">
        <v>652090</v>
      </c>
      <c r="LJ131">
        <v>40.545999999999999</v>
      </c>
      <c r="LK131">
        <v>1</v>
      </c>
      <c r="LL131">
        <v>33540</v>
      </c>
      <c r="LM131">
        <v>856</v>
      </c>
      <c r="LN131">
        <v>0</v>
      </c>
      <c r="LO131">
        <v>0</v>
      </c>
      <c r="LP131">
        <v>0</v>
      </c>
      <c r="LQ131">
        <v>0</v>
      </c>
      <c r="LR131">
        <v>0</v>
      </c>
      <c r="LS131">
        <v>0</v>
      </c>
      <c r="LT131">
        <v>0</v>
      </c>
      <c r="LU131">
        <v>0</v>
      </c>
      <c r="LV131">
        <v>0</v>
      </c>
      <c r="LW131">
        <v>0</v>
      </c>
      <c r="LX131">
        <v>0</v>
      </c>
      <c r="LY131">
        <v>0</v>
      </c>
      <c r="LZ131">
        <v>42</v>
      </c>
      <c r="MA131">
        <v>2520</v>
      </c>
      <c r="MB131">
        <v>0</v>
      </c>
      <c r="MC131">
        <v>1680</v>
      </c>
      <c r="MD131">
        <v>840</v>
      </c>
      <c r="ME131">
        <v>0</v>
      </c>
      <c r="MF131">
        <v>0</v>
      </c>
      <c r="MG131">
        <v>666735</v>
      </c>
      <c r="MH131">
        <v>0</v>
      </c>
      <c r="MI131">
        <v>0</v>
      </c>
      <c r="MJ131">
        <v>0</v>
      </c>
      <c r="MK131">
        <v>0</v>
      </c>
      <c r="ML131">
        <v>0</v>
      </c>
      <c r="MM131">
        <v>1228196.149</v>
      </c>
      <c r="MN131">
        <v>0</v>
      </c>
      <c r="MO131">
        <v>81365.085000000006</v>
      </c>
      <c r="MP131">
        <v>0</v>
      </c>
      <c r="MQ131">
        <v>0</v>
      </c>
      <c r="MS131">
        <v>763323922</v>
      </c>
      <c r="MT131">
        <v>257639917</v>
      </c>
      <c r="MU131">
        <v>0</v>
      </c>
      <c r="MV131">
        <v>0</v>
      </c>
      <c r="MW131">
        <v>0</v>
      </c>
      <c r="MX131">
        <v>505684005</v>
      </c>
      <c r="MY131">
        <v>0</v>
      </c>
      <c r="MZ131">
        <v>0</v>
      </c>
      <c r="NA131">
        <v>0</v>
      </c>
      <c r="NB131">
        <v>0</v>
      </c>
      <c r="ND131">
        <v>31.858000000000001</v>
      </c>
      <c r="NE131">
        <v>1434</v>
      </c>
      <c r="NF131">
        <v>0</v>
      </c>
      <c r="NG131">
        <v>0</v>
      </c>
      <c r="NH131">
        <v>4452</v>
      </c>
      <c r="NI131">
        <v>0</v>
      </c>
      <c r="NJ131">
        <v>0</v>
      </c>
      <c r="NK131">
        <v>8622</v>
      </c>
      <c r="NL131">
        <v>0</v>
      </c>
      <c r="NN131">
        <v>0</v>
      </c>
      <c r="NO131">
        <v>0</v>
      </c>
      <c r="NP131">
        <v>42</v>
      </c>
      <c r="NT131">
        <v>0</v>
      </c>
      <c r="NU131">
        <v>0</v>
      </c>
      <c r="NV131">
        <v>0</v>
      </c>
      <c r="NW131">
        <v>0</v>
      </c>
      <c r="NX131">
        <v>0</v>
      </c>
      <c r="NY131">
        <v>0</v>
      </c>
      <c r="NZ131">
        <v>0</v>
      </c>
      <c r="OA131">
        <v>0</v>
      </c>
      <c r="OB131">
        <v>0</v>
      </c>
      <c r="OC131">
        <v>0</v>
      </c>
      <c r="OD131">
        <v>0</v>
      </c>
      <c r="OE131">
        <v>96000</v>
      </c>
      <c r="OF131">
        <v>440000</v>
      </c>
      <c r="OG131">
        <v>4000</v>
      </c>
      <c r="OH131">
        <v>8000</v>
      </c>
      <c r="OO131">
        <v>0</v>
      </c>
      <c r="OP131">
        <v>0</v>
      </c>
      <c r="OQ131">
        <v>0</v>
      </c>
      <c r="OR131">
        <v>0</v>
      </c>
      <c r="OS131">
        <v>0</v>
      </c>
      <c r="OT131">
        <v>0</v>
      </c>
      <c r="OU131">
        <v>0</v>
      </c>
      <c r="OV131">
        <v>26920589</v>
      </c>
      <c r="OX131">
        <v>0.25270000000000004</v>
      </c>
      <c r="OY131">
        <v>406500.10000000003</v>
      </c>
      <c r="OZ131">
        <v>4546749</v>
      </c>
      <c r="PA131">
        <v>1677592</v>
      </c>
      <c r="PB131">
        <v>6925</v>
      </c>
      <c r="PC131">
        <v>0</v>
      </c>
      <c r="PD131">
        <v>35000000</v>
      </c>
      <c r="PE131">
        <v>33517000</v>
      </c>
      <c r="PF131">
        <v>1483000</v>
      </c>
      <c r="PG131">
        <v>306</v>
      </c>
      <c r="PH131">
        <v>0</v>
      </c>
      <c r="PI131">
        <v>0</v>
      </c>
      <c r="PJ131">
        <v>0</v>
      </c>
      <c r="PK131">
        <v>0</v>
      </c>
      <c r="PL131">
        <v>6201</v>
      </c>
      <c r="PM131">
        <v>0</v>
      </c>
      <c r="PN131">
        <v>0</v>
      </c>
      <c r="PO131">
        <v>0</v>
      </c>
    </row>
    <row r="132" spans="1:431" customFormat="1" x14ac:dyDescent="0.3">
      <c r="A132">
        <v>46778</v>
      </c>
      <c r="B132" s="4">
        <v>114801</v>
      </c>
      <c r="C132">
        <v>9</v>
      </c>
      <c r="D132">
        <v>2026</v>
      </c>
      <c r="E132">
        <v>6215</v>
      </c>
      <c r="F132">
        <v>0</v>
      </c>
      <c r="G132">
        <v>103.99000000000001</v>
      </c>
      <c r="H132">
        <v>68.326000000000008</v>
      </c>
      <c r="I132">
        <v>68.326000000000008</v>
      </c>
      <c r="J132">
        <v>103.99000000000001</v>
      </c>
      <c r="K132">
        <v>0</v>
      </c>
      <c r="L132">
        <v>6215</v>
      </c>
      <c r="M132">
        <v>0</v>
      </c>
      <c r="N132">
        <v>0</v>
      </c>
      <c r="P132">
        <v>0</v>
      </c>
      <c r="Q132">
        <v>0</v>
      </c>
      <c r="R132">
        <v>0</v>
      </c>
      <c r="S132">
        <v>471.19</v>
      </c>
      <c r="U132">
        <v>0</v>
      </c>
      <c r="V132">
        <v>0</v>
      </c>
      <c r="W132">
        <v>0</v>
      </c>
      <c r="X132">
        <v>0</v>
      </c>
      <c r="Z132">
        <v>0</v>
      </c>
      <c r="AC132">
        <v>0</v>
      </c>
      <c r="AD132" t="s">
        <v>427</v>
      </c>
      <c r="AE132">
        <v>0</v>
      </c>
      <c r="AH132">
        <v>0</v>
      </c>
      <c r="AI132">
        <v>0</v>
      </c>
      <c r="AJ132">
        <v>6215</v>
      </c>
      <c r="AK132" t="s">
        <v>949</v>
      </c>
      <c r="AL132" t="s">
        <v>858</v>
      </c>
      <c r="AM132">
        <v>0</v>
      </c>
      <c r="AN132">
        <v>0</v>
      </c>
      <c r="AO132">
        <v>0</v>
      </c>
      <c r="AP132">
        <v>0</v>
      </c>
      <c r="AQ132">
        <v>0</v>
      </c>
      <c r="AS132">
        <v>0</v>
      </c>
      <c r="AT132">
        <v>0</v>
      </c>
      <c r="AU132">
        <v>0</v>
      </c>
      <c r="AV132">
        <v>0</v>
      </c>
      <c r="AW132">
        <v>1326967</v>
      </c>
      <c r="AX132">
        <v>1327276</v>
      </c>
      <c r="AY132">
        <v>1042356</v>
      </c>
      <c r="AZ132">
        <v>0</v>
      </c>
      <c r="BA132">
        <v>0</v>
      </c>
      <c r="BB132">
        <v>0</v>
      </c>
      <c r="BC132">
        <v>0</v>
      </c>
      <c r="BD132">
        <v>0</v>
      </c>
      <c r="BE132">
        <v>0</v>
      </c>
      <c r="BF132">
        <v>1082842</v>
      </c>
      <c r="BG132">
        <v>0</v>
      </c>
      <c r="BJ132">
        <v>12</v>
      </c>
      <c r="BK132">
        <v>0</v>
      </c>
      <c r="BL132">
        <v>0</v>
      </c>
      <c r="BM132">
        <v>0</v>
      </c>
      <c r="BN132">
        <v>0</v>
      </c>
      <c r="BO132">
        <v>0</v>
      </c>
      <c r="BP132">
        <v>0</v>
      </c>
      <c r="BQ132">
        <v>920</v>
      </c>
      <c r="BS132">
        <v>0</v>
      </c>
      <c r="BT132">
        <v>0</v>
      </c>
      <c r="BU132">
        <v>0</v>
      </c>
      <c r="BV132">
        <v>0</v>
      </c>
      <c r="BW132">
        <v>0</v>
      </c>
      <c r="BY132">
        <v>0</v>
      </c>
      <c r="CA132">
        <v>0</v>
      </c>
      <c r="CB132">
        <v>0</v>
      </c>
      <c r="CC132">
        <v>0</v>
      </c>
      <c r="CD132">
        <v>0</v>
      </c>
      <c r="CE132">
        <v>0</v>
      </c>
      <c r="CF132">
        <v>0</v>
      </c>
      <c r="CG132">
        <v>0</v>
      </c>
      <c r="CH132">
        <v>7800</v>
      </c>
      <c r="CI132">
        <v>0</v>
      </c>
      <c r="CJ132">
        <v>4</v>
      </c>
      <c r="CK132">
        <v>0</v>
      </c>
      <c r="CL132">
        <v>0</v>
      </c>
      <c r="CN132">
        <v>0</v>
      </c>
      <c r="CO132">
        <v>1</v>
      </c>
      <c r="CP132">
        <v>0</v>
      </c>
      <c r="CQ132">
        <v>0</v>
      </c>
      <c r="CR132">
        <v>0</v>
      </c>
      <c r="CS132">
        <v>0</v>
      </c>
      <c r="CT132">
        <v>0</v>
      </c>
      <c r="CU132">
        <v>0</v>
      </c>
      <c r="CV132">
        <v>0</v>
      </c>
      <c r="CW132">
        <v>0</v>
      </c>
      <c r="CX132">
        <v>0</v>
      </c>
      <c r="CY132">
        <v>0</v>
      </c>
      <c r="CZ132">
        <v>0</v>
      </c>
      <c r="DB132">
        <v>424646</v>
      </c>
      <c r="DC132">
        <v>0</v>
      </c>
      <c r="DD132">
        <v>0</v>
      </c>
      <c r="DE132">
        <v>136342</v>
      </c>
      <c r="DF132">
        <v>136342</v>
      </c>
      <c r="DG132">
        <v>21.938000000000002</v>
      </c>
      <c r="DH132">
        <v>0</v>
      </c>
      <c r="DI132">
        <v>0</v>
      </c>
      <c r="DK132">
        <v>4379</v>
      </c>
      <c r="DL132">
        <v>0</v>
      </c>
      <c r="DM132">
        <v>126837</v>
      </c>
      <c r="DN132">
        <v>309</v>
      </c>
      <c r="DO132">
        <v>0</v>
      </c>
      <c r="DP132">
        <v>0</v>
      </c>
      <c r="DQ132">
        <v>0</v>
      </c>
      <c r="DR132">
        <v>0</v>
      </c>
      <c r="DS132">
        <v>0</v>
      </c>
      <c r="DT132">
        <v>0</v>
      </c>
      <c r="DU132">
        <v>0</v>
      </c>
      <c r="DV132">
        <v>0</v>
      </c>
      <c r="DW132">
        <v>0</v>
      </c>
      <c r="DX132">
        <v>0</v>
      </c>
      <c r="DY132">
        <v>0</v>
      </c>
      <c r="DZ132">
        <v>0</v>
      </c>
      <c r="EA132">
        <v>0</v>
      </c>
      <c r="EB132">
        <v>0</v>
      </c>
      <c r="EC132">
        <v>14.946000000000002</v>
      </c>
      <c r="ED132">
        <v>106823</v>
      </c>
      <c r="EE132">
        <v>0</v>
      </c>
      <c r="EF132">
        <v>0</v>
      </c>
      <c r="EG132">
        <v>0</v>
      </c>
      <c r="EH132">
        <v>20323</v>
      </c>
      <c r="EI132">
        <v>0</v>
      </c>
      <c r="EJ132">
        <v>0</v>
      </c>
      <c r="EK132">
        <v>0.62</v>
      </c>
      <c r="EL132">
        <v>0</v>
      </c>
      <c r="EM132">
        <v>0.47000000000000003</v>
      </c>
      <c r="EN132">
        <v>0</v>
      </c>
      <c r="EO132">
        <v>0</v>
      </c>
      <c r="EP132">
        <v>0</v>
      </c>
      <c r="EQ132">
        <v>1.0900000000000001</v>
      </c>
      <c r="ER132">
        <v>0</v>
      </c>
      <c r="ES132">
        <v>3.27</v>
      </c>
      <c r="ET132">
        <v>0</v>
      </c>
      <c r="EV132">
        <v>0</v>
      </c>
      <c r="EW132">
        <v>0</v>
      </c>
      <c r="EX132">
        <v>0</v>
      </c>
      <c r="EZ132">
        <v>1147521</v>
      </c>
      <c r="FA132">
        <v>0</v>
      </c>
      <c r="FB132">
        <v>1147212</v>
      </c>
      <c r="FC132">
        <v>0</v>
      </c>
      <c r="FD132">
        <v>0</v>
      </c>
      <c r="FE132">
        <v>152571</v>
      </c>
      <c r="FF132">
        <v>27184</v>
      </c>
      <c r="FG132">
        <v>6.7610000000000003E-2</v>
      </c>
      <c r="FH132">
        <v>3.1380999999999999E-2</v>
      </c>
      <c r="FI132">
        <v>0</v>
      </c>
      <c r="FJ132">
        <v>0</v>
      </c>
      <c r="FK132">
        <v>174.23</v>
      </c>
      <c r="FL132">
        <v>1334767</v>
      </c>
      <c r="FM132">
        <v>0</v>
      </c>
      <c r="FN132">
        <v>0</v>
      </c>
      <c r="FO132">
        <v>13417</v>
      </c>
      <c r="FP132">
        <v>1833</v>
      </c>
      <c r="FQ132">
        <v>15250</v>
      </c>
      <c r="FR132">
        <v>13417</v>
      </c>
      <c r="FS132">
        <v>0</v>
      </c>
      <c r="FT132">
        <v>0</v>
      </c>
      <c r="FU132">
        <v>0</v>
      </c>
      <c r="FV132">
        <v>0</v>
      </c>
      <c r="FW132">
        <v>0</v>
      </c>
      <c r="FX132">
        <v>0</v>
      </c>
      <c r="FY132">
        <v>0</v>
      </c>
      <c r="GB132">
        <v>309856</v>
      </c>
      <c r="GC132">
        <v>309856</v>
      </c>
      <c r="GD132">
        <v>34.574000000000005</v>
      </c>
      <c r="GF132">
        <v>0</v>
      </c>
      <c r="GG132">
        <v>0</v>
      </c>
      <c r="GH132">
        <v>0</v>
      </c>
      <c r="GI132">
        <v>0</v>
      </c>
      <c r="GK132">
        <v>0</v>
      </c>
      <c r="GL132">
        <v>0</v>
      </c>
      <c r="GM132">
        <v>0</v>
      </c>
      <c r="GN132">
        <v>0</v>
      </c>
      <c r="GO132">
        <v>0</v>
      </c>
      <c r="GQ132">
        <v>0</v>
      </c>
      <c r="GR132">
        <v>0</v>
      </c>
      <c r="GS132">
        <v>0</v>
      </c>
      <c r="GT132">
        <v>0</v>
      </c>
      <c r="HB132">
        <v>0</v>
      </c>
      <c r="HC132">
        <v>0</v>
      </c>
      <c r="HD132">
        <v>0</v>
      </c>
      <c r="HE132">
        <v>0</v>
      </c>
      <c r="HF132">
        <v>79258</v>
      </c>
      <c r="HG132">
        <v>5594</v>
      </c>
      <c r="HH132">
        <v>0</v>
      </c>
      <c r="HI132">
        <v>0</v>
      </c>
      <c r="HJ132">
        <v>0</v>
      </c>
      <c r="HK132">
        <v>0</v>
      </c>
      <c r="HL132">
        <v>0</v>
      </c>
      <c r="HM132">
        <v>0</v>
      </c>
      <c r="HN132">
        <v>0</v>
      </c>
      <c r="HO132">
        <v>0</v>
      </c>
      <c r="HP132">
        <v>0</v>
      </c>
      <c r="HQ132">
        <v>0</v>
      </c>
      <c r="HR132">
        <v>0</v>
      </c>
      <c r="HS132">
        <v>1147212</v>
      </c>
      <c r="HT132">
        <v>27184</v>
      </c>
      <c r="HW132">
        <v>0</v>
      </c>
      <c r="HX132">
        <v>30</v>
      </c>
      <c r="HY132">
        <v>11</v>
      </c>
      <c r="HZ132">
        <v>21</v>
      </c>
      <c r="IA132">
        <v>8</v>
      </c>
      <c r="IB132">
        <v>19</v>
      </c>
      <c r="IC132">
        <v>89</v>
      </c>
      <c r="ID132">
        <v>0</v>
      </c>
      <c r="IE132">
        <v>0</v>
      </c>
      <c r="IF132">
        <v>0</v>
      </c>
      <c r="IG132">
        <v>9</v>
      </c>
      <c r="IH132">
        <v>0</v>
      </c>
      <c r="II132">
        <v>0</v>
      </c>
      <c r="IJ132">
        <v>0</v>
      </c>
      <c r="IK132">
        <v>0</v>
      </c>
      <c r="IL132">
        <v>0</v>
      </c>
      <c r="IM132">
        <v>0</v>
      </c>
      <c r="IN132">
        <v>0</v>
      </c>
      <c r="IO132">
        <v>0</v>
      </c>
      <c r="IP132">
        <v>0</v>
      </c>
      <c r="IQ132">
        <v>0</v>
      </c>
      <c r="IR132">
        <v>0</v>
      </c>
      <c r="IS132">
        <v>0</v>
      </c>
      <c r="IT132">
        <v>0</v>
      </c>
      <c r="IU132">
        <v>0</v>
      </c>
      <c r="IV132">
        <v>0</v>
      </c>
      <c r="IW132">
        <v>6215</v>
      </c>
      <c r="IX132">
        <v>0</v>
      </c>
      <c r="IY132">
        <v>0</v>
      </c>
      <c r="IZ132">
        <v>0</v>
      </c>
      <c r="JA132">
        <v>0</v>
      </c>
      <c r="JB132">
        <v>0</v>
      </c>
      <c r="JC132">
        <v>0</v>
      </c>
      <c r="JD132">
        <v>0</v>
      </c>
      <c r="JE132">
        <v>0</v>
      </c>
      <c r="JF132">
        <v>0</v>
      </c>
      <c r="JG132">
        <v>0</v>
      </c>
      <c r="JH132">
        <v>0</v>
      </c>
      <c r="JJ132">
        <v>0</v>
      </c>
      <c r="JK132">
        <v>0</v>
      </c>
      <c r="JL132">
        <v>0</v>
      </c>
      <c r="JM132">
        <v>0</v>
      </c>
      <c r="JO132">
        <v>12.967000000000001</v>
      </c>
      <c r="JP132">
        <v>21.114000000000001</v>
      </c>
      <c r="JQ132">
        <v>0.49300000000000005</v>
      </c>
      <c r="JR132">
        <v>105195</v>
      </c>
      <c r="JS132">
        <v>199316</v>
      </c>
      <c r="JT132">
        <v>5345</v>
      </c>
      <c r="JU132">
        <v>0</v>
      </c>
      <c r="JW132">
        <v>0</v>
      </c>
      <c r="JX132">
        <v>0</v>
      </c>
      <c r="JY132">
        <v>0</v>
      </c>
      <c r="JZ132">
        <v>0</v>
      </c>
      <c r="KD132">
        <v>0</v>
      </c>
      <c r="KE132">
        <v>7375</v>
      </c>
      <c r="KG132">
        <v>0</v>
      </c>
      <c r="KH132">
        <v>0</v>
      </c>
      <c r="KI132">
        <v>0</v>
      </c>
      <c r="KJ132">
        <v>9</v>
      </c>
      <c r="KK132">
        <v>0</v>
      </c>
      <c r="KL132">
        <v>5594</v>
      </c>
      <c r="KM132">
        <v>0</v>
      </c>
      <c r="KN132">
        <v>0</v>
      </c>
      <c r="KO132">
        <v>0</v>
      </c>
      <c r="KP132">
        <v>0</v>
      </c>
      <c r="KQ132">
        <v>0</v>
      </c>
      <c r="KS132">
        <v>0</v>
      </c>
      <c r="KT132">
        <v>0</v>
      </c>
      <c r="KU132">
        <v>0</v>
      </c>
      <c r="KW132">
        <v>0</v>
      </c>
      <c r="KX132">
        <v>0</v>
      </c>
      <c r="KY132">
        <v>0</v>
      </c>
      <c r="KZ132">
        <v>1334767</v>
      </c>
      <c r="LA132">
        <v>0</v>
      </c>
      <c r="LB132">
        <v>0</v>
      </c>
      <c r="LD132">
        <v>0</v>
      </c>
      <c r="LE132">
        <v>0</v>
      </c>
      <c r="LF132">
        <v>0</v>
      </c>
      <c r="LG132">
        <v>7800</v>
      </c>
      <c r="LH132">
        <v>0</v>
      </c>
      <c r="LI132">
        <v>1334767</v>
      </c>
      <c r="LJ132">
        <v>0</v>
      </c>
      <c r="LK132">
        <v>0</v>
      </c>
      <c r="LL132">
        <v>0</v>
      </c>
      <c r="LM132">
        <v>0</v>
      </c>
      <c r="LN132">
        <v>0</v>
      </c>
      <c r="LO132">
        <v>0</v>
      </c>
      <c r="LP132">
        <v>0</v>
      </c>
      <c r="LQ132">
        <v>0</v>
      </c>
      <c r="LR132">
        <v>0</v>
      </c>
      <c r="LS132">
        <v>0</v>
      </c>
      <c r="LT132">
        <v>0</v>
      </c>
      <c r="LU132">
        <v>0</v>
      </c>
      <c r="LV132">
        <v>0</v>
      </c>
      <c r="LW132">
        <v>0</v>
      </c>
      <c r="LX132">
        <v>0</v>
      </c>
      <c r="LY132">
        <v>0</v>
      </c>
      <c r="LZ132">
        <v>130</v>
      </c>
      <c r="MA132">
        <v>7800</v>
      </c>
      <c r="MB132">
        <v>0</v>
      </c>
      <c r="MC132">
        <v>5200</v>
      </c>
      <c r="MD132">
        <v>2600</v>
      </c>
      <c r="ME132">
        <v>0</v>
      </c>
      <c r="MF132">
        <v>0</v>
      </c>
      <c r="MG132">
        <v>1334767</v>
      </c>
      <c r="MH132">
        <v>0</v>
      </c>
      <c r="MI132">
        <v>0</v>
      </c>
      <c r="MJ132">
        <v>0</v>
      </c>
      <c r="MK132">
        <v>0</v>
      </c>
      <c r="ML132">
        <v>0</v>
      </c>
      <c r="MM132">
        <v>1228196.149</v>
      </c>
      <c r="MN132">
        <v>0</v>
      </c>
      <c r="MO132">
        <v>81365.085000000006</v>
      </c>
      <c r="MP132">
        <v>0</v>
      </c>
      <c r="MQ132">
        <v>0</v>
      </c>
      <c r="MS132">
        <v>763323922</v>
      </c>
      <c r="MT132">
        <v>257639917</v>
      </c>
      <c r="MU132">
        <v>0</v>
      </c>
      <c r="MV132">
        <v>0</v>
      </c>
      <c r="MW132">
        <v>0</v>
      </c>
      <c r="MX132">
        <v>505684005</v>
      </c>
      <c r="MY132">
        <v>0</v>
      </c>
      <c r="MZ132">
        <v>32000</v>
      </c>
      <c r="NA132">
        <v>4</v>
      </c>
      <c r="NB132">
        <v>0</v>
      </c>
      <c r="ND132">
        <v>81.079000000000008</v>
      </c>
      <c r="NE132">
        <v>3649</v>
      </c>
      <c r="NF132">
        <v>0</v>
      </c>
      <c r="NG132">
        <v>0</v>
      </c>
      <c r="NH132">
        <v>13780</v>
      </c>
      <c r="NI132">
        <v>0</v>
      </c>
      <c r="NJ132">
        <v>0</v>
      </c>
      <c r="NK132">
        <v>0</v>
      </c>
      <c r="NL132">
        <v>0</v>
      </c>
      <c r="NN132">
        <v>0</v>
      </c>
      <c r="NO132">
        <v>0</v>
      </c>
      <c r="NP132">
        <v>130</v>
      </c>
      <c r="NT132">
        <v>0</v>
      </c>
      <c r="NU132">
        <v>0</v>
      </c>
      <c r="NV132">
        <v>0</v>
      </c>
      <c r="NW132">
        <v>0</v>
      </c>
      <c r="NX132">
        <v>0</v>
      </c>
      <c r="NY132">
        <v>0</v>
      </c>
      <c r="NZ132">
        <v>0</v>
      </c>
      <c r="OA132">
        <v>0</v>
      </c>
      <c r="OB132">
        <v>0</v>
      </c>
      <c r="OC132">
        <v>0</v>
      </c>
      <c r="OD132">
        <v>0</v>
      </c>
      <c r="OE132">
        <v>80000</v>
      </c>
      <c r="OF132">
        <v>784000</v>
      </c>
      <c r="OG132">
        <v>4000</v>
      </c>
      <c r="OH132">
        <v>8000</v>
      </c>
      <c r="OO132">
        <v>0</v>
      </c>
      <c r="OP132">
        <v>0</v>
      </c>
      <c r="OQ132">
        <v>0</v>
      </c>
      <c r="OR132">
        <v>0</v>
      </c>
      <c r="OS132">
        <v>0</v>
      </c>
      <c r="OT132">
        <v>0</v>
      </c>
      <c r="OU132">
        <v>0</v>
      </c>
      <c r="OV132">
        <v>13362119</v>
      </c>
      <c r="OX132">
        <v>0.25270000000000004</v>
      </c>
      <c r="OY132">
        <v>406500.10000000003</v>
      </c>
      <c r="OZ132">
        <v>2483760</v>
      </c>
      <c r="PA132">
        <v>916421</v>
      </c>
      <c r="PB132">
        <v>6925</v>
      </c>
      <c r="PC132">
        <v>0</v>
      </c>
      <c r="PD132">
        <v>35000000</v>
      </c>
      <c r="PE132">
        <v>33517000</v>
      </c>
      <c r="PF132">
        <v>1483000</v>
      </c>
      <c r="PG132">
        <v>306</v>
      </c>
      <c r="PH132">
        <v>0</v>
      </c>
      <c r="PI132">
        <v>0</v>
      </c>
      <c r="PJ132">
        <v>0</v>
      </c>
      <c r="PK132">
        <v>0</v>
      </c>
      <c r="PL132">
        <v>300074</v>
      </c>
      <c r="PM132">
        <v>0</v>
      </c>
      <c r="PN132">
        <v>0</v>
      </c>
      <c r="PO132">
        <v>0</v>
      </c>
    </row>
    <row r="133" spans="1:431" customFormat="1" x14ac:dyDescent="0.3">
      <c r="A133">
        <v>46778</v>
      </c>
      <c r="B133" s="4">
        <v>123803</v>
      </c>
      <c r="C133">
        <v>9</v>
      </c>
      <c r="D133">
        <v>2026</v>
      </c>
      <c r="E133">
        <v>6215</v>
      </c>
      <c r="F133">
        <v>0</v>
      </c>
      <c r="G133">
        <v>323.93600000000004</v>
      </c>
      <c r="H133">
        <v>312.87700000000001</v>
      </c>
      <c r="I133">
        <v>312.87700000000001</v>
      </c>
      <c r="J133">
        <v>323.93600000000004</v>
      </c>
      <c r="K133">
        <v>0</v>
      </c>
      <c r="L133">
        <v>6215</v>
      </c>
      <c r="M133">
        <v>0</v>
      </c>
      <c r="N133">
        <v>0</v>
      </c>
      <c r="P133">
        <v>340.42200000000003</v>
      </c>
      <c r="Q133">
        <v>0</v>
      </c>
      <c r="R133">
        <v>160403</v>
      </c>
      <c r="S133">
        <v>471.19</v>
      </c>
      <c r="U133">
        <v>116693</v>
      </c>
      <c r="V133">
        <v>0</v>
      </c>
      <c r="W133">
        <v>0</v>
      </c>
      <c r="X133">
        <v>0</v>
      </c>
      <c r="Z133">
        <v>0</v>
      </c>
      <c r="AC133">
        <v>0</v>
      </c>
      <c r="AD133" t="s">
        <v>427</v>
      </c>
      <c r="AE133">
        <v>0</v>
      </c>
      <c r="AH133">
        <v>0</v>
      </c>
      <c r="AI133">
        <v>0</v>
      </c>
      <c r="AJ133">
        <v>6215</v>
      </c>
      <c r="AK133" t="s">
        <v>949</v>
      </c>
      <c r="AL133" t="s">
        <v>552</v>
      </c>
      <c r="AM133">
        <v>0</v>
      </c>
      <c r="AN133">
        <v>0</v>
      </c>
      <c r="AO133">
        <v>0</v>
      </c>
      <c r="AP133">
        <v>0</v>
      </c>
      <c r="AQ133">
        <v>0</v>
      </c>
      <c r="AS133">
        <v>0</v>
      </c>
      <c r="AT133">
        <v>0</v>
      </c>
      <c r="AU133">
        <v>0</v>
      </c>
      <c r="AV133">
        <v>-3994</v>
      </c>
      <c r="AW133">
        <v>4367516</v>
      </c>
      <c r="AX133">
        <v>4099372</v>
      </c>
      <c r="AY133">
        <v>2940748</v>
      </c>
      <c r="AZ133">
        <v>160403</v>
      </c>
      <c r="BA133">
        <v>34</v>
      </c>
      <c r="BB133">
        <v>0</v>
      </c>
      <c r="BC133">
        <v>0</v>
      </c>
      <c r="BD133">
        <v>0</v>
      </c>
      <c r="BE133">
        <v>0</v>
      </c>
      <c r="BF133">
        <v>3269361</v>
      </c>
      <c r="BG133">
        <v>0</v>
      </c>
      <c r="BJ133">
        <v>12</v>
      </c>
      <c r="BK133">
        <v>0</v>
      </c>
      <c r="BL133">
        <v>0</v>
      </c>
      <c r="BM133">
        <v>0</v>
      </c>
      <c r="BN133">
        <v>0</v>
      </c>
      <c r="BO133">
        <v>0</v>
      </c>
      <c r="BP133">
        <v>0</v>
      </c>
      <c r="BQ133">
        <v>874</v>
      </c>
      <c r="BS133">
        <v>0</v>
      </c>
      <c r="BT133">
        <v>0</v>
      </c>
      <c r="BU133">
        <v>0</v>
      </c>
      <c r="BV133">
        <v>0</v>
      </c>
      <c r="BW133">
        <v>0</v>
      </c>
      <c r="BY133">
        <v>0</v>
      </c>
      <c r="CA133">
        <v>0</v>
      </c>
      <c r="CB133">
        <v>0</v>
      </c>
      <c r="CC133">
        <v>0</v>
      </c>
      <c r="CD133">
        <v>0</v>
      </c>
      <c r="CE133">
        <v>0</v>
      </c>
      <c r="CF133">
        <v>0</v>
      </c>
      <c r="CG133">
        <v>0</v>
      </c>
      <c r="CH133">
        <v>292037</v>
      </c>
      <c r="CI133">
        <v>0</v>
      </c>
      <c r="CJ133">
        <v>4</v>
      </c>
      <c r="CK133">
        <v>0</v>
      </c>
      <c r="CL133">
        <v>0</v>
      </c>
      <c r="CN133">
        <v>0</v>
      </c>
      <c r="CO133">
        <v>1</v>
      </c>
      <c r="CP133">
        <v>0</v>
      </c>
      <c r="CQ133">
        <v>1.5830000000000002</v>
      </c>
      <c r="CR133">
        <v>339.327</v>
      </c>
      <c r="CS133">
        <v>0</v>
      </c>
      <c r="CT133">
        <v>0</v>
      </c>
      <c r="CU133">
        <v>0</v>
      </c>
      <c r="CV133">
        <v>0</v>
      </c>
      <c r="CW133">
        <v>0</v>
      </c>
      <c r="CX133">
        <v>0</v>
      </c>
      <c r="CY133">
        <v>0</v>
      </c>
      <c r="CZ133">
        <v>0</v>
      </c>
      <c r="DB133">
        <v>1944531</v>
      </c>
      <c r="DC133">
        <v>0</v>
      </c>
      <c r="DD133">
        <v>0</v>
      </c>
      <c r="DE133">
        <v>615130</v>
      </c>
      <c r="DF133">
        <v>615130</v>
      </c>
      <c r="DG133">
        <v>98.975000000000009</v>
      </c>
      <c r="DH133">
        <v>0</v>
      </c>
      <c r="DI133">
        <v>0</v>
      </c>
      <c r="DK133">
        <v>3680</v>
      </c>
      <c r="DL133">
        <v>0</v>
      </c>
      <c r="DM133">
        <v>79497</v>
      </c>
      <c r="DN133">
        <v>194</v>
      </c>
      <c r="DO133">
        <v>0</v>
      </c>
      <c r="DP133">
        <v>0</v>
      </c>
      <c r="DQ133">
        <v>0</v>
      </c>
      <c r="DR133">
        <v>0</v>
      </c>
      <c r="DS133">
        <v>0</v>
      </c>
      <c r="DT133">
        <v>0</v>
      </c>
      <c r="DU133">
        <v>0</v>
      </c>
      <c r="DV133">
        <v>0</v>
      </c>
      <c r="DW133">
        <v>0</v>
      </c>
      <c r="DX133">
        <v>0</v>
      </c>
      <c r="DY133">
        <v>0</v>
      </c>
      <c r="DZ133">
        <v>0</v>
      </c>
      <c r="EA133">
        <v>0</v>
      </c>
      <c r="EB133">
        <v>0</v>
      </c>
      <c r="EC133">
        <v>0.9820000000000001</v>
      </c>
      <c r="ED133">
        <v>7019</v>
      </c>
      <c r="EE133">
        <v>0</v>
      </c>
      <c r="EF133">
        <v>0</v>
      </c>
      <c r="EG133">
        <v>0</v>
      </c>
      <c r="EH133">
        <v>72672</v>
      </c>
      <c r="EI133">
        <v>0</v>
      </c>
      <c r="EJ133">
        <v>0</v>
      </c>
      <c r="EK133">
        <v>3.1830000000000003</v>
      </c>
      <c r="EL133">
        <v>0</v>
      </c>
      <c r="EM133">
        <v>3.0000000000000001E-3</v>
      </c>
      <c r="EN133">
        <v>0.42700000000000005</v>
      </c>
      <c r="EO133">
        <v>0</v>
      </c>
      <c r="EP133">
        <v>0</v>
      </c>
      <c r="EQ133">
        <v>3.613</v>
      </c>
      <c r="ER133">
        <v>0</v>
      </c>
      <c r="ES133">
        <v>11.693000000000001</v>
      </c>
      <c r="ET133">
        <v>0</v>
      </c>
      <c r="EV133">
        <v>0</v>
      </c>
      <c r="EW133">
        <v>0</v>
      </c>
      <c r="EX133">
        <v>0</v>
      </c>
      <c r="EZ133">
        <v>3556646</v>
      </c>
      <c r="FA133">
        <v>0</v>
      </c>
      <c r="FB133">
        <v>3716856</v>
      </c>
      <c r="FC133">
        <v>0</v>
      </c>
      <c r="FD133">
        <v>0</v>
      </c>
      <c r="FE133">
        <v>460649</v>
      </c>
      <c r="FF133">
        <v>82077</v>
      </c>
      <c r="FG133">
        <v>6.7610000000000003E-2</v>
      </c>
      <c r="FH133">
        <v>3.1380999999999999E-2</v>
      </c>
      <c r="FI133">
        <v>0</v>
      </c>
      <c r="FJ133">
        <v>0</v>
      </c>
      <c r="FK133">
        <v>526.04399999999998</v>
      </c>
      <c r="FL133">
        <v>4551619</v>
      </c>
      <c r="FM133">
        <v>0</v>
      </c>
      <c r="FN133">
        <v>0</v>
      </c>
      <c r="FO133">
        <v>31582</v>
      </c>
      <c r="FP133">
        <v>0</v>
      </c>
      <c r="FQ133">
        <v>31582</v>
      </c>
      <c r="FR133">
        <v>31582</v>
      </c>
      <c r="FS133">
        <v>0</v>
      </c>
      <c r="FT133">
        <v>0</v>
      </c>
      <c r="FU133">
        <v>0</v>
      </c>
      <c r="FV133">
        <v>0</v>
      </c>
      <c r="FW133">
        <v>0</v>
      </c>
      <c r="FX133">
        <v>0</v>
      </c>
      <c r="FY133">
        <v>0</v>
      </c>
      <c r="GB133">
        <v>69498</v>
      </c>
      <c r="GC133">
        <v>69498</v>
      </c>
      <c r="GD133">
        <v>7.4460000000000006</v>
      </c>
      <c r="GF133">
        <v>0</v>
      </c>
      <c r="GG133">
        <v>0</v>
      </c>
      <c r="GH133">
        <v>0</v>
      </c>
      <c r="GI133">
        <v>0</v>
      </c>
      <c r="GK133">
        <v>0</v>
      </c>
      <c r="GL133">
        <v>0</v>
      </c>
      <c r="GM133">
        <v>0</v>
      </c>
      <c r="GN133">
        <v>0</v>
      </c>
      <c r="GO133">
        <v>0</v>
      </c>
      <c r="GQ133">
        <v>0</v>
      </c>
      <c r="GR133">
        <v>0</v>
      </c>
      <c r="GS133">
        <v>0</v>
      </c>
      <c r="GT133">
        <v>0</v>
      </c>
      <c r="HB133">
        <v>0</v>
      </c>
      <c r="HC133">
        <v>0</v>
      </c>
      <c r="HD133">
        <v>120796</v>
      </c>
      <c r="HE133">
        <v>0</v>
      </c>
      <c r="HF133">
        <v>362937</v>
      </c>
      <c r="HG133">
        <v>3108</v>
      </c>
      <c r="HH133">
        <v>194466</v>
      </c>
      <c r="HI133">
        <v>0</v>
      </c>
      <c r="HJ133">
        <v>141320</v>
      </c>
      <c r="HK133">
        <v>648</v>
      </c>
      <c r="HL133">
        <v>561</v>
      </c>
      <c r="HM133">
        <v>0</v>
      </c>
      <c r="HN133">
        <v>0</v>
      </c>
      <c r="HO133">
        <v>0</v>
      </c>
      <c r="HP133">
        <v>0</v>
      </c>
      <c r="HQ133">
        <v>0</v>
      </c>
      <c r="HR133">
        <v>0</v>
      </c>
      <c r="HS133">
        <v>3556453</v>
      </c>
      <c r="HT133">
        <v>82077</v>
      </c>
      <c r="HW133">
        <v>0</v>
      </c>
      <c r="HX133">
        <v>4</v>
      </c>
      <c r="HY133">
        <v>77</v>
      </c>
      <c r="HZ133">
        <v>43</v>
      </c>
      <c r="IA133">
        <v>109</v>
      </c>
      <c r="IB133">
        <v>147</v>
      </c>
      <c r="IC133">
        <v>380</v>
      </c>
      <c r="ID133">
        <v>0</v>
      </c>
      <c r="IE133">
        <v>0</v>
      </c>
      <c r="IF133">
        <v>0</v>
      </c>
      <c r="IG133">
        <v>5</v>
      </c>
      <c r="IH133">
        <v>146.84900000000002</v>
      </c>
      <c r="II133">
        <v>0</v>
      </c>
      <c r="IJ133">
        <v>0</v>
      </c>
      <c r="IK133">
        <v>0</v>
      </c>
      <c r="IL133">
        <v>0</v>
      </c>
      <c r="IM133">
        <v>0</v>
      </c>
      <c r="IN133">
        <v>0</v>
      </c>
      <c r="IO133">
        <v>0</v>
      </c>
      <c r="IP133">
        <v>0</v>
      </c>
      <c r="IQ133">
        <v>0</v>
      </c>
      <c r="IR133">
        <v>0</v>
      </c>
      <c r="IS133">
        <v>0</v>
      </c>
      <c r="IT133">
        <v>0</v>
      </c>
      <c r="IU133">
        <v>0</v>
      </c>
      <c r="IV133">
        <v>0</v>
      </c>
      <c r="IW133">
        <v>6215</v>
      </c>
      <c r="IX133">
        <v>0</v>
      </c>
      <c r="IY133">
        <v>0</v>
      </c>
      <c r="IZ133">
        <v>0</v>
      </c>
      <c r="JA133">
        <v>0</v>
      </c>
      <c r="JB133">
        <v>0</v>
      </c>
      <c r="JC133">
        <v>0</v>
      </c>
      <c r="JD133">
        <v>0</v>
      </c>
      <c r="JE133">
        <v>0</v>
      </c>
      <c r="JF133">
        <v>0</v>
      </c>
      <c r="JG133">
        <v>0</v>
      </c>
      <c r="JH133">
        <v>0</v>
      </c>
      <c r="JJ133">
        <v>0</v>
      </c>
      <c r="JK133">
        <v>0</v>
      </c>
      <c r="JL133">
        <v>0</v>
      </c>
      <c r="JM133">
        <v>0</v>
      </c>
      <c r="JO133">
        <v>0.59699999999999998</v>
      </c>
      <c r="JP133">
        <v>6.8490000000000002</v>
      </c>
      <c r="JQ133">
        <v>0</v>
      </c>
      <c r="JR133">
        <v>4843</v>
      </c>
      <c r="JS133">
        <v>64655</v>
      </c>
      <c r="JT133">
        <v>0</v>
      </c>
      <c r="JU133">
        <v>0</v>
      </c>
      <c r="JW133">
        <v>0</v>
      </c>
      <c r="JX133">
        <v>0</v>
      </c>
      <c r="JY133">
        <v>0</v>
      </c>
      <c r="JZ133">
        <v>0</v>
      </c>
      <c r="KD133">
        <v>0</v>
      </c>
      <c r="KE133">
        <v>7375</v>
      </c>
      <c r="KG133">
        <v>0</v>
      </c>
      <c r="KH133">
        <v>0</v>
      </c>
      <c r="KI133">
        <v>0</v>
      </c>
      <c r="KJ133">
        <v>3</v>
      </c>
      <c r="KK133">
        <v>2</v>
      </c>
      <c r="KL133">
        <v>1865</v>
      </c>
      <c r="KM133">
        <v>1243</v>
      </c>
      <c r="KN133">
        <v>0</v>
      </c>
      <c r="KO133">
        <v>0</v>
      </c>
      <c r="KP133">
        <v>0</v>
      </c>
      <c r="KQ133">
        <v>0</v>
      </c>
      <c r="KS133">
        <v>0</v>
      </c>
      <c r="KT133">
        <v>0</v>
      </c>
      <c r="KU133">
        <v>0</v>
      </c>
      <c r="KW133">
        <v>0</v>
      </c>
      <c r="KX133">
        <v>0</v>
      </c>
      <c r="KY133">
        <v>0</v>
      </c>
      <c r="KZ133">
        <v>4270420</v>
      </c>
      <c r="LA133">
        <v>0</v>
      </c>
      <c r="LB133">
        <v>0</v>
      </c>
      <c r="LD133">
        <v>0</v>
      </c>
      <c r="LE133">
        <v>0</v>
      </c>
      <c r="LF133">
        <v>0</v>
      </c>
      <c r="LG133">
        <v>171242</v>
      </c>
      <c r="LH133">
        <v>0</v>
      </c>
      <c r="LI133">
        <v>4270420</v>
      </c>
      <c r="LJ133">
        <v>339.327</v>
      </c>
      <c r="LK133">
        <v>4</v>
      </c>
      <c r="LL133">
        <v>134160</v>
      </c>
      <c r="LM133">
        <v>7160</v>
      </c>
      <c r="LN133">
        <v>0</v>
      </c>
      <c r="LO133">
        <v>0</v>
      </c>
      <c r="LP133">
        <v>0</v>
      </c>
      <c r="LQ133">
        <v>0</v>
      </c>
      <c r="LR133">
        <v>0</v>
      </c>
      <c r="LS133">
        <v>0</v>
      </c>
      <c r="LT133">
        <v>0</v>
      </c>
      <c r="LU133">
        <v>0</v>
      </c>
      <c r="LV133">
        <v>0</v>
      </c>
      <c r="LW133">
        <v>0</v>
      </c>
      <c r="LX133">
        <v>0</v>
      </c>
      <c r="LY133">
        <v>0</v>
      </c>
      <c r="LZ133">
        <v>395</v>
      </c>
      <c r="MA133">
        <v>23700</v>
      </c>
      <c r="MB133">
        <v>0</v>
      </c>
      <c r="MC133">
        <v>15800</v>
      </c>
      <c r="MD133">
        <v>7900</v>
      </c>
      <c r="ME133">
        <v>0</v>
      </c>
      <c r="MF133">
        <v>0</v>
      </c>
      <c r="MG133">
        <v>4391216</v>
      </c>
      <c r="MH133">
        <v>0</v>
      </c>
      <c r="MI133">
        <v>0</v>
      </c>
      <c r="MJ133">
        <v>0</v>
      </c>
      <c r="MK133">
        <v>0</v>
      </c>
      <c r="ML133">
        <v>0</v>
      </c>
      <c r="MM133">
        <v>1228196.149</v>
      </c>
      <c r="MN133">
        <v>25.012</v>
      </c>
      <c r="MO133">
        <v>81365.085000000006</v>
      </c>
      <c r="MP133">
        <v>132.119</v>
      </c>
      <c r="MQ133">
        <v>278.96800000000002</v>
      </c>
      <c r="MS133">
        <v>763323922</v>
      </c>
      <c r="MT133">
        <v>257639917</v>
      </c>
      <c r="MU133">
        <v>30805</v>
      </c>
      <c r="MV133">
        <v>91267</v>
      </c>
      <c r="MW133">
        <v>8211</v>
      </c>
      <c r="MX133">
        <v>505684005</v>
      </c>
      <c r="MY133">
        <v>155450</v>
      </c>
      <c r="MZ133">
        <v>212000</v>
      </c>
      <c r="NA133">
        <v>26</v>
      </c>
      <c r="NB133">
        <v>1</v>
      </c>
      <c r="ND133">
        <v>371.274</v>
      </c>
      <c r="NE133">
        <v>16707</v>
      </c>
      <c r="NF133">
        <v>3</v>
      </c>
      <c r="NG133">
        <v>3000</v>
      </c>
      <c r="NH133">
        <v>41870</v>
      </c>
      <c r="NI133">
        <v>0</v>
      </c>
      <c r="NJ133">
        <v>1</v>
      </c>
      <c r="NK133">
        <v>53383</v>
      </c>
      <c r="NL133">
        <v>147542</v>
      </c>
      <c r="NN133">
        <v>0</v>
      </c>
      <c r="NO133">
        <v>0</v>
      </c>
      <c r="NP133">
        <v>395</v>
      </c>
      <c r="NT133">
        <v>0</v>
      </c>
      <c r="NU133">
        <v>0</v>
      </c>
      <c r="NV133">
        <v>0</v>
      </c>
      <c r="NW133">
        <v>0</v>
      </c>
      <c r="NX133">
        <v>0</v>
      </c>
      <c r="NY133">
        <v>0</v>
      </c>
      <c r="NZ133">
        <v>0</v>
      </c>
      <c r="OA133">
        <v>0</v>
      </c>
      <c r="OB133">
        <v>0</v>
      </c>
      <c r="OC133">
        <v>0</v>
      </c>
      <c r="OD133">
        <v>0</v>
      </c>
      <c r="OE133">
        <v>52000</v>
      </c>
      <c r="OF133">
        <v>344000</v>
      </c>
      <c r="OG133">
        <v>4000</v>
      </c>
      <c r="OH133">
        <v>8000</v>
      </c>
      <c r="OO133">
        <v>0</v>
      </c>
      <c r="OP133">
        <v>0</v>
      </c>
      <c r="OQ133">
        <v>0</v>
      </c>
      <c r="OR133">
        <v>0</v>
      </c>
      <c r="OS133">
        <v>0</v>
      </c>
      <c r="OT133">
        <v>0</v>
      </c>
      <c r="OU133">
        <v>0</v>
      </c>
      <c r="OV133">
        <v>5441382</v>
      </c>
      <c r="OX133">
        <v>0.25270000000000004</v>
      </c>
      <c r="OY133">
        <v>406500.10000000003</v>
      </c>
      <c r="OZ133">
        <v>1017155</v>
      </c>
      <c r="PA133">
        <v>375295</v>
      </c>
      <c r="PB133">
        <v>6925</v>
      </c>
      <c r="PC133">
        <v>0</v>
      </c>
      <c r="PD133">
        <v>35000000</v>
      </c>
      <c r="PE133">
        <v>33517000</v>
      </c>
      <c r="PF133">
        <v>1483000</v>
      </c>
      <c r="PG133">
        <v>306</v>
      </c>
      <c r="PH133">
        <v>0</v>
      </c>
      <c r="PI133">
        <v>0</v>
      </c>
      <c r="PJ133">
        <v>0</v>
      </c>
      <c r="PK133">
        <v>0</v>
      </c>
      <c r="PL133">
        <v>143751</v>
      </c>
      <c r="PM133">
        <v>0</v>
      </c>
      <c r="PN133">
        <v>0</v>
      </c>
      <c r="PO133">
        <v>0</v>
      </c>
    </row>
    <row r="134" spans="1:431" customFormat="1" x14ac:dyDescent="0.3">
      <c r="A134">
        <v>46778</v>
      </c>
      <c r="B134" s="4">
        <v>123805</v>
      </c>
      <c r="C134">
        <v>9</v>
      </c>
      <c r="D134">
        <v>2026</v>
      </c>
      <c r="E134">
        <v>6215</v>
      </c>
      <c r="F134">
        <v>0</v>
      </c>
      <c r="G134">
        <v>557.91999999999996</v>
      </c>
      <c r="H134">
        <v>495.72400000000005</v>
      </c>
      <c r="I134">
        <v>495.72400000000005</v>
      </c>
      <c r="J134">
        <v>557.91999999999996</v>
      </c>
      <c r="K134">
        <v>0</v>
      </c>
      <c r="L134">
        <v>6215</v>
      </c>
      <c r="M134">
        <v>0</v>
      </c>
      <c r="N134">
        <v>0</v>
      </c>
      <c r="P134">
        <v>521.91800000000001</v>
      </c>
      <c r="Q134">
        <v>0</v>
      </c>
      <c r="R134">
        <v>245923</v>
      </c>
      <c r="S134">
        <v>471.19</v>
      </c>
      <c r="U134">
        <v>178913</v>
      </c>
      <c r="V134">
        <v>240.82900000000001</v>
      </c>
      <c r="W134">
        <v>149675</v>
      </c>
      <c r="X134">
        <v>149675</v>
      </c>
      <c r="Z134">
        <v>0</v>
      </c>
      <c r="AC134">
        <v>0</v>
      </c>
      <c r="AD134" t="s">
        <v>427</v>
      </c>
      <c r="AE134">
        <v>0</v>
      </c>
      <c r="AH134">
        <v>0</v>
      </c>
      <c r="AI134">
        <v>0</v>
      </c>
      <c r="AJ134">
        <v>6215</v>
      </c>
      <c r="AK134" t="s">
        <v>949</v>
      </c>
      <c r="AL134" t="s">
        <v>553</v>
      </c>
      <c r="AM134">
        <v>0</v>
      </c>
      <c r="AN134">
        <v>0</v>
      </c>
      <c r="AO134">
        <v>0</v>
      </c>
      <c r="AP134">
        <v>0</v>
      </c>
      <c r="AQ134">
        <v>0</v>
      </c>
      <c r="AS134">
        <v>0</v>
      </c>
      <c r="AT134">
        <v>0</v>
      </c>
      <c r="AU134">
        <v>0</v>
      </c>
      <c r="AV134">
        <v>-49</v>
      </c>
      <c r="AW134">
        <v>7346749</v>
      </c>
      <c r="AX134">
        <v>6885872</v>
      </c>
      <c r="AY134">
        <v>4871023</v>
      </c>
      <c r="AZ134">
        <v>245923</v>
      </c>
      <c r="BA134">
        <v>1</v>
      </c>
      <c r="BB134">
        <v>12075</v>
      </c>
      <c r="BC134">
        <v>11998</v>
      </c>
      <c r="BD134">
        <v>27.896000000000001</v>
      </c>
      <c r="BE134">
        <v>77</v>
      </c>
      <c r="BF134">
        <v>5756325</v>
      </c>
      <c r="BG134">
        <v>0</v>
      </c>
      <c r="BJ134">
        <v>12</v>
      </c>
      <c r="BK134">
        <v>0</v>
      </c>
      <c r="BL134">
        <v>0</v>
      </c>
      <c r="BM134">
        <v>0</v>
      </c>
      <c r="BN134">
        <v>0</v>
      </c>
      <c r="BO134">
        <v>0</v>
      </c>
      <c r="BP134">
        <v>0</v>
      </c>
      <c r="BQ134">
        <v>840</v>
      </c>
      <c r="BS134">
        <v>0</v>
      </c>
      <c r="BT134">
        <v>0</v>
      </c>
      <c r="BU134">
        <v>0</v>
      </c>
      <c r="BV134">
        <v>0</v>
      </c>
      <c r="BW134">
        <v>0</v>
      </c>
      <c r="BY134">
        <v>0</v>
      </c>
      <c r="CA134">
        <v>0</v>
      </c>
      <c r="CB134">
        <v>0</v>
      </c>
      <c r="CC134">
        <v>0</v>
      </c>
      <c r="CD134">
        <v>0</v>
      </c>
      <c r="CE134">
        <v>0</v>
      </c>
      <c r="CF134">
        <v>0</v>
      </c>
      <c r="CG134">
        <v>0</v>
      </c>
      <c r="CH134">
        <v>497742</v>
      </c>
      <c r="CI134">
        <v>0</v>
      </c>
      <c r="CJ134">
        <v>4</v>
      </c>
      <c r="CK134">
        <v>0</v>
      </c>
      <c r="CL134">
        <v>0</v>
      </c>
      <c r="CN134">
        <v>0</v>
      </c>
      <c r="CO134">
        <v>1</v>
      </c>
      <c r="CP134">
        <v>0</v>
      </c>
      <c r="CQ134">
        <v>0</v>
      </c>
      <c r="CR134">
        <v>522.822</v>
      </c>
      <c r="CS134">
        <v>0</v>
      </c>
      <c r="CT134">
        <v>0</v>
      </c>
      <c r="CU134">
        <v>0</v>
      </c>
      <c r="CV134">
        <v>0</v>
      </c>
      <c r="CW134">
        <v>0</v>
      </c>
      <c r="CX134">
        <v>0</v>
      </c>
      <c r="CY134">
        <v>0</v>
      </c>
      <c r="CZ134">
        <v>0</v>
      </c>
      <c r="DB134">
        <v>3080925</v>
      </c>
      <c r="DC134">
        <v>0</v>
      </c>
      <c r="DD134">
        <v>0</v>
      </c>
      <c r="DE134">
        <v>828848</v>
      </c>
      <c r="DF134">
        <v>828848</v>
      </c>
      <c r="DG134">
        <v>133.363</v>
      </c>
      <c r="DH134">
        <v>0</v>
      </c>
      <c r="DI134">
        <v>0</v>
      </c>
      <c r="DK134">
        <v>3157</v>
      </c>
      <c r="DL134">
        <v>0</v>
      </c>
      <c r="DM134">
        <v>496176</v>
      </c>
      <c r="DN134">
        <v>1208</v>
      </c>
      <c r="DO134">
        <v>0</v>
      </c>
      <c r="DP134">
        <v>0</v>
      </c>
      <c r="DQ134">
        <v>0</v>
      </c>
      <c r="DR134">
        <v>0</v>
      </c>
      <c r="DS134">
        <v>0</v>
      </c>
      <c r="DT134">
        <v>0</v>
      </c>
      <c r="DU134">
        <v>0</v>
      </c>
      <c r="DV134">
        <v>0</v>
      </c>
      <c r="DW134">
        <v>0</v>
      </c>
      <c r="DX134">
        <v>0</v>
      </c>
      <c r="DY134">
        <v>0</v>
      </c>
      <c r="DZ134">
        <v>0</v>
      </c>
      <c r="EA134">
        <v>0</v>
      </c>
      <c r="EB134">
        <v>0</v>
      </c>
      <c r="EC134">
        <v>28.498000000000001</v>
      </c>
      <c r="ED134">
        <v>203682</v>
      </c>
      <c r="EE134">
        <v>0</v>
      </c>
      <c r="EF134">
        <v>0</v>
      </c>
      <c r="EG134">
        <v>0</v>
      </c>
      <c r="EH134">
        <v>293702</v>
      </c>
      <c r="EI134">
        <v>0</v>
      </c>
      <c r="EJ134">
        <v>0</v>
      </c>
      <c r="EK134">
        <v>13.544</v>
      </c>
      <c r="EL134">
        <v>0</v>
      </c>
      <c r="EM134">
        <v>0</v>
      </c>
      <c r="EN134">
        <v>1.325</v>
      </c>
      <c r="EO134">
        <v>0</v>
      </c>
      <c r="EP134">
        <v>0</v>
      </c>
      <c r="EQ134">
        <v>14.869000000000002</v>
      </c>
      <c r="ER134">
        <v>0</v>
      </c>
      <c r="ES134">
        <v>47.257000000000005</v>
      </c>
      <c r="ET134">
        <v>0</v>
      </c>
      <c r="EV134">
        <v>0</v>
      </c>
      <c r="EW134">
        <v>0</v>
      </c>
      <c r="EX134">
        <v>0</v>
      </c>
      <c r="EZ134">
        <v>5930303</v>
      </c>
      <c r="FA134">
        <v>0</v>
      </c>
      <c r="FB134">
        <v>6174941</v>
      </c>
      <c r="FC134">
        <v>0</v>
      </c>
      <c r="FD134">
        <v>0</v>
      </c>
      <c r="FE134">
        <v>811058</v>
      </c>
      <c r="FF134">
        <v>144511</v>
      </c>
      <c r="FG134">
        <v>6.7610000000000003E-2</v>
      </c>
      <c r="FH134">
        <v>3.1380999999999999E-2</v>
      </c>
      <c r="FI134">
        <v>0</v>
      </c>
      <c r="FJ134">
        <v>0</v>
      </c>
      <c r="FK134">
        <v>926.19900000000007</v>
      </c>
      <c r="FL134">
        <v>7628252</v>
      </c>
      <c r="FM134">
        <v>0</v>
      </c>
      <c r="FN134">
        <v>0</v>
      </c>
      <c r="FO134">
        <v>0</v>
      </c>
      <c r="FP134">
        <v>0</v>
      </c>
      <c r="FQ134">
        <v>0</v>
      </c>
      <c r="FR134">
        <v>0</v>
      </c>
      <c r="FS134">
        <v>0</v>
      </c>
      <c r="FT134">
        <v>0</v>
      </c>
      <c r="FU134">
        <v>0</v>
      </c>
      <c r="FV134">
        <v>0</v>
      </c>
      <c r="FW134">
        <v>0</v>
      </c>
      <c r="FX134">
        <v>0</v>
      </c>
      <c r="FY134">
        <v>0</v>
      </c>
      <c r="GB134">
        <v>434336</v>
      </c>
      <c r="GC134">
        <v>434336</v>
      </c>
      <c r="GD134">
        <v>47.327000000000005</v>
      </c>
      <c r="GF134">
        <v>0</v>
      </c>
      <c r="GG134">
        <v>0</v>
      </c>
      <c r="GH134">
        <v>0</v>
      </c>
      <c r="GI134">
        <v>0</v>
      </c>
      <c r="GK134">
        <v>0</v>
      </c>
      <c r="GL134">
        <v>0</v>
      </c>
      <c r="GM134">
        <v>0</v>
      </c>
      <c r="GN134">
        <v>0</v>
      </c>
      <c r="GO134">
        <v>0</v>
      </c>
      <c r="GQ134">
        <v>0</v>
      </c>
      <c r="GR134">
        <v>0</v>
      </c>
      <c r="GS134">
        <v>0</v>
      </c>
      <c r="GT134">
        <v>0</v>
      </c>
      <c r="HB134">
        <v>0</v>
      </c>
      <c r="HC134">
        <v>0</v>
      </c>
      <c r="HD134">
        <v>208048</v>
      </c>
      <c r="HE134">
        <v>0</v>
      </c>
      <c r="HF134">
        <v>575040</v>
      </c>
      <c r="HG134">
        <v>6215</v>
      </c>
      <c r="HH134">
        <v>165318</v>
      </c>
      <c r="HI134">
        <v>0</v>
      </c>
      <c r="HJ134">
        <v>44572</v>
      </c>
      <c r="HK134">
        <v>0</v>
      </c>
      <c r="HL134">
        <v>0</v>
      </c>
      <c r="HM134">
        <v>0</v>
      </c>
      <c r="HN134">
        <v>6509</v>
      </c>
      <c r="HO134">
        <v>0</v>
      </c>
      <c r="HP134">
        <v>0</v>
      </c>
      <c r="HQ134">
        <v>0</v>
      </c>
      <c r="HR134">
        <v>0</v>
      </c>
      <c r="HS134">
        <v>5929018</v>
      </c>
      <c r="HT134">
        <v>144511</v>
      </c>
      <c r="HW134">
        <v>0</v>
      </c>
      <c r="HX134">
        <v>65</v>
      </c>
      <c r="HY134">
        <v>72</v>
      </c>
      <c r="HZ134">
        <v>51</v>
      </c>
      <c r="IA134">
        <v>171</v>
      </c>
      <c r="IB134">
        <v>160</v>
      </c>
      <c r="IC134">
        <v>519</v>
      </c>
      <c r="ID134">
        <v>0</v>
      </c>
      <c r="IE134">
        <v>0</v>
      </c>
      <c r="IF134">
        <v>0</v>
      </c>
      <c r="IG134">
        <v>10</v>
      </c>
      <c r="IH134">
        <v>287.26</v>
      </c>
      <c r="II134">
        <v>0</v>
      </c>
      <c r="IJ134">
        <v>240.82900000000001</v>
      </c>
      <c r="IK134">
        <v>0</v>
      </c>
      <c r="IL134">
        <v>0</v>
      </c>
      <c r="IM134">
        <v>0</v>
      </c>
      <c r="IN134">
        <v>0</v>
      </c>
      <c r="IO134">
        <v>0</v>
      </c>
      <c r="IP134">
        <v>0</v>
      </c>
      <c r="IQ134">
        <v>240.82900000000001</v>
      </c>
      <c r="IR134">
        <v>149675</v>
      </c>
      <c r="IS134">
        <v>0</v>
      </c>
      <c r="IT134">
        <v>0</v>
      </c>
      <c r="IU134">
        <v>0</v>
      </c>
      <c r="IV134">
        <v>0</v>
      </c>
      <c r="IW134">
        <v>6215</v>
      </c>
      <c r="IX134">
        <v>0</v>
      </c>
      <c r="IY134">
        <v>0</v>
      </c>
      <c r="IZ134">
        <v>0</v>
      </c>
      <c r="JA134">
        <v>0</v>
      </c>
      <c r="JB134">
        <v>0</v>
      </c>
      <c r="JC134">
        <v>0</v>
      </c>
      <c r="JD134">
        <v>0</v>
      </c>
      <c r="JE134">
        <v>0</v>
      </c>
      <c r="JF134">
        <v>1</v>
      </c>
      <c r="JG134">
        <v>6509</v>
      </c>
      <c r="JH134">
        <v>0</v>
      </c>
      <c r="JJ134">
        <v>0</v>
      </c>
      <c r="JK134">
        <v>0</v>
      </c>
      <c r="JL134">
        <v>0</v>
      </c>
      <c r="JM134">
        <v>0</v>
      </c>
      <c r="JO134">
        <v>9.3640000000000008</v>
      </c>
      <c r="JP134">
        <v>37.963000000000001</v>
      </c>
      <c r="JQ134">
        <v>0</v>
      </c>
      <c r="JR134">
        <v>75965</v>
      </c>
      <c r="JS134">
        <v>358371</v>
      </c>
      <c r="JT134">
        <v>0</v>
      </c>
      <c r="JU134">
        <v>12136</v>
      </c>
      <c r="JW134">
        <v>0</v>
      </c>
      <c r="JX134">
        <v>0</v>
      </c>
      <c r="JY134">
        <v>0</v>
      </c>
      <c r="JZ134">
        <v>0</v>
      </c>
      <c r="KD134">
        <v>21753</v>
      </c>
      <c r="KE134">
        <v>7375</v>
      </c>
      <c r="KG134">
        <v>0</v>
      </c>
      <c r="KH134">
        <v>0</v>
      </c>
      <c r="KI134">
        <v>0</v>
      </c>
      <c r="KJ134">
        <v>5</v>
      </c>
      <c r="KK134">
        <v>5</v>
      </c>
      <c r="KL134">
        <v>3108</v>
      </c>
      <c r="KM134">
        <v>3108</v>
      </c>
      <c r="KN134">
        <v>0</v>
      </c>
      <c r="KO134">
        <v>0</v>
      </c>
      <c r="KP134">
        <v>0</v>
      </c>
      <c r="KQ134">
        <v>0</v>
      </c>
      <c r="KS134">
        <v>0</v>
      </c>
      <c r="KT134">
        <v>0</v>
      </c>
      <c r="KU134">
        <v>0</v>
      </c>
      <c r="KW134">
        <v>0</v>
      </c>
      <c r="KX134">
        <v>0</v>
      </c>
      <c r="KY134">
        <v>0</v>
      </c>
      <c r="KZ134">
        <v>7174281</v>
      </c>
      <c r="LA134">
        <v>0</v>
      </c>
      <c r="LB134">
        <v>0</v>
      </c>
      <c r="LD134">
        <v>0</v>
      </c>
      <c r="LE134">
        <v>0</v>
      </c>
      <c r="LF134">
        <v>0</v>
      </c>
      <c r="LG134">
        <v>289693</v>
      </c>
      <c r="LH134">
        <v>0</v>
      </c>
      <c r="LI134">
        <v>7174281</v>
      </c>
      <c r="LJ134">
        <v>522.822</v>
      </c>
      <c r="LK134">
        <v>1</v>
      </c>
      <c r="LL134">
        <v>33540</v>
      </c>
      <c r="LM134">
        <v>11032</v>
      </c>
      <c r="LN134">
        <v>0</v>
      </c>
      <c r="LO134">
        <v>0</v>
      </c>
      <c r="LP134">
        <v>0</v>
      </c>
      <c r="LQ134">
        <v>0</v>
      </c>
      <c r="LR134">
        <v>0</v>
      </c>
      <c r="LS134">
        <v>0</v>
      </c>
      <c r="LT134">
        <v>0</v>
      </c>
      <c r="LU134">
        <v>0</v>
      </c>
      <c r="LV134">
        <v>0</v>
      </c>
      <c r="LW134">
        <v>0</v>
      </c>
      <c r="LX134">
        <v>0</v>
      </c>
      <c r="LY134">
        <v>0</v>
      </c>
      <c r="LZ134">
        <v>593</v>
      </c>
      <c r="MA134">
        <v>35580</v>
      </c>
      <c r="MB134">
        <v>0</v>
      </c>
      <c r="MC134">
        <v>23720</v>
      </c>
      <c r="MD134">
        <v>11860</v>
      </c>
      <c r="ME134">
        <v>0</v>
      </c>
      <c r="MF134">
        <v>0</v>
      </c>
      <c r="MG134">
        <v>7382329</v>
      </c>
      <c r="MH134">
        <v>0</v>
      </c>
      <c r="MI134">
        <v>0</v>
      </c>
      <c r="MJ134">
        <v>0</v>
      </c>
      <c r="MK134">
        <v>0</v>
      </c>
      <c r="ML134">
        <v>0</v>
      </c>
      <c r="MM134">
        <v>1228196.149</v>
      </c>
      <c r="MN134">
        <v>14.875</v>
      </c>
      <c r="MO134">
        <v>81365.085000000006</v>
      </c>
      <c r="MP134">
        <v>202.91300000000001</v>
      </c>
      <c r="MQ134">
        <v>490.173</v>
      </c>
      <c r="MS134">
        <v>763323922</v>
      </c>
      <c r="MT134">
        <v>257639917</v>
      </c>
      <c r="MU134">
        <v>60259</v>
      </c>
      <c r="MV134">
        <v>178532</v>
      </c>
      <c r="MW134">
        <v>12611</v>
      </c>
      <c r="MX134">
        <v>505684005</v>
      </c>
      <c r="MY134">
        <v>92448</v>
      </c>
      <c r="MZ134">
        <v>264000</v>
      </c>
      <c r="NA134">
        <v>30</v>
      </c>
      <c r="NB134">
        <v>6</v>
      </c>
      <c r="ND134">
        <v>588.24900000000002</v>
      </c>
      <c r="NE134">
        <v>26471</v>
      </c>
      <c r="NF134">
        <v>22</v>
      </c>
      <c r="NG134">
        <v>22000</v>
      </c>
      <c r="NH134">
        <v>62858</v>
      </c>
      <c r="NI134">
        <v>0</v>
      </c>
      <c r="NJ134">
        <v>1</v>
      </c>
      <c r="NK134">
        <v>0</v>
      </c>
      <c r="NL134">
        <v>254113</v>
      </c>
      <c r="NN134">
        <v>0</v>
      </c>
      <c r="NO134">
        <v>0</v>
      </c>
      <c r="NP134">
        <v>593</v>
      </c>
      <c r="NT134">
        <v>0</v>
      </c>
      <c r="NU134">
        <v>0</v>
      </c>
      <c r="NV134">
        <v>0</v>
      </c>
      <c r="NW134">
        <v>0</v>
      </c>
      <c r="NX134">
        <v>0</v>
      </c>
      <c r="NY134">
        <v>0</v>
      </c>
      <c r="NZ134">
        <v>0</v>
      </c>
      <c r="OA134">
        <v>0</v>
      </c>
      <c r="OB134">
        <v>0</v>
      </c>
      <c r="OC134">
        <v>0</v>
      </c>
      <c r="OD134">
        <v>0</v>
      </c>
      <c r="OE134">
        <v>180000</v>
      </c>
      <c r="OF134">
        <v>1290000</v>
      </c>
      <c r="OG134">
        <v>2500</v>
      </c>
      <c r="OH134">
        <v>5000</v>
      </c>
      <c r="OO134">
        <v>0</v>
      </c>
      <c r="OP134">
        <v>0</v>
      </c>
      <c r="OQ134">
        <v>0</v>
      </c>
      <c r="OR134">
        <v>0</v>
      </c>
      <c r="OS134">
        <v>0</v>
      </c>
      <c r="OT134">
        <v>0</v>
      </c>
      <c r="OU134">
        <v>0</v>
      </c>
      <c r="OV134">
        <v>32493307</v>
      </c>
      <c r="OX134">
        <v>0.25270000000000004</v>
      </c>
      <c r="OY134">
        <v>406500.10000000003</v>
      </c>
      <c r="OZ134">
        <v>5804450</v>
      </c>
      <c r="PA134">
        <v>2141640</v>
      </c>
      <c r="PB134">
        <v>6925</v>
      </c>
      <c r="PC134">
        <v>0</v>
      </c>
      <c r="PD134">
        <v>35000000</v>
      </c>
      <c r="PE134">
        <v>33517000</v>
      </c>
      <c r="PF134">
        <v>1483000</v>
      </c>
      <c r="PG134">
        <v>306</v>
      </c>
      <c r="PH134">
        <v>0</v>
      </c>
      <c r="PI134">
        <v>0</v>
      </c>
      <c r="PJ134">
        <v>0</v>
      </c>
      <c r="PK134">
        <v>0</v>
      </c>
      <c r="PL134">
        <v>1501338</v>
      </c>
      <c r="PM134">
        <v>0</v>
      </c>
      <c r="PN134">
        <v>0</v>
      </c>
      <c r="PO134">
        <v>0</v>
      </c>
    </row>
    <row r="135" spans="1:431" customFormat="1" x14ac:dyDescent="0.3">
      <c r="A135">
        <v>46778</v>
      </c>
      <c r="B135" s="4">
        <v>123807</v>
      </c>
      <c r="C135">
        <v>9</v>
      </c>
      <c r="D135">
        <v>2026</v>
      </c>
      <c r="E135">
        <v>6215</v>
      </c>
      <c r="F135">
        <v>0</v>
      </c>
      <c r="G135">
        <v>2251.857</v>
      </c>
      <c r="H135">
        <v>2029.4450000000002</v>
      </c>
      <c r="I135">
        <v>2029.4450000000002</v>
      </c>
      <c r="J135">
        <v>2251.857</v>
      </c>
      <c r="K135">
        <v>0</v>
      </c>
      <c r="L135">
        <v>6215</v>
      </c>
      <c r="M135">
        <v>0</v>
      </c>
      <c r="N135">
        <v>0</v>
      </c>
      <c r="P135">
        <v>2225.7950000000001</v>
      </c>
      <c r="Q135">
        <v>0</v>
      </c>
      <c r="R135">
        <v>1048772</v>
      </c>
      <c r="S135">
        <v>471.19</v>
      </c>
      <c r="U135">
        <v>762993</v>
      </c>
      <c r="V135">
        <v>368.28800000000001</v>
      </c>
      <c r="W135">
        <v>287164</v>
      </c>
      <c r="X135">
        <v>287164</v>
      </c>
      <c r="Z135">
        <v>0</v>
      </c>
      <c r="AC135">
        <v>0</v>
      </c>
      <c r="AD135" t="s">
        <v>427</v>
      </c>
      <c r="AE135">
        <v>0</v>
      </c>
      <c r="AH135">
        <v>0</v>
      </c>
      <c r="AI135">
        <v>0</v>
      </c>
      <c r="AJ135">
        <v>6215</v>
      </c>
      <c r="AK135" t="s">
        <v>949</v>
      </c>
      <c r="AL135" t="s">
        <v>554</v>
      </c>
      <c r="AM135">
        <v>0</v>
      </c>
      <c r="AN135">
        <v>0</v>
      </c>
      <c r="AO135">
        <v>0</v>
      </c>
      <c r="AP135">
        <v>0</v>
      </c>
      <c r="AQ135">
        <v>0</v>
      </c>
      <c r="AS135">
        <v>0</v>
      </c>
      <c r="AT135">
        <v>0</v>
      </c>
      <c r="AU135">
        <v>0</v>
      </c>
      <c r="AV135">
        <v>-201</v>
      </c>
      <c r="AW135">
        <v>27913693</v>
      </c>
      <c r="AX135">
        <v>26051035</v>
      </c>
      <c r="AY135">
        <v>19150838</v>
      </c>
      <c r="AZ135">
        <v>1048772</v>
      </c>
      <c r="BA135">
        <v>0</v>
      </c>
      <c r="BB135">
        <v>0</v>
      </c>
      <c r="BC135">
        <v>0</v>
      </c>
      <c r="BD135">
        <v>0</v>
      </c>
      <c r="BE135">
        <v>0</v>
      </c>
      <c r="BF135">
        <v>22106423</v>
      </c>
      <c r="BG135">
        <v>0</v>
      </c>
      <c r="BJ135">
        <v>12</v>
      </c>
      <c r="BK135">
        <v>0</v>
      </c>
      <c r="BL135">
        <v>0</v>
      </c>
      <c r="BM135">
        <v>0</v>
      </c>
      <c r="BN135">
        <v>0</v>
      </c>
      <c r="BO135">
        <v>0</v>
      </c>
      <c r="BP135">
        <v>0</v>
      </c>
      <c r="BQ135">
        <v>554</v>
      </c>
      <c r="BS135">
        <v>0</v>
      </c>
      <c r="BT135">
        <v>0</v>
      </c>
      <c r="BU135">
        <v>0</v>
      </c>
      <c r="BV135">
        <v>0</v>
      </c>
      <c r="BW135">
        <v>0</v>
      </c>
      <c r="BY135">
        <v>0</v>
      </c>
      <c r="CA135">
        <v>7.0090000000000003</v>
      </c>
      <c r="CB135">
        <v>7009</v>
      </c>
      <c r="CC135">
        <v>0</v>
      </c>
      <c r="CD135">
        <v>0</v>
      </c>
      <c r="CE135">
        <v>0</v>
      </c>
      <c r="CF135">
        <v>0</v>
      </c>
      <c r="CG135">
        <v>0</v>
      </c>
      <c r="CH135">
        <v>2020581</v>
      </c>
      <c r="CI135">
        <v>0</v>
      </c>
      <c r="CJ135">
        <v>4</v>
      </c>
      <c r="CK135">
        <v>0</v>
      </c>
      <c r="CL135">
        <v>0</v>
      </c>
      <c r="CN135">
        <v>0</v>
      </c>
      <c r="CO135">
        <v>1</v>
      </c>
      <c r="CP135">
        <v>0</v>
      </c>
      <c r="CQ135">
        <v>0</v>
      </c>
      <c r="CR135">
        <v>2216.5390000000002</v>
      </c>
      <c r="CS135">
        <v>0</v>
      </c>
      <c r="CT135">
        <v>0</v>
      </c>
      <c r="CU135">
        <v>0</v>
      </c>
      <c r="CV135">
        <v>0</v>
      </c>
      <c r="CW135">
        <v>0</v>
      </c>
      <c r="CX135">
        <v>0</v>
      </c>
      <c r="CY135">
        <v>0</v>
      </c>
      <c r="CZ135">
        <v>0</v>
      </c>
      <c r="DB135">
        <v>12613001</v>
      </c>
      <c r="DC135">
        <v>0</v>
      </c>
      <c r="DD135">
        <v>0</v>
      </c>
      <c r="DE135">
        <v>3379406</v>
      </c>
      <c r="DF135">
        <v>3379406</v>
      </c>
      <c r="DG135">
        <v>543.75</v>
      </c>
      <c r="DH135">
        <v>0</v>
      </c>
      <c r="DI135">
        <v>0</v>
      </c>
      <c r="DK135">
        <v>0</v>
      </c>
      <c r="DL135">
        <v>0</v>
      </c>
      <c r="DM135">
        <v>1109988</v>
      </c>
      <c r="DN135">
        <v>2703</v>
      </c>
      <c r="DO135">
        <v>0</v>
      </c>
      <c r="DP135">
        <v>0</v>
      </c>
      <c r="DQ135">
        <v>0</v>
      </c>
      <c r="DR135">
        <v>0</v>
      </c>
      <c r="DS135">
        <v>0</v>
      </c>
      <c r="DT135">
        <v>0</v>
      </c>
      <c r="DU135">
        <v>0</v>
      </c>
      <c r="DV135">
        <v>0</v>
      </c>
      <c r="DW135">
        <v>0</v>
      </c>
      <c r="DX135">
        <v>0</v>
      </c>
      <c r="DY135">
        <v>0</v>
      </c>
      <c r="DZ135">
        <v>0</v>
      </c>
      <c r="EA135">
        <v>0</v>
      </c>
      <c r="EB135">
        <v>0</v>
      </c>
      <c r="EC135">
        <v>5.8680000000000003</v>
      </c>
      <c r="ED135">
        <v>41940</v>
      </c>
      <c r="EE135">
        <v>0</v>
      </c>
      <c r="EF135">
        <v>0</v>
      </c>
      <c r="EG135">
        <v>0</v>
      </c>
      <c r="EH135">
        <v>1070751</v>
      </c>
      <c r="EI135">
        <v>0</v>
      </c>
      <c r="EJ135">
        <v>0</v>
      </c>
      <c r="EK135">
        <v>40.844000000000001</v>
      </c>
      <c r="EL135">
        <v>0.60099999999999998</v>
      </c>
      <c r="EM135">
        <v>10.816000000000001</v>
      </c>
      <c r="EN135">
        <v>3.4610000000000003</v>
      </c>
      <c r="EO135">
        <v>0</v>
      </c>
      <c r="EP135">
        <v>0</v>
      </c>
      <c r="EQ135">
        <v>55.121000000000002</v>
      </c>
      <c r="ER135">
        <v>0</v>
      </c>
      <c r="ES135">
        <v>172.285</v>
      </c>
      <c r="ET135">
        <v>0</v>
      </c>
      <c r="EV135">
        <v>0</v>
      </c>
      <c r="EW135">
        <v>0</v>
      </c>
      <c r="EX135">
        <v>0</v>
      </c>
      <c r="EZ135">
        <v>22381294</v>
      </c>
      <c r="FA135">
        <v>0</v>
      </c>
      <c r="FB135">
        <v>23427363</v>
      </c>
      <c r="FC135">
        <v>0</v>
      </c>
      <c r="FD135">
        <v>0</v>
      </c>
      <c r="FE135">
        <v>3114764</v>
      </c>
      <c r="FF135">
        <v>554977</v>
      </c>
      <c r="FG135">
        <v>6.7610000000000003E-2</v>
      </c>
      <c r="FH135">
        <v>3.1380999999999999E-2</v>
      </c>
      <c r="FI135">
        <v>0</v>
      </c>
      <c r="FJ135">
        <v>0</v>
      </c>
      <c r="FK135">
        <v>3556.9470000000001</v>
      </c>
      <c r="FL135">
        <v>29117685</v>
      </c>
      <c r="FM135">
        <v>0</v>
      </c>
      <c r="FN135">
        <v>0</v>
      </c>
      <c r="FO135">
        <v>41133</v>
      </c>
      <c r="FP135">
        <v>235</v>
      </c>
      <c r="FQ135">
        <v>71789</v>
      </c>
      <c r="FR135">
        <v>41133</v>
      </c>
      <c r="FS135">
        <v>30421</v>
      </c>
      <c r="FT135">
        <v>0</v>
      </c>
      <c r="FU135">
        <v>0</v>
      </c>
      <c r="FV135">
        <v>0</v>
      </c>
      <c r="FW135">
        <v>0</v>
      </c>
      <c r="FX135">
        <v>0</v>
      </c>
      <c r="FY135">
        <v>0</v>
      </c>
      <c r="GB135">
        <v>1537056</v>
      </c>
      <c r="GC135">
        <v>1537056</v>
      </c>
      <c r="GD135">
        <v>167.291</v>
      </c>
      <c r="GF135">
        <v>0</v>
      </c>
      <c r="GG135">
        <v>0</v>
      </c>
      <c r="GH135">
        <v>0</v>
      </c>
      <c r="GI135">
        <v>0</v>
      </c>
      <c r="GK135">
        <v>0</v>
      </c>
      <c r="GL135">
        <v>0</v>
      </c>
      <c r="GM135">
        <v>0</v>
      </c>
      <c r="GN135">
        <v>0</v>
      </c>
      <c r="GO135">
        <v>0</v>
      </c>
      <c r="GQ135">
        <v>0</v>
      </c>
      <c r="GR135">
        <v>0</v>
      </c>
      <c r="GS135">
        <v>0</v>
      </c>
      <c r="GT135">
        <v>0</v>
      </c>
      <c r="HB135">
        <v>0</v>
      </c>
      <c r="HC135">
        <v>0</v>
      </c>
      <c r="HD135">
        <v>839717</v>
      </c>
      <c r="HE135">
        <v>0</v>
      </c>
      <c r="HF135">
        <v>2354156</v>
      </c>
      <c r="HG135">
        <v>21131</v>
      </c>
      <c r="HH135">
        <v>726818</v>
      </c>
      <c r="HI135">
        <v>0</v>
      </c>
      <c r="HJ135">
        <v>214469</v>
      </c>
      <c r="HK135">
        <v>5837</v>
      </c>
      <c r="HL135">
        <v>4158</v>
      </c>
      <c r="HM135">
        <v>75000</v>
      </c>
      <c r="HN135">
        <v>0</v>
      </c>
      <c r="HO135">
        <v>0</v>
      </c>
      <c r="HP135">
        <v>0</v>
      </c>
      <c r="HQ135">
        <v>0</v>
      </c>
      <c r="HR135">
        <v>0</v>
      </c>
      <c r="HS135">
        <v>22378591</v>
      </c>
      <c r="HT135">
        <v>554977</v>
      </c>
      <c r="HW135">
        <v>0</v>
      </c>
      <c r="HX135">
        <v>146</v>
      </c>
      <c r="HY135">
        <v>358</v>
      </c>
      <c r="HZ135">
        <v>312</v>
      </c>
      <c r="IA135">
        <v>858</v>
      </c>
      <c r="IB135">
        <v>446</v>
      </c>
      <c r="IC135">
        <v>2120</v>
      </c>
      <c r="ID135">
        <v>0</v>
      </c>
      <c r="IE135">
        <v>0</v>
      </c>
      <c r="IF135">
        <v>0</v>
      </c>
      <c r="IG135">
        <v>34</v>
      </c>
      <c r="IH135">
        <v>1044.32</v>
      </c>
      <c r="II135">
        <v>0</v>
      </c>
      <c r="IJ135">
        <v>368.28800000000001</v>
      </c>
      <c r="IK135">
        <v>0</v>
      </c>
      <c r="IL135">
        <v>15</v>
      </c>
      <c r="IM135">
        <v>0</v>
      </c>
      <c r="IN135">
        <v>0</v>
      </c>
      <c r="IO135">
        <v>15</v>
      </c>
      <c r="IP135">
        <v>0</v>
      </c>
      <c r="IQ135">
        <v>368.28800000000001</v>
      </c>
      <c r="IR135">
        <v>228891</v>
      </c>
      <c r="IS135">
        <v>0</v>
      </c>
      <c r="IT135">
        <v>75000</v>
      </c>
      <c r="IU135">
        <v>0</v>
      </c>
      <c r="IV135">
        <v>0</v>
      </c>
      <c r="IW135">
        <v>6215</v>
      </c>
      <c r="IX135">
        <v>0</v>
      </c>
      <c r="IY135">
        <v>0</v>
      </c>
      <c r="IZ135">
        <v>0</v>
      </c>
      <c r="JA135">
        <v>0</v>
      </c>
      <c r="JB135">
        <v>0</v>
      </c>
      <c r="JC135">
        <v>0</v>
      </c>
      <c r="JD135">
        <v>0</v>
      </c>
      <c r="JE135">
        <v>0</v>
      </c>
      <c r="JF135">
        <v>0</v>
      </c>
      <c r="JG135">
        <v>0</v>
      </c>
      <c r="JH135">
        <v>0</v>
      </c>
      <c r="JJ135">
        <v>0</v>
      </c>
      <c r="JK135">
        <v>0</v>
      </c>
      <c r="JL135">
        <v>0</v>
      </c>
      <c r="JM135">
        <v>0</v>
      </c>
      <c r="JO135">
        <v>48.93</v>
      </c>
      <c r="JP135">
        <v>102.102</v>
      </c>
      <c r="JQ135">
        <v>16.259</v>
      </c>
      <c r="JR135">
        <v>396945</v>
      </c>
      <c r="JS135">
        <v>963843</v>
      </c>
      <c r="JT135">
        <v>176268</v>
      </c>
      <c r="JU135">
        <v>0</v>
      </c>
      <c r="JW135">
        <v>0</v>
      </c>
      <c r="JX135">
        <v>0</v>
      </c>
      <c r="JY135">
        <v>0</v>
      </c>
      <c r="JZ135">
        <v>0</v>
      </c>
      <c r="KD135">
        <v>0</v>
      </c>
      <c r="KE135">
        <v>7375</v>
      </c>
      <c r="KG135">
        <v>0</v>
      </c>
      <c r="KH135">
        <v>0</v>
      </c>
      <c r="KI135">
        <v>0</v>
      </c>
      <c r="KJ135">
        <v>11</v>
      </c>
      <c r="KK135">
        <v>23</v>
      </c>
      <c r="KL135">
        <v>6837</v>
      </c>
      <c r="KM135">
        <v>14295</v>
      </c>
      <c r="KN135">
        <v>0</v>
      </c>
      <c r="KO135">
        <v>0</v>
      </c>
      <c r="KP135">
        <v>0</v>
      </c>
      <c r="KQ135">
        <v>0</v>
      </c>
      <c r="KS135">
        <v>0</v>
      </c>
      <c r="KT135">
        <v>0</v>
      </c>
      <c r="KU135">
        <v>0</v>
      </c>
      <c r="KW135">
        <v>0</v>
      </c>
      <c r="KX135">
        <v>0</v>
      </c>
      <c r="KY135">
        <v>0</v>
      </c>
      <c r="KZ135">
        <v>27229196</v>
      </c>
      <c r="LA135">
        <v>0</v>
      </c>
      <c r="LB135">
        <v>0</v>
      </c>
      <c r="LD135">
        <v>0</v>
      </c>
      <c r="LE135">
        <v>0</v>
      </c>
      <c r="LF135">
        <v>0</v>
      </c>
      <c r="LG135">
        <v>1180864</v>
      </c>
      <c r="LH135">
        <v>0</v>
      </c>
      <c r="LI135">
        <v>27229196</v>
      </c>
      <c r="LJ135">
        <v>2216.5390000000002</v>
      </c>
      <c r="LK135">
        <v>5</v>
      </c>
      <c r="LL135">
        <v>167700</v>
      </c>
      <c r="LM135">
        <v>46769</v>
      </c>
      <c r="LN135">
        <v>0</v>
      </c>
      <c r="LO135">
        <v>0</v>
      </c>
      <c r="LP135">
        <v>0</v>
      </c>
      <c r="LQ135">
        <v>0</v>
      </c>
      <c r="LR135">
        <v>0</v>
      </c>
      <c r="LS135">
        <v>0</v>
      </c>
      <c r="LT135">
        <v>0</v>
      </c>
      <c r="LU135">
        <v>0</v>
      </c>
      <c r="LV135">
        <v>0</v>
      </c>
      <c r="LW135">
        <v>0</v>
      </c>
      <c r="LX135">
        <v>0</v>
      </c>
      <c r="LY135">
        <v>0</v>
      </c>
      <c r="LZ135">
        <v>2585</v>
      </c>
      <c r="MA135">
        <v>155220</v>
      </c>
      <c r="MB135">
        <v>0</v>
      </c>
      <c r="MC135">
        <v>103480</v>
      </c>
      <c r="MD135">
        <v>51740</v>
      </c>
      <c r="ME135">
        <v>0</v>
      </c>
      <c r="MF135">
        <v>0</v>
      </c>
      <c r="MG135">
        <v>28068913</v>
      </c>
      <c r="MH135">
        <v>0</v>
      </c>
      <c r="MI135">
        <v>0</v>
      </c>
      <c r="MJ135">
        <v>0</v>
      </c>
      <c r="MK135">
        <v>0</v>
      </c>
      <c r="ML135">
        <v>0</v>
      </c>
      <c r="MM135">
        <v>1228196.149</v>
      </c>
      <c r="MN135">
        <v>74.088999999999999</v>
      </c>
      <c r="MO135">
        <v>81365.085000000006</v>
      </c>
      <c r="MP135">
        <v>760.85800000000006</v>
      </c>
      <c r="MQ135">
        <v>1805.1780000000001</v>
      </c>
      <c r="MS135">
        <v>763323922</v>
      </c>
      <c r="MT135">
        <v>257639917</v>
      </c>
      <c r="MU135">
        <v>219068</v>
      </c>
      <c r="MV135">
        <v>649045</v>
      </c>
      <c r="MW135">
        <v>47287</v>
      </c>
      <c r="MX135">
        <v>505684005</v>
      </c>
      <c r="MY135">
        <v>460463</v>
      </c>
      <c r="MZ135">
        <v>600000</v>
      </c>
      <c r="NA135">
        <v>61</v>
      </c>
      <c r="NB135">
        <v>28</v>
      </c>
      <c r="ND135">
        <v>2408.2310000000002</v>
      </c>
      <c r="NE135">
        <v>108370</v>
      </c>
      <c r="NF135">
        <v>38</v>
      </c>
      <c r="NG135">
        <v>38000</v>
      </c>
      <c r="NH135">
        <v>274010</v>
      </c>
      <c r="NI135">
        <v>0</v>
      </c>
      <c r="NJ135">
        <v>1</v>
      </c>
      <c r="NK135">
        <v>1429481</v>
      </c>
      <c r="NL135">
        <v>1025644</v>
      </c>
      <c r="NN135">
        <v>0</v>
      </c>
      <c r="NO135">
        <v>0</v>
      </c>
      <c r="NP135">
        <v>2587</v>
      </c>
      <c r="NT135">
        <v>0</v>
      </c>
      <c r="NU135">
        <v>0</v>
      </c>
      <c r="NV135">
        <v>0</v>
      </c>
      <c r="NW135">
        <v>0</v>
      </c>
      <c r="NX135">
        <v>0</v>
      </c>
      <c r="NY135">
        <v>0</v>
      </c>
      <c r="NZ135">
        <v>0</v>
      </c>
      <c r="OA135">
        <v>0</v>
      </c>
      <c r="OB135">
        <v>0</v>
      </c>
      <c r="OC135">
        <v>0</v>
      </c>
      <c r="OD135">
        <v>0</v>
      </c>
      <c r="OE135">
        <v>0</v>
      </c>
      <c r="OF135">
        <v>0</v>
      </c>
      <c r="OG135">
        <v>4000</v>
      </c>
      <c r="OH135">
        <v>8000</v>
      </c>
      <c r="OO135">
        <v>0</v>
      </c>
      <c r="OP135">
        <v>0</v>
      </c>
      <c r="OQ135">
        <v>0</v>
      </c>
      <c r="OR135">
        <v>0</v>
      </c>
      <c r="OS135">
        <v>0</v>
      </c>
      <c r="OT135">
        <v>0</v>
      </c>
      <c r="OU135">
        <v>0</v>
      </c>
      <c r="OV135">
        <v>1960634</v>
      </c>
      <c r="OX135">
        <v>0.25270000000000004</v>
      </c>
      <c r="OY135">
        <v>406500.10000000003</v>
      </c>
      <c r="OZ135">
        <v>0</v>
      </c>
      <c r="PA135">
        <v>0</v>
      </c>
      <c r="PB135">
        <v>6925</v>
      </c>
      <c r="PC135">
        <v>0</v>
      </c>
      <c r="PD135">
        <v>35000000</v>
      </c>
      <c r="PE135">
        <v>33517000</v>
      </c>
      <c r="PF135">
        <v>1483000</v>
      </c>
      <c r="PG135">
        <v>306</v>
      </c>
      <c r="PH135">
        <v>0</v>
      </c>
      <c r="PI135">
        <v>0</v>
      </c>
      <c r="PJ135">
        <v>0</v>
      </c>
      <c r="PK135">
        <v>0</v>
      </c>
      <c r="PL135">
        <v>0</v>
      </c>
      <c r="PM135">
        <v>0</v>
      </c>
      <c r="PN135">
        <v>0</v>
      </c>
      <c r="PO135">
        <v>0</v>
      </c>
    </row>
    <row r="136" spans="1:431" customFormat="1" x14ac:dyDescent="0.3">
      <c r="A136">
        <v>46778</v>
      </c>
      <c r="B136" s="4">
        <v>130801</v>
      </c>
      <c r="C136">
        <v>9</v>
      </c>
      <c r="D136">
        <v>2026</v>
      </c>
      <c r="E136">
        <v>6215</v>
      </c>
      <c r="F136">
        <v>0</v>
      </c>
      <c r="G136">
        <v>49.85</v>
      </c>
      <c r="H136">
        <v>33.012</v>
      </c>
      <c r="I136">
        <v>33.012</v>
      </c>
      <c r="J136">
        <v>49.85</v>
      </c>
      <c r="K136">
        <v>0</v>
      </c>
      <c r="L136">
        <v>6215</v>
      </c>
      <c r="M136">
        <v>0</v>
      </c>
      <c r="N136">
        <v>0</v>
      </c>
      <c r="P136">
        <v>40.667999999999999</v>
      </c>
      <c r="Q136">
        <v>0</v>
      </c>
      <c r="R136">
        <v>19162</v>
      </c>
      <c r="S136">
        <v>471.19</v>
      </c>
      <c r="U136">
        <v>13940</v>
      </c>
      <c r="V136">
        <v>2.323</v>
      </c>
      <c r="W136">
        <v>1444</v>
      </c>
      <c r="X136">
        <v>1444</v>
      </c>
      <c r="Z136">
        <v>0</v>
      </c>
      <c r="AC136">
        <v>0</v>
      </c>
      <c r="AD136" t="s">
        <v>427</v>
      </c>
      <c r="AE136">
        <v>0</v>
      </c>
      <c r="AH136">
        <v>0</v>
      </c>
      <c r="AI136">
        <v>0</v>
      </c>
      <c r="AJ136">
        <v>6215</v>
      </c>
      <c r="AK136" t="s">
        <v>949</v>
      </c>
      <c r="AL136" t="s">
        <v>555</v>
      </c>
      <c r="AM136">
        <v>0</v>
      </c>
      <c r="AN136">
        <v>0</v>
      </c>
      <c r="AO136">
        <v>0</v>
      </c>
      <c r="AP136">
        <v>0</v>
      </c>
      <c r="AQ136">
        <v>0</v>
      </c>
      <c r="AS136">
        <v>0</v>
      </c>
      <c r="AT136">
        <v>0</v>
      </c>
      <c r="AU136">
        <v>0</v>
      </c>
      <c r="AV136">
        <v>-556</v>
      </c>
      <c r="AW136">
        <v>1027658</v>
      </c>
      <c r="AX136">
        <v>1010203</v>
      </c>
      <c r="AY136">
        <v>655749</v>
      </c>
      <c r="AZ136">
        <v>19162</v>
      </c>
      <c r="BA136">
        <v>0</v>
      </c>
      <c r="BB136">
        <v>433</v>
      </c>
      <c r="BC136">
        <v>430</v>
      </c>
      <c r="BD136">
        <v>1</v>
      </c>
      <c r="BE136">
        <v>3</v>
      </c>
      <c r="BF136">
        <v>779661</v>
      </c>
      <c r="BG136">
        <v>0</v>
      </c>
      <c r="BJ136">
        <v>12</v>
      </c>
      <c r="BK136">
        <v>0</v>
      </c>
      <c r="BL136">
        <v>0</v>
      </c>
      <c r="BM136">
        <v>0</v>
      </c>
      <c r="BN136">
        <v>0</v>
      </c>
      <c r="BO136">
        <v>0</v>
      </c>
      <c r="BP136">
        <v>0</v>
      </c>
      <c r="BQ136">
        <v>926</v>
      </c>
      <c r="BS136">
        <v>0</v>
      </c>
      <c r="BT136">
        <v>0</v>
      </c>
      <c r="BU136">
        <v>0</v>
      </c>
      <c r="BV136">
        <v>0</v>
      </c>
      <c r="BW136">
        <v>0</v>
      </c>
      <c r="BY136">
        <v>0</v>
      </c>
      <c r="CA136">
        <v>0</v>
      </c>
      <c r="CB136">
        <v>0</v>
      </c>
      <c r="CC136">
        <v>0</v>
      </c>
      <c r="CD136">
        <v>0</v>
      </c>
      <c r="CE136">
        <v>0</v>
      </c>
      <c r="CF136">
        <v>0</v>
      </c>
      <c r="CG136">
        <v>0</v>
      </c>
      <c r="CH136">
        <v>21049</v>
      </c>
      <c r="CI136">
        <v>0</v>
      </c>
      <c r="CJ136">
        <v>4</v>
      </c>
      <c r="CK136">
        <v>0</v>
      </c>
      <c r="CL136">
        <v>0</v>
      </c>
      <c r="CN136">
        <v>0</v>
      </c>
      <c r="CO136">
        <v>1</v>
      </c>
      <c r="CP136">
        <v>0</v>
      </c>
      <c r="CQ136">
        <v>0</v>
      </c>
      <c r="CR136">
        <v>41.88</v>
      </c>
      <c r="CS136">
        <v>0</v>
      </c>
      <c r="CT136">
        <v>0</v>
      </c>
      <c r="CU136">
        <v>0</v>
      </c>
      <c r="CV136">
        <v>0</v>
      </c>
      <c r="CW136">
        <v>0</v>
      </c>
      <c r="CX136">
        <v>0</v>
      </c>
      <c r="CY136">
        <v>0</v>
      </c>
      <c r="CZ136">
        <v>0</v>
      </c>
      <c r="DB136">
        <v>205170</v>
      </c>
      <c r="DC136">
        <v>0</v>
      </c>
      <c r="DD136">
        <v>0</v>
      </c>
      <c r="DE136">
        <v>63471</v>
      </c>
      <c r="DF136">
        <v>64714</v>
      </c>
      <c r="DG136">
        <v>10.213000000000001</v>
      </c>
      <c r="DH136">
        <v>0</v>
      </c>
      <c r="DI136">
        <v>0</v>
      </c>
      <c r="DK136">
        <v>4480</v>
      </c>
      <c r="DL136">
        <v>0</v>
      </c>
      <c r="DM136">
        <v>464306</v>
      </c>
      <c r="DN136">
        <v>1130</v>
      </c>
      <c r="DO136">
        <v>0</v>
      </c>
      <c r="DP136">
        <v>0</v>
      </c>
      <c r="DQ136">
        <v>0</v>
      </c>
      <c r="DR136">
        <v>0</v>
      </c>
      <c r="DS136">
        <v>0</v>
      </c>
      <c r="DT136">
        <v>0</v>
      </c>
      <c r="DU136">
        <v>0</v>
      </c>
      <c r="DV136">
        <v>0</v>
      </c>
      <c r="DW136">
        <v>0</v>
      </c>
      <c r="DX136">
        <v>0</v>
      </c>
      <c r="DY136">
        <v>0</v>
      </c>
      <c r="DZ136">
        <v>0</v>
      </c>
      <c r="EA136">
        <v>0</v>
      </c>
      <c r="EB136">
        <v>0</v>
      </c>
      <c r="EC136">
        <v>8.7420000000000009</v>
      </c>
      <c r="ED136">
        <v>62481</v>
      </c>
      <c r="EE136">
        <v>0</v>
      </c>
      <c r="EF136">
        <v>0</v>
      </c>
      <c r="EG136">
        <v>0</v>
      </c>
      <c r="EH136">
        <v>37588</v>
      </c>
      <c r="EI136">
        <v>365367</v>
      </c>
      <c r="EJ136">
        <v>14.697000000000001</v>
      </c>
      <c r="EK136">
        <v>1.0620000000000001</v>
      </c>
      <c r="EL136">
        <v>0</v>
      </c>
      <c r="EM136">
        <v>0.70400000000000007</v>
      </c>
      <c r="EN136">
        <v>0.15</v>
      </c>
      <c r="EO136">
        <v>0</v>
      </c>
      <c r="EP136">
        <v>0</v>
      </c>
      <c r="EQ136">
        <v>16.613</v>
      </c>
      <c r="ER136">
        <v>0</v>
      </c>
      <c r="ES136">
        <v>6.048</v>
      </c>
      <c r="ET136">
        <v>0</v>
      </c>
      <c r="EV136">
        <v>0</v>
      </c>
      <c r="EW136">
        <v>0</v>
      </c>
      <c r="EX136">
        <v>0</v>
      </c>
      <c r="EZ136">
        <v>880777</v>
      </c>
      <c r="FA136">
        <v>0</v>
      </c>
      <c r="FB136">
        <v>898805</v>
      </c>
      <c r="FC136">
        <v>0</v>
      </c>
      <c r="FD136">
        <v>0</v>
      </c>
      <c r="FE136">
        <v>109853</v>
      </c>
      <c r="FF136">
        <v>19573</v>
      </c>
      <c r="FG136">
        <v>6.7610000000000003E-2</v>
      </c>
      <c r="FH136">
        <v>3.1380999999999999E-2</v>
      </c>
      <c r="FI136">
        <v>0</v>
      </c>
      <c r="FJ136">
        <v>0</v>
      </c>
      <c r="FK136">
        <v>125.44800000000001</v>
      </c>
      <c r="FL136">
        <v>1049280</v>
      </c>
      <c r="FM136">
        <v>0</v>
      </c>
      <c r="FN136">
        <v>0</v>
      </c>
      <c r="FO136">
        <v>0</v>
      </c>
      <c r="FP136">
        <v>0</v>
      </c>
      <c r="FQ136">
        <v>0</v>
      </c>
      <c r="FR136">
        <v>0</v>
      </c>
      <c r="FS136">
        <v>0</v>
      </c>
      <c r="FT136">
        <v>0</v>
      </c>
      <c r="FU136">
        <v>0</v>
      </c>
      <c r="FV136">
        <v>0</v>
      </c>
      <c r="FW136">
        <v>0</v>
      </c>
      <c r="FX136">
        <v>0</v>
      </c>
      <c r="FY136">
        <v>0</v>
      </c>
      <c r="GB136">
        <v>2179</v>
      </c>
      <c r="GC136">
        <v>2179</v>
      </c>
      <c r="GD136">
        <v>0.22500000000000001</v>
      </c>
      <c r="GF136">
        <v>0</v>
      </c>
      <c r="GG136">
        <v>0</v>
      </c>
      <c r="GH136">
        <v>0</v>
      </c>
      <c r="GI136">
        <v>0</v>
      </c>
      <c r="GK136">
        <v>0</v>
      </c>
      <c r="GL136">
        <v>0</v>
      </c>
      <c r="GM136">
        <v>0</v>
      </c>
      <c r="GN136">
        <v>0</v>
      </c>
      <c r="GO136">
        <v>0</v>
      </c>
      <c r="GQ136">
        <v>0</v>
      </c>
      <c r="GR136">
        <v>0</v>
      </c>
      <c r="GS136">
        <v>0</v>
      </c>
      <c r="GT136">
        <v>0</v>
      </c>
      <c r="HB136">
        <v>0</v>
      </c>
      <c r="HC136">
        <v>0</v>
      </c>
      <c r="HD136">
        <v>18589</v>
      </c>
      <c r="HE136">
        <v>0</v>
      </c>
      <c r="HF136">
        <v>38294</v>
      </c>
      <c r="HG136">
        <v>0</v>
      </c>
      <c r="HH136">
        <v>1991</v>
      </c>
      <c r="HI136">
        <v>0</v>
      </c>
      <c r="HJ136">
        <v>67964</v>
      </c>
      <c r="HK136">
        <v>481</v>
      </c>
      <c r="HL136">
        <v>313</v>
      </c>
      <c r="HM136">
        <v>0</v>
      </c>
      <c r="HN136">
        <v>0</v>
      </c>
      <c r="HO136">
        <v>0</v>
      </c>
      <c r="HP136">
        <v>0</v>
      </c>
      <c r="HQ136">
        <v>0</v>
      </c>
      <c r="HR136">
        <v>0</v>
      </c>
      <c r="HS136">
        <v>879643</v>
      </c>
      <c r="HT136">
        <v>19573</v>
      </c>
      <c r="HW136">
        <v>0</v>
      </c>
      <c r="HX136">
        <v>8</v>
      </c>
      <c r="HY136">
        <v>1</v>
      </c>
      <c r="HZ136">
        <v>3</v>
      </c>
      <c r="IA136">
        <v>0</v>
      </c>
      <c r="IB136">
        <v>27</v>
      </c>
      <c r="IC136">
        <v>39</v>
      </c>
      <c r="ID136">
        <v>1</v>
      </c>
      <c r="IE136">
        <v>0</v>
      </c>
      <c r="IF136">
        <v>0</v>
      </c>
      <c r="IG136">
        <v>0</v>
      </c>
      <c r="IH136">
        <v>8.2850000000000001</v>
      </c>
      <c r="II136">
        <v>0</v>
      </c>
      <c r="IJ136">
        <v>2.323</v>
      </c>
      <c r="IK136">
        <v>16.04</v>
      </c>
      <c r="IL136">
        <v>0</v>
      </c>
      <c r="IM136">
        <v>0</v>
      </c>
      <c r="IN136">
        <v>0</v>
      </c>
      <c r="IO136">
        <v>0</v>
      </c>
      <c r="IP136">
        <v>16.04</v>
      </c>
      <c r="IQ136">
        <v>2.323</v>
      </c>
      <c r="IR136">
        <v>1444</v>
      </c>
      <c r="IS136">
        <v>4411</v>
      </c>
      <c r="IT136">
        <v>0</v>
      </c>
      <c r="IU136">
        <v>0</v>
      </c>
      <c r="IV136">
        <v>0</v>
      </c>
      <c r="IW136">
        <v>6215</v>
      </c>
      <c r="IX136">
        <v>0</v>
      </c>
      <c r="IY136">
        <v>0</v>
      </c>
      <c r="IZ136">
        <v>4411</v>
      </c>
      <c r="JA136">
        <v>1243</v>
      </c>
      <c r="JB136">
        <v>0</v>
      </c>
      <c r="JC136">
        <v>0</v>
      </c>
      <c r="JD136">
        <v>0</v>
      </c>
      <c r="JE136">
        <v>0</v>
      </c>
      <c r="JF136">
        <v>0</v>
      </c>
      <c r="JG136">
        <v>0</v>
      </c>
      <c r="JH136">
        <v>0</v>
      </c>
      <c r="JJ136">
        <v>0</v>
      </c>
      <c r="JK136">
        <v>0</v>
      </c>
      <c r="JL136">
        <v>0</v>
      </c>
      <c r="JM136">
        <v>0</v>
      </c>
      <c r="JO136">
        <v>0</v>
      </c>
      <c r="JP136">
        <v>0.186</v>
      </c>
      <c r="JQ136">
        <v>3.9E-2</v>
      </c>
      <c r="JR136">
        <v>0</v>
      </c>
      <c r="JS136">
        <v>1756</v>
      </c>
      <c r="JT136">
        <v>423</v>
      </c>
      <c r="JU136">
        <v>435</v>
      </c>
      <c r="JW136">
        <v>0</v>
      </c>
      <c r="JX136">
        <v>0</v>
      </c>
      <c r="JY136">
        <v>0</v>
      </c>
      <c r="JZ136">
        <v>0</v>
      </c>
      <c r="KD136">
        <v>435</v>
      </c>
      <c r="KE136">
        <v>7375</v>
      </c>
      <c r="KG136">
        <v>0</v>
      </c>
      <c r="KH136">
        <v>0</v>
      </c>
      <c r="KI136">
        <v>0</v>
      </c>
      <c r="KJ136">
        <v>0</v>
      </c>
      <c r="KK136">
        <v>0</v>
      </c>
      <c r="KL136">
        <v>0</v>
      </c>
      <c r="KM136">
        <v>0</v>
      </c>
      <c r="KN136">
        <v>0</v>
      </c>
      <c r="KO136">
        <v>0</v>
      </c>
      <c r="KP136">
        <v>0</v>
      </c>
      <c r="KQ136">
        <v>0</v>
      </c>
      <c r="KS136">
        <v>0</v>
      </c>
      <c r="KT136">
        <v>0</v>
      </c>
      <c r="KU136">
        <v>0</v>
      </c>
      <c r="KW136">
        <v>0</v>
      </c>
      <c r="KX136">
        <v>0</v>
      </c>
      <c r="KY136">
        <v>0</v>
      </c>
      <c r="KZ136">
        <v>1011529</v>
      </c>
      <c r="LA136">
        <v>0</v>
      </c>
      <c r="LB136">
        <v>0</v>
      </c>
      <c r="LD136">
        <v>0</v>
      </c>
      <c r="LE136">
        <v>0</v>
      </c>
      <c r="LF136">
        <v>0</v>
      </c>
      <c r="LG136">
        <v>2460</v>
      </c>
      <c r="LH136">
        <v>0</v>
      </c>
      <c r="LI136">
        <v>1011529</v>
      </c>
      <c r="LJ136">
        <v>41.88</v>
      </c>
      <c r="LK136">
        <v>2</v>
      </c>
      <c r="LL136">
        <v>67080</v>
      </c>
      <c r="LM136">
        <v>884</v>
      </c>
      <c r="LN136">
        <v>0</v>
      </c>
      <c r="LO136">
        <v>0</v>
      </c>
      <c r="LP136">
        <v>0</v>
      </c>
      <c r="LQ136">
        <v>0</v>
      </c>
      <c r="LR136">
        <v>0</v>
      </c>
      <c r="LS136">
        <v>0</v>
      </c>
      <c r="LT136">
        <v>0</v>
      </c>
      <c r="LU136">
        <v>0</v>
      </c>
      <c r="LV136">
        <v>0</v>
      </c>
      <c r="LW136">
        <v>0</v>
      </c>
      <c r="LX136">
        <v>0</v>
      </c>
      <c r="LY136">
        <v>0</v>
      </c>
      <c r="LZ136">
        <v>41</v>
      </c>
      <c r="MA136">
        <v>2460</v>
      </c>
      <c r="MB136">
        <v>0</v>
      </c>
      <c r="MC136">
        <v>1640</v>
      </c>
      <c r="MD136">
        <v>820</v>
      </c>
      <c r="ME136">
        <v>0</v>
      </c>
      <c r="MF136">
        <v>0</v>
      </c>
      <c r="MG136">
        <v>1030118</v>
      </c>
      <c r="MH136">
        <v>0</v>
      </c>
      <c r="MI136">
        <v>0</v>
      </c>
      <c r="MJ136">
        <v>0</v>
      </c>
      <c r="MK136">
        <v>0</v>
      </c>
      <c r="ML136">
        <v>0</v>
      </c>
      <c r="MM136">
        <v>1228196.149</v>
      </c>
      <c r="MN136">
        <v>0</v>
      </c>
      <c r="MO136">
        <v>81365.085000000006</v>
      </c>
      <c r="MP136">
        <v>4.0750000000000002</v>
      </c>
      <c r="MQ136">
        <v>12.36</v>
      </c>
      <c r="MS136">
        <v>763323922</v>
      </c>
      <c r="MT136">
        <v>257639917</v>
      </c>
      <c r="MU136">
        <v>1738</v>
      </c>
      <c r="MV136">
        <v>5149</v>
      </c>
      <c r="MW136">
        <v>253</v>
      </c>
      <c r="MX136">
        <v>505684005</v>
      </c>
      <c r="MY136">
        <v>0</v>
      </c>
      <c r="MZ136">
        <v>40000</v>
      </c>
      <c r="NA136">
        <v>5</v>
      </c>
      <c r="NB136">
        <v>0</v>
      </c>
      <c r="ND136">
        <v>39.173999999999999</v>
      </c>
      <c r="NE136">
        <v>1763</v>
      </c>
      <c r="NF136">
        <v>1</v>
      </c>
      <c r="NG136">
        <v>1000</v>
      </c>
      <c r="NH136">
        <v>4346</v>
      </c>
      <c r="NI136">
        <v>0</v>
      </c>
      <c r="NJ136">
        <v>0</v>
      </c>
      <c r="NK136">
        <v>27065</v>
      </c>
      <c r="NL136">
        <v>0</v>
      </c>
      <c r="NN136">
        <v>0</v>
      </c>
      <c r="NO136">
        <v>0</v>
      </c>
      <c r="NP136">
        <v>41</v>
      </c>
      <c r="NT136">
        <v>0</v>
      </c>
      <c r="NU136">
        <v>0</v>
      </c>
      <c r="NV136">
        <v>0</v>
      </c>
      <c r="NW136">
        <v>0</v>
      </c>
      <c r="NX136">
        <v>0</v>
      </c>
      <c r="NY136">
        <v>0</v>
      </c>
      <c r="NZ136">
        <v>0</v>
      </c>
      <c r="OA136">
        <v>0</v>
      </c>
      <c r="OB136">
        <v>0</v>
      </c>
      <c r="OC136">
        <v>0</v>
      </c>
      <c r="OD136">
        <v>0</v>
      </c>
      <c r="OE136">
        <v>4000</v>
      </c>
      <c r="OF136">
        <v>16000</v>
      </c>
      <c r="OG136">
        <v>4000</v>
      </c>
      <c r="OH136">
        <v>8000</v>
      </c>
      <c r="OO136">
        <v>0</v>
      </c>
      <c r="OP136">
        <v>0</v>
      </c>
      <c r="OQ136">
        <v>0</v>
      </c>
      <c r="OR136">
        <v>0</v>
      </c>
      <c r="OS136">
        <v>0</v>
      </c>
      <c r="OT136">
        <v>0</v>
      </c>
      <c r="OU136">
        <v>0</v>
      </c>
      <c r="OV136">
        <v>180005</v>
      </c>
      <c r="OX136">
        <v>0.25270000000000004</v>
      </c>
      <c r="OY136">
        <v>406500.10000000003</v>
      </c>
      <c r="OZ136">
        <v>0</v>
      </c>
      <c r="PA136">
        <v>0</v>
      </c>
      <c r="PB136">
        <v>6925</v>
      </c>
      <c r="PC136">
        <v>0</v>
      </c>
      <c r="PD136">
        <v>35000000</v>
      </c>
      <c r="PE136">
        <v>33517000</v>
      </c>
      <c r="PF136">
        <v>1483000</v>
      </c>
      <c r="PG136">
        <v>306</v>
      </c>
      <c r="PH136">
        <v>0</v>
      </c>
      <c r="PI136">
        <v>0</v>
      </c>
      <c r="PJ136">
        <v>0</v>
      </c>
      <c r="PK136">
        <v>0</v>
      </c>
      <c r="PL136">
        <v>0</v>
      </c>
      <c r="PM136">
        <v>0</v>
      </c>
      <c r="PN136">
        <v>0</v>
      </c>
      <c r="PO136">
        <v>0</v>
      </c>
    </row>
    <row r="137" spans="1:431" customFormat="1" x14ac:dyDescent="0.3">
      <c r="A137">
        <v>46778</v>
      </c>
      <c r="B137" s="4">
        <v>152802</v>
      </c>
      <c r="C137">
        <v>9</v>
      </c>
      <c r="D137">
        <v>2026</v>
      </c>
      <c r="E137">
        <v>6215</v>
      </c>
      <c r="F137">
        <v>0</v>
      </c>
      <c r="G137">
        <v>229.96800000000002</v>
      </c>
      <c r="H137">
        <v>221.39000000000001</v>
      </c>
      <c r="I137">
        <v>221.39000000000001</v>
      </c>
      <c r="J137">
        <v>229.96800000000002</v>
      </c>
      <c r="K137">
        <v>0</v>
      </c>
      <c r="L137">
        <v>6215</v>
      </c>
      <c r="M137">
        <v>0</v>
      </c>
      <c r="N137">
        <v>0</v>
      </c>
      <c r="P137">
        <v>249.715</v>
      </c>
      <c r="Q137">
        <v>0</v>
      </c>
      <c r="R137">
        <v>117663</v>
      </c>
      <c r="S137">
        <v>471.19</v>
      </c>
      <c r="U137">
        <v>85601</v>
      </c>
      <c r="V137">
        <v>6.5310000000000006</v>
      </c>
      <c r="W137">
        <v>4059</v>
      </c>
      <c r="X137">
        <v>4059</v>
      </c>
      <c r="Z137">
        <v>0</v>
      </c>
      <c r="AC137">
        <v>0</v>
      </c>
      <c r="AD137" t="s">
        <v>427</v>
      </c>
      <c r="AE137">
        <v>0</v>
      </c>
      <c r="AH137">
        <v>0</v>
      </c>
      <c r="AI137">
        <v>0</v>
      </c>
      <c r="AJ137">
        <v>6215</v>
      </c>
      <c r="AK137" t="s">
        <v>949</v>
      </c>
      <c r="AL137" t="s">
        <v>556</v>
      </c>
      <c r="AM137">
        <v>0</v>
      </c>
      <c r="AN137">
        <v>0</v>
      </c>
      <c r="AO137">
        <v>0</v>
      </c>
      <c r="AP137">
        <v>0</v>
      </c>
      <c r="AQ137">
        <v>0</v>
      </c>
      <c r="AS137">
        <v>0</v>
      </c>
      <c r="AT137">
        <v>0</v>
      </c>
      <c r="AU137">
        <v>0</v>
      </c>
      <c r="AV137">
        <v>-22</v>
      </c>
      <c r="AW137">
        <v>2918585</v>
      </c>
      <c r="AX137">
        <v>2833287</v>
      </c>
      <c r="AY137">
        <v>1986981</v>
      </c>
      <c r="AZ137">
        <v>117663</v>
      </c>
      <c r="BA137">
        <v>11.25</v>
      </c>
      <c r="BB137">
        <v>0</v>
      </c>
      <c r="BC137">
        <v>0</v>
      </c>
      <c r="BD137">
        <v>0</v>
      </c>
      <c r="BE137">
        <v>0</v>
      </c>
      <c r="BF137">
        <v>2367928</v>
      </c>
      <c r="BG137">
        <v>0</v>
      </c>
      <c r="BJ137">
        <v>12</v>
      </c>
      <c r="BK137">
        <v>0</v>
      </c>
      <c r="BL137">
        <v>0</v>
      </c>
      <c r="BM137">
        <v>0</v>
      </c>
      <c r="BN137">
        <v>0</v>
      </c>
      <c r="BO137">
        <v>0</v>
      </c>
      <c r="BP137">
        <v>0</v>
      </c>
      <c r="BQ137">
        <v>891</v>
      </c>
      <c r="BS137">
        <v>0</v>
      </c>
      <c r="BT137">
        <v>0</v>
      </c>
      <c r="BU137">
        <v>0</v>
      </c>
      <c r="BV137">
        <v>0</v>
      </c>
      <c r="BW137">
        <v>0</v>
      </c>
      <c r="BY137">
        <v>0</v>
      </c>
      <c r="CA137">
        <v>0</v>
      </c>
      <c r="CB137">
        <v>0</v>
      </c>
      <c r="CC137">
        <v>0</v>
      </c>
      <c r="CD137">
        <v>0</v>
      </c>
      <c r="CE137">
        <v>0</v>
      </c>
      <c r="CF137">
        <v>0</v>
      </c>
      <c r="CG137">
        <v>0</v>
      </c>
      <c r="CH137">
        <v>102975</v>
      </c>
      <c r="CI137">
        <v>0</v>
      </c>
      <c r="CJ137">
        <v>4</v>
      </c>
      <c r="CK137">
        <v>0</v>
      </c>
      <c r="CL137">
        <v>0</v>
      </c>
      <c r="CN137">
        <v>0</v>
      </c>
      <c r="CO137">
        <v>1</v>
      </c>
      <c r="CP137">
        <v>0</v>
      </c>
      <c r="CQ137">
        <v>0.5</v>
      </c>
      <c r="CR137">
        <v>249.27</v>
      </c>
      <c r="CS137">
        <v>0</v>
      </c>
      <c r="CT137">
        <v>0</v>
      </c>
      <c r="CU137">
        <v>0</v>
      </c>
      <c r="CV137">
        <v>0</v>
      </c>
      <c r="CW137">
        <v>0</v>
      </c>
      <c r="CX137">
        <v>0</v>
      </c>
      <c r="CY137">
        <v>0</v>
      </c>
      <c r="CZ137">
        <v>0</v>
      </c>
      <c r="DB137">
        <v>1375939</v>
      </c>
      <c r="DC137">
        <v>0</v>
      </c>
      <c r="DD137">
        <v>0</v>
      </c>
      <c r="DE137">
        <v>404363</v>
      </c>
      <c r="DF137">
        <v>404363</v>
      </c>
      <c r="DG137">
        <v>65.063000000000002</v>
      </c>
      <c r="DH137">
        <v>0</v>
      </c>
      <c r="DI137">
        <v>0</v>
      </c>
      <c r="DK137">
        <v>3941</v>
      </c>
      <c r="DL137">
        <v>0</v>
      </c>
      <c r="DM137">
        <v>187849</v>
      </c>
      <c r="DN137">
        <v>457</v>
      </c>
      <c r="DO137">
        <v>0</v>
      </c>
      <c r="DP137">
        <v>0</v>
      </c>
      <c r="DQ137">
        <v>0</v>
      </c>
      <c r="DR137">
        <v>0</v>
      </c>
      <c r="DS137">
        <v>0</v>
      </c>
      <c r="DT137">
        <v>0</v>
      </c>
      <c r="DU137">
        <v>0</v>
      </c>
      <c r="DV137">
        <v>0</v>
      </c>
      <c r="DW137">
        <v>0</v>
      </c>
      <c r="DX137">
        <v>0</v>
      </c>
      <c r="DY137">
        <v>0</v>
      </c>
      <c r="DZ137">
        <v>0</v>
      </c>
      <c r="EA137">
        <v>0</v>
      </c>
      <c r="EB137">
        <v>0</v>
      </c>
      <c r="EC137">
        <v>1.4370000000000001</v>
      </c>
      <c r="ED137">
        <v>10271</v>
      </c>
      <c r="EE137">
        <v>0</v>
      </c>
      <c r="EF137">
        <v>0</v>
      </c>
      <c r="EG137">
        <v>0</v>
      </c>
      <c r="EH137">
        <v>178035</v>
      </c>
      <c r="EI137">
        <v>0</v>
      </c>
      <c r="EJ137">
        <v>0</v>
      </c>
      <c r="EK137">
        <v>7.1220000000000008</v>
      </c>
      <c r="EL137">
        <v>0</v>
      </c>
      <c r="EM137">
        <v>0</v>
      </c>
      <c r="EN137">
        <v>1.456</v>
      </c>
      <c r="EO137">
        <v>0</v>
      </c>
      <c r="EP137">
        <v>0</v>
      </c>
      <c r="EQ137">
        <v>8.5780000000000012</v>
      </c>
      <c r="ER137">
        <v>0</v>
      </c>
      <c r="ES137">
        <v>28.646000000000001</v>
      </c>
      <c r="ET137">
        <v>0</v>
      </c>
      <c r="EV137">
        <v>0</v>
      </c>
      <c r="EW137">
        <v>0</v>
      </c>
      <c r="EX137">
        <v>0</v>
      </c>
      <c r="EZ137">
        <v>2440203</v>
      </c>
      <c r="FA137">
        <v>0</v>
      </c>
      <c r="FB137">
        <v>2557409</v>
      </c>
      <c r="FC137">
        <v>0</v>
      </c>
      <c r="FD137">
        <v>0</v>
      </c>
      <c r="FE137">
        <v>333638</v>
      </c>
      <c r="FF137">
        <v>59446</v>
      </c>
      <c r="FG137">
        <v>6.7610000000000003E-2</v>
      </c>
      <c r="FH137">
        <v>3.1380999999999999E-2</v>
      </c>
      <c r="FI137">
        <v>0</v>
      </c>
      <c r="FJ137">
        <v>0</v>
      </c>
      <c r="FK137">
        <v>381.00200000000001</v>
      </c>
      <c r="FL137">
        <v>3053468</v>
      </c>
      <c r="FM137">
        <v>0</v>
      </c>
      <c r="FN137">
        <v>0</v>
      </c>
      <c r="FO137">
        <v>0</v>
      </c>
      <c r="FP137">
        <v>0</v>
      </c>
      <c r="FQ137">
        <v>0</v>
      </c>
      <c r="FR137">
        <v>0</v>
      </c>
      <c r="FS137">
        <v>0</v>
      </c>
      <c r="FT137">
        <v>0</v>
      </c>
      <c r="FU137">
        <v>0</v>
      </c>
      <c r="FV137">
        <v>0</v>
      </c>
      <c r="FW137">
        <v>0</v>
      </c>
      <c r="FX137">
        <v>0</v>
      </c>
      <c r="FY137">
        <v>0</v>
      </c>
      <c r="GB137">
        <v>0</v>
      </c>
      <c r="GC137">
        <v>0</v>
      </c>
      <c r="GD137">
        <v>0</v>
      </c>
      <c r="GF137">
        <v>0</v>
      </c>
      <c r="GG137">
        <v>0</v>
      </c>
      <c r="GH137">
        <v>0</v>
      </c>
      <c r="GI137">
        <v>0</v>
      </c>
      <c r="GK137">
        <v>0</v>
      </c>
      <c r="GL137">
        <v>0</v>
      </c>
      <c r="GM137">
        <v>0</v>
      </c>
      <c r="GN137">
        <v>0</v>
      </c>
      <c r="GO137">
        <v>0</v>
      </c>
      <c r="GQ137">
        <v>0</v>
      </c>
      <c r="GR137">
        <v>0</v>
      </c>
      <c r="GS137">
        <v>0</v>
      </c>
      <c r="GT137">
        <v>0</v>
      </c>
      <c r="HB137">
        <v>0</v>
      </c>
      <c r="HC137">
        <v>0</v>
      </c>
      <c r="HD137">
        <v>85755</v>
      </c>
      <c r="HE137">
        <v>0</v>
      </c>
      <c r="HF137">
        <v>256812</v>
      </c>
      <c r="HG137">
        <v>622</v>
      </c>
      <c r="HH137">
        <v>137827</v>
      </c>
      <c r="HI137">
        <v>0</v>
      </c>
      <c r="HJ137">
        <v>38800</v>
      </c>
      <c r="HK137">
        <v>0</v>
      </c>
      <c r="HL137">
        <v>0</v>
      </c>
      <c r="HM137">
        <v>0</v>
      </c>
      <c r="HN137">
        <v>0</v>
      </c>
      <c r="HO137">
        <v>0</v>
      </c>
      <c r="HP137">
        <v>0</v>
      </c>
      <c r="HQ137">
        <v>0</v>
      </c>
      <c r="HR137">
        <v>0</v>
      </c>
      <c r="HS137">
        <v>2439746</v>
      </c>
      <c r="HT137">
        <v>59446</v>
      </c>
      <c r="HW137">
        <v>0</v>
      </c>
      <c r="HX137">
        <v>25</v>
      </c>
      <c r="HY137">
        <v>26</v>
      </c>
      <c r="HZ137">
        <v>56</v>
      </c>
      <c r="IA137">
        <v>49</v>
      </c>
      <c r="IB137">
        <v>96</v>
      </c>
      <c r="IC137">
        <v>252</v>
      </c>
      <c r="ID137">
        <v>0</v>
      </c>
      <c r="IE137">
        <v>0</v>
      </c>
      <c r="IF137">
        <v>0</v>
      </c>
      <c r="IG137">
        <v>1</v>
      </c>
      <c r="IH137">
        <v>98.445999999999998</v>
      </c>
      <c r="II137">
        <v>0</v>
      </c>
      <c r="IJ137">
        <v>6.5310000000000006</v>
      </c>
      <c r="IK137">
        <v>0</v>
      </c>
      <c r="IL137">
        <v>0</v>
      </c>
      <c r="IM137">
        <v>0</v>
      </c>
      <c r="IN137">
        <v>0</v>
      </c>
      <c r="IO137">
        <v>0</v>
      </c>
      <c r="IP137">
        <v>0</v>
      </c>
      <c r="IQ137">
        <v>6.5310000000000006</v>
      </c>
      <c r="IR137">
        <v>4059</v>
      </c>
      <c r="IS137">
        <v>0</v>
      </c>
      <c r="IT137">
        <v>0</v>
      </c>
      <c r="IU137">
        <v>0</v>
      </c>
      <c r="IV137">
        <v>0</v>
      </c>
      <c r="IW137">
        <v>6215</v>
      </c>
      <c r="IX137">
        <v>0</v>
      </c>
      <c r="IY137">
        <v>0</v>
      </c>
      <c r="IZ137">
        <v>0</v>
      </c>
      <c r="JA137">
        <v>0</v>
      </c>
      <c r="JB137">
        <v>0</v>
      </c>
      <c r="JC137">
        <v>0</v>
      </c>
      <c r="JD137">
        <v>0</v>
      </c>
      <c r="JE137">
        <v>0</v>
      </c>
      <c r="JF137">
        <v>0</v>
      </c>
      <c r="JG137">
        <v>0</v>
      </c>
      <c r="JH137">
        <v>0</v>
      </c>
      <c r="JJ137">
        <v>0</v>
      </c>
      <c r="JK137">
        <v>0</v>
      </c>
      <c r="JL137">
        <v>0</v>
      </c>
      <c r="JM137">
        <v>0</v>
      </c>
      <c r="JO137">
        <v>0</v>
      </c>
      <c r="JP137">
        <v>0</v>
      </c>
      <c r="JQ137">
        <v>0</v>
      </c>
      <c r="JR137">
        <v>0</v>
      </c>
      <c r="JS137">
        <v>0</v>
      </c>
      <c r="JT137">
        <v>0</v>
      </c>
      <c r="JU137">
        <v>0</v>
      </c>
      <c r="JW137">
        <v>0</v>
      </c>
      <c r="JX137">
        <v>0</v>
      </c>
      <c r="JY137">
        <v>0</v>
      </c>
      <c r="JZ137">
        <v>0</v>
      </c>
      <c r="KD137">
        <v>0</v>
      </c>
      <c r="KE137">
        <v>7375</v>
      </c>
      <c r="KG137">
        <v>0</v>
      </c>
      <c r="KH137">
        <v>0</v>
      </c>
      <c r="KI137">
        <v>0</v>
      </c>
      <c r="KJ137">
        <v>1</v>
      </c>
      <c r="KK137">
        <v>0</v>
      </c>
      <c r="KL137">
        <v>622</v>
      </c>
      <c r="KM137">
        <v>0</v>
      </c>
      <c r="KN137">
        <v>0</v>
      </c>
      <c r="KO137">
        <v>0</v>
      </c>
      <c r="KP137">
        <v>0</v>
      </c>
      <c r="KQ137">
        <v>0</v>
      </c>
      <c r="KS137">
        <v>0</v>
      </c>
      <c r="KT137">
        <v>0</v>
      </c>
      <c r="KU137">
        <v>0</v>
      </c>
      <c r="KW137">
        <v>0</v>
      </c>
      <c r="KX137">
        <v>0</v>
      </c>
      <c r="KY137">
        <v>0</v>
      </c>
      <c r="KZ137">
        <v>2850050</v>
      </c>
      <c r="LA137">
        <v>0</v>
      </c>
      <c r="LB137">
        <v>0</v>
      </c>
      <c r="LD137">
        <v>0</v>
      </c>
      <c r="LE137">
        <v>0</v>
      </c>
      <c r="LF137">
        <v>0</v>
      </c>
      <c r="LG137">
        <v>17220</v>
      </c>
      <c r="LH137">
        <v>0</v>
      </c>
      <c r="LI137">
        <v>2850050</v>
      </c>
      <c r="LJ137">
        <v>249.27</v>
      </c>
      <c r="LK137">
        <v>1</v>
      </c>
      <c r="LL137">
        <v>33540</v>
      </c>
      <c r="LM137">
        <v>5260</v>
      </c>
      <c r="LN137">
        <v>0</v>
      </c>
      <c r="LO137">
        <v>0</v>
      </c>
      <c r="LP137">
        <v>0</v>
      </c>
      <c r="LQ137">
        <v>0</v>
      </c>
      <c r="LR137">
        <v>0</v>
      </c>
      <c r="LS137">
        <v>0</v>
      </c>
      <c r="LT137">
        <v>0</v>
      </c>
      <c r="LU137">
        <v>0</v>
      </c>
      <c r="LV137">
        <v>0</v>
      </c>
      <c r="LW137">
        <v>0</v>
      </c>
      <c r="LX137">
        <v>0</v>
      </c>
      <c r="LY137">
        <v>0</v>
      </c>
      <c r="LZ137">
        <v>286</v>
      </c>
      <c r="MA137">
        <v>17220</v>
      </c>
      <c r="MB137">
        <v>0</v>
      </c>
      <c r="MC137">
        <v>11480</v>
      </c>
      <c r="MD137">
        <v>5740</v>
      </c>
      <c r="ME137">
        <v>0</v>
      </c>
      <c r="MF137">
        <v>0</v>
      </c>
      <c r="MG137">
        <v>2935805</v>
      </c>
      <c r="MH137">
        <v>0</v>
      </c>
      <c r="MI137">
        <v>0</v>
      </c>
      <c r="MJ137">
        <v>0</v>
      </c>
      <c r="MK137">
        <v>0</v>
      </c>
      <c r="ML137">
        <v>0</v>
      </c>
      <c r="MM137">
        <v>1228196.149</v>
      </c>
      <c r="MN137">
        <v>17.502000000000002</v>
      </c>
      <c r="MO137">
        <v>81365.085000000006</v>
      </c>
      <c r="MP137">
        <v>135.16900000000001</v>
      </c>
      <c r="MQ137">
        <v>233.61500000000001</v>
      </c>
      <c r="MS137">
        <v>763323922</v>
      </c>
      <c r="MT137">
        <v>257639917</v>
      </c>
      <c r="MU137">
        <v>20651</v>
      </c>
      <c r="MV137">
        <v>61184</v>
      </c>
      <c r="MW137">
        <v>8401</v>
      </c>
      <c r="MX137">
        <v>505684005</v>
      </c>
      <c r="MY137">
        <v>108775</v>
      </c>
      <c r="MZ137">
        <v>92000</v>
      </c>
      <c r="NA137">
        <v>10</v>
      </c>
      <c r="NB137">
        <v>3</v>
      </c>
      <c r="ND137">
        <v>262.71100000000001</v>
      </c>
      <c r="NE137">
        <v>11822</v>
      </c>
      <c r="NF137">
        <v>17</v>
      </c>
      <c r="NG137">
        <v>17000</v>
      </c>
      <c r="NH137">
        <v>30316</v>
      </c>
      <c r="NI137">
        <v>0</v>
      </c>
      <c r="NJ137">
        <v>0</v>
      </c>
      <c r="NK137">
        <v>31365</v>
      </c>
      <c r="NL137">
        <v>0</v>
      </c>
      <c r="NN137">
        <v>0</v>
      </c>
      <c r="NO137">
        <v>0</v>
      </c>
      <c r="NP137">
        <v>287</v>
      </c>
      <c r="NT137">
        <v>0</v>
      </c>
      <c r="NU137">
        <v>0</v>
      </c>
      <c r="NV137">
        <v>0</v>
      </c>
      <c r="NW137">
        <v>0</v>
      </c>
      <c r="NX137">
        <v>0</v>
      </c>
      <c r="NY137">
        <v>0</v>
      </c>
      <c r="NZ137">
        <v>0</v>
      </c>
      <c r="OA137">
        <v>0</v>
      </c>
      <c r="OB137">
        <v>0</v>
      </c>
      <c r="OC137">
        <v>0</v>
      </c>
      <c r="OD137">
        <v>0</v>
      </c>
      <c r="OE137">
        <v>4000</v>
      </c>
      <c r="OF137">
        <v>64000</v>
      </c>
      <c r="OG137">
        <v>4000</v>
      </c>
      <c r="OH137">
        <v>8000</v>
      </c>
      <c r="OO137">
        <v>0</v>
      </c>
      <c r="OP137">
        <v>0</v>
      </c>
      <c r="OQ137">
        <v>0</v>
      </c>
      <c r="OR137">
        <v>0</v>
      </c>
      <c r="OS137">
        <v>0</v>
      </c>
      <c r="OT137">
        <v>0</v>
      </c>
      <c r="OU137">
        <v>0</v>
      </c>
      <c r="OV137">
        <v>799280</v>
      </c>
      <c r="OX137">
        <v>0.25270000000000004</v>
      </c>
      <c r="OY137">
        <v>406500.10000000003</v>
      </c>
      <c r="OZ137">
        <v>135043</v>
      </c>
      <c r="PA137">
        <v>49826</v>
      </c>
      <c r="PB137">
        <v>6925</v>
      </c>
      <c r="PC137">
        <v>0</v>
      </c>
      <c r="PD137">
        <v>35000000</v>
      </c>
      <c r="PE137">
        <v>33517000</v>
      </c>
      <c r="PF137">
        <v>1483000</v>
      </c>
      <c r="PG137">
        <v>306</v>
      </c>
      <c r="PH137">
        <v>0</v>
      </c>
      <c r="PI137">
        <v>0</v>
      </c>
      <c r="PJ137">
        <v>0</v>
      </c>
      <c r="PK137">
        <v>0</v>
      </c>
      <c r="PL137">
        <v>0</v>
      </c>
      <c r="PM137">
        <v>0</v>
      </c>
      <c r="PN137">
        <v>0</v>
      </c>
      <c r="PO137">
        <v>0</v>
      </c>
    </row>
    <row r="138" spans="1:431" customFormat="1" x14ac:dyDescent="0.3">
      <c r="A138">
        <v>46778</v>
      </c>
      <c r="B138" s="4">
        <v>152803</v>
      </c>
      <c r="C138">
        <v>9</v>
      </c>
      <c r="D138">
        <v>2026</v>
      </c>
      <c r="E138">
        <v>6215</v>
      </c>
      <c r="F138">
        <v>0</v>
      </c>
      <c r="G138">
        <v>87.402000000000001</v>
      </c>
      <c r="H138">
        <v>82.869</v>
      </c>
      <c r="I138">
        <v>82.869</v>
      </c>
      <c r="J138">
        <v>87.402000000000001</v>
      </c>
      <c r="K138">
        <v>0</v>
      </c>
      <c r="L138">
        <v>6215</v>
      </c>
      <c r="M138">
        <v>0</v>
      </c>
      <c r="N138">
        <v>0</v>
      </c>
      <c r="P138">
        <v>94.100000000000009</v>
      </c>
      <c r="Q138">
        <v>0</v>
      </c>
      <c r="R138">
        <v>44339</v>
      </c>
      <c r="S138">
        <v>471.19</v>
      </c>
      <c r="U138">
        <v>32256</v>
      </c>
      <c r="V138">
        <v>5.13</v>
      </c>
      <c r="W138">
        <v>3188</v>
      </c>
      <c r="X138">
        <v>3188</v>
      </c>
      <c r="Z138">
        <v>0</v>
      </c>
      <c r="AC138">
        <v>0</v>
      </c>
      <c r="AD138" t="s">
        <v>427</v>
      </c>
      <c r="AE138">
        <v>0</v>
      </c>
      <c r="AH138">
        <v>0</v>
      </c>
      <c r="AI138">
        <v>0</v>
      </c>
      <c r="AJ138">
        <v>6215</v>
      </c>
      <c r="AK138" t="s">
        <v>949</v>
      </c>
      <c r="AL138" t="s">
        <v>557</v>
      </c>
      <c r="AM138">
        <v>0</v>
      </c>
      <c r="AN138">
        <v>0</v>
      </c>
      <c r="AO138">
        <v>0</v>
      </c>
      <c r="AP138">
        <v>0</v>
      </c>
      <c r="AQ138">
        <v>0</v>
      </c>
      <c r="AS138">
        <v>0</v>
      </c>
      <c r="AT138">
        <v>0</v>
      </c>
      <c r="AU138">
        <v>0</v>
      </c>
      <c r="AV138">
        <v>-25552</v>
      </c>
      <c r="AW138">
        <v>1151555</v>
      </c>
      <c r="AX138">
        <v>1119234</v>
      </c>
      <c r="AY138">
        <v>768232</v>
      </c>
      <c r="AZ138">
        <v>44339</v>
      </c>
      <c r="BA138">
        <v>4</v>
      </c>
      <c r="BB138">
        <v>0</v>
      </c>
      <c r="BC138">
        <v>0</v>
      </c>
      <c r="BD138">
        <v>0</v>
      </c>
      <c r="BE138">
        <v>0</v>
      </c>
      <c r="BF138">
        <v>937471</v>
      </c>
      <c r="BG138">
        <v>0</v>
      </c>
      <c r="BJ138">
        <v>12</v>
      </c>
      <c r="BK138">
        <v>0</v>
      </c>
      <c r="BL138">
        <v>0</v>
      </c>
      <c r="BM138">
        <v>0</v>
      </c>
      <c r="BN138">
        <v>0</v>
      </c>
      <c r="BO138">
        <v>0</v>
      </c>
      <c r="BP138">
        <v>0</v>
      </c>
      <c r="BQ138">
        <v>917</v>
      </c>
      <c r="BS138">
        <v>0</v>
      </c>
      <c r="BT138">
        <v>0</v>
      </c>
      <c r="BU138">
        <v>0</v>
      </c>
      <c r="BV138">
        <v>0</v>
      </c>
      <c r="BW138">
        <v>0</v>
      </c>
      <c r="BY138">
        <v>0</v>
      </c>
      <c r="CA138">
        <v>0</v>
      </c>
      <c r="CB138">
        <v>0</v>
      </c>
      <c r="CC138">
        <v>0</v>
      </c>
      <c r="CD138">
        <v>0</v>
      </c>
      <c r="CE138">
        <v>0</v>
      </c>
      <c r="CF138">
        <v>0</v>
      </c>
      <c r="CG138">
        <v>0</v>
      </c>
      <c r="CH138">
        <v>39732</v>
      </c>
      <c r="CI138">
        <v>0</v>
      </c>
      <c r="CJ138">
        <v>4</v>
      </c>
      <c r="CK138">
        <v>0</v>
      </c>
      <c r="CL138">
        <v>0</v>
      </c>
      <c r="CN138">
        <v>0</v>
      </c>
      <c r="CO138">
        <v>1</v>
      </c>
      <c r="CP138">
        <v>0.27</v>
      </c>
      <c r="CQ138">
        <v>12</v>
      </c>
      <c r="CR138">
        <v>90.849000000000004</v>
      </c>
      <c r="CS138">
        <v>0</v>
      </c>
      <c r="CT138">
        <v>0</v>
      </c>
      <c r="CU138">
        <v>0</v>
      </c>
      <c r="CV138">
        <v>0</v>
      </c>
      <c r="CW138">
        <v>0</v>
      </c>
      <c r="CX138">
        <v>0</v>
      </c>
      <c r="CY138">
        <v>0</v>
      </c>
      <c r="CZ138">
        <v>0</v>
      </c>
      <c r="DB138">
        <v>515031</v>
      </c>
      <c r="DC138">
        <v>0</v>
      </c>
      <c r="DD138">
        <v>0</v>
      </c>
      <c r="DE138">
        <v>167184</v>
      </c>
      <c r="DF138">
        <v>171228</v>
      </c>
      <c r="DG138">
        <v>26.900000000000002</v>
      </c>
      <c r="DH138">
        <v>0</v>
      </c>
      <c r="DI138">
        <v>4044</v>
      </c>
      <c r="DK138">
        <v>4337</v>
      </c>
      <c r="DL138">
        <v>0</v>
      </c>
      <c r="DM138">
        <v>111303</v>
      </c>
      <c r="DN138">
        <v>271</v>
      </c>
      <c r="DO138">
        <v>0</v>
      </c>
      <c r="DP138">
        <v>0</v>
      </c>
      <c r="DQ138">
        <v>0</v>
      </c>
      <c r="DR138">
        <v>0</v>
      </c>
      <c r="DS138">
        <v>0</v>
      </c>
      <c r="DT138">
        <v>0</v>
      </c>
      <c r="DU138">
        <v>0</v>
      </c>
      <c r="DV138">
        <v>0</v>
      </c>
      <c r="DW138">
        <v>0</v>
      </c>
      <c r="DX138">
        <v>0</v>
      </c>
      <c r="DY138">
        <v>0</v>
      </c>
      <c r="DZ138">
        <v>0</v>
      </c>
      <c r="EA138">
        <v>1.9E-2</v>
      </c>
      <c r="EB138">
        <v>0</v>
      </c>
      <c r="EC138">
        <v>12.862</v>
      </c>
      <c r="ED138">
        <v>91928</v>
      </c>
      <c r="EE138">
        <v>0</v>
      </c>
      <c r="EF138">
        <v>0</v>
      </c>
      <c r="EG138">
        <v>0</v>
      </c>
      <c r="EH138">
        <v>19646</v>
      </c>
      <c r="EI138">
        <v>0</v>
      </c>
      <c r="EJ138">
        <v>0</v>
      </c>
      <c r="EK138">
        <v>1.022</v>
      </c>
      <c r="EL138">
        <v>0</v>
      </c>
      <c r="EM138">
        <v>0</v>
      </c>
      <c r="EN138">
        <v>0</v>
      </c>
      <c r="EO138">
        <v>0</v>
      </c>
      <c r="EP138">
        <v>0</v>
      </c>
      <c r="EQ138">
        <v>1.0410000000000001</v>
      </c>
      <c r="ER138">
        <v>0</v>
      </c>
      <c r="ES138">
        <v>3.161</v>
      </c>
      <c r="ET138">
        <v>0</v>
      </c>
      <c r="EV138">
        <v>0</v>
      </c>
      <c r="EW138">
        <v>0</v>
      </c>
      <c r="EX138">
        <v>0</v>
      </c>
      <c r="EZ138">
        <v>963611</v>
      </c>
      <c r="FA138">
        <v>0</v>
      </c>
      <c r="FB138">
        <v>1007679</v>
      </c>
      <c r="FC138">
        <v>0</v>
      </c>
      <c r="FD138">
        <v>0</v>
      </c>
      <c r="FE138">
        <v>132088</v>
      </c>
      <c r="FF138">
        <v>23535</v>
      </c>
      <c r="FG138">
        <v>6.7610000000000003E-2</v>
      </c>
      <c r="FH138">
        <v>3.1380999999999999E-2</v>
      </c>
      <c r="FI138">
        <v>0</v>
      </c>
      <c r="FJ138">
        <v>0</v>
      </c>
      <c r="FK138">
        <v>150.84</v>
      </c>
      <c r="FL138">
        <v>1203034</v>
      </c>
      <c r="FM138">
        <v>0</v>
      </c>
      <c r="FN138">
        <v>0</v>
      </c>
      <c r="FO138">
        <v>0</v>
      </c>
      <c r="FP138">
        <v>0</v>
      </c>
      <c r="FQ138">
        <v>0</v>
      </c>
      <c r="FR138">
        <v>0</v>
      </c>
      <c r="FS138">
        <v>0</v>
      </c>
      <c r="FT138">
        <v>0</v>
      </c>
      <c r="FU138">
        <v>0</v>
      </c>
      <c r="FV138">
        <v>0</v>
      </c>
      <c r="FW138">
        <v>0</v>
      </c>
      <c r="FX138">
        <v>0</v>
      </c>
      <c r="FY138">
        <v>0</v>
      </c>
      <c r="GB138">
        <v>35350</v>
      </c>
      <c r="GC138">
        <v>35350</v>
      </c>
      <c r="GD138">
        <v>3.492</v>
      </c>
      <c r="GF138">
        <v>0</v>
      </c>
      <c r="GG138">
        <v>0</v>
      </c>
      <c r="GH138">
        <v>0</v>
      </c>
      <c r="GI138">
        <v>0</v>
      </c>
      <c r="GK138">
        <v>0</v>
      </c>
      <c r="GL138">
        <v>0</v>
      </c>
      <c r="GM138">
        <v>0</v>
      </c>
      <c r="GN138">
        <v>0</v>
      </c>
      <c r="GO138">
        <v>0</v>
      </c>
      <c r="GQ138">
        <v>0</v>
      </c>
      <c r="GR138">
        <v>0</v>
      </c>
      <c r="GS138">
        <v>0</v>
      </c>
      <c r="GT138">
        <v>0</v>
      </c>
      <c r="HB138">
        <v>0</v>
      </c>
      <c r="HC138">
        <v>0</v>
      </c>
      <c r="HD138">
        <v>32592</v>
      </c>
      <c r="HE138">
        <v>0</v>
      </c>
      <c r="HF138">
        <v>96128</v>
      </c>
      <c r="HG138">
        <v>4972</v>
      </c>
      <c r="HH138">
        <v>0</v>
      </c>
      <c r="HI138">
        <v>0</v>
      </c>
      <c r="HJ138">
        <v>35457</v>
      </c>
      <c r="HK138">
        <v>2470</v>
      </c>
      <c r="HL138">
        <v>1619</v>
      </c>
      <c r="HM138">
        <v>0</v>
      </c>
      <c r="HN138">
        <v>0</v>
      </c>
      <c r="HO138">
        <v>0</v>
      </c>
      <c r="HP138">
        <v>0</v>
      </c>
      <c r="HQ138">
        <v>0</v>
      </c>
      <c r="HR138">
        <v>0</v>
      </c>
      <c r="HS138">
        <v>963340</v>
      </c>
      <c r="HT138">
        <v>23535</v>
      </c>
      <c r="HW138">
        <v>0</v>
      </c>
      <c r="HX138">
        <v>9</v>
      </c>
      <c r="HY138">
        <v>11</v>
      </c>
      <c r="HZ138">
        <v>21</v>
      </c>
      <c r="IA138">
        <v>25</v>
      </c>
      <c r="IB138">
        <v>38</v>
      </c>
      <c r="IC138">
        <v>104</v>
      </c>
      <c r="ID138">
        <v>0</v>
      </c>
      <c r="IE138">
        <v>0</v>
      </c>
      <c r="IF138">
        <v>0</v>
      </c>
      <c r="IG138">
        <v>8</v>
      </c>
      <c r="IH138">
        <v>0</v>
      </c>
      <c r="II138">
        <v>0</v>
      </c>
      <c r="IJ138">
        <v>5.13</v>
      </c>
      <c r="IK138">
        <v>0</v>
      </c>
      <c r="IL138">
        <v>0</v>
      </c>
      <c r="IM138">
        <v>0</v>
      </c>
      <c r="IN138">
        <v>0</v>
      </c>
      <c r="IO138">
        <v>0</v>
      </c>
      <c r="IP138">
        <v>0</v>
      </c>
      <c r="IQ138">
        <v>5.13</v>
      </c>
      <c r="IR138">
        <v>3188</v>
      </c>
      <c r="IS138">
        <v>0</v>
      </c>
      <c r="IT138">
        <v>0</v>
      </c>
      <c r="IU138">
        <v>0</v>
      </c>
      <c r="IV138">
        <v>0</v>
      </c>
      <c r="IW138">
        <v>6215</v>
      </c>
      <c r="IX138">
        <v>0</v>
      </c>
      <c r="IY138">
        <v>0</v>
      </c>
      <c r="IZ138">
        <v>0</v>
      </c>
      <c r="JA138">
        <v>0</v>
      </c>
      <c r="JB138">
        <v>0</v>
      </c>
      <c r="JC138">
        <v>0</v>
      </c>
      <c r="JD138">
        <v>0</v>
      </c>
      <c r="JE138">
        <v>0</v>
      </c>
      <c r="JF138">
        <v>0</v>
      </c>
      <c r="JG138">
        <v>0</v>
      </c>
      <c r="JH138">
        <v>0</v>
      </c>
      <c r="JJ138">
        <v>0</v>
      </c>
      <c r="JK138">
        <v>0</v>
      </c>
      <c r="JL138">
        <v>0</v>
      </c>
      <c r="JM138">
        <v>0</v>
      </c>
      <c r="JO138">
        <v>0</v>
      </c>
      <c r="JP138">
        <v>1.79</v>
      </c>
      <c r="JQ138">
        <v>1.7020000000000002</v>
      </c>
      <c r="JR138">
        <v>0</v>
      </c>
      <c r="JS138">
        <v>16898</v>
      </c>
      <c r="JT138">
        <v>18452</v>
      </c>
      <c r="JU138">
        <v>0</v>
      </c>
      <c r="JW138">
        <v>0</v>
      </c>
      <c r="JX138">
        <v>0</v>
      </c>
      <c r="JY138">
        <v>0</v>
      </c>
      <c r="JZ138">
        <v>0</v>
      </c>
      <c r="KD138">
        <v>0</v>
      </c>
      <c r="KE138">
        <v>7375</v>
      </c>
      <c r="KG138">
        <v>0</v>
      </c>
      <c r="KH138">
        <v>0</v>
      </c>
      <c r="KI138">
        <v>0</v>
      </c>
      <c r="KJ138">
        <v>4</v>
      </c>
      <c r="KK138">
        <v>4</v>
      </c>
      <c r="KL138">
        <v>2486</v>
      </c>
      <c r="KM138">
        <v>2486</v>
      </c>
      <c r="KN138">
        <v>0</v>
      </c>
      <c r="KO138">
        <v>0</v>
      </c>
      <c r="KP138">
        <v>0</v>
      </c>
      <c r="KQ138">
        <v>0</v>
      </c>
      <c r="KS138">
        <v>0</v>
      </c>
      <c r="KT138">
        <v>0</v>
      </c>
      <c r="KU138">
        <v>0</v>
      </c>
      <c r="KW138">
        <v>0</v>
      </c>
      <c r="KX138">
        <v>0</v>
      </c>
      <c r="KY138">
        <v>0</v>
      </c>
      <c r="KZ138">
        <v>1126103</v>
      </c>
      <c r="LA138">
        <v>0</v>
      </c>
      <c r="LB138">
        <v>0</v>
      </c>
      <c r="LD138">
        <v>0</v>
      </c>
      <c r="LE138">
        <v>0</v>
      </c>
      <c r="LF138">
        <v>0</v>
      </c>
      <c r="LG138">
        <v>7140</v>
      </c>
      <c r="LH138">
        <v>0</v>
      </c>
      <c r="LI138">
        <v>1126103</v>
      </c>
      <c r="LJ138">
        <v>90.849000000000004</v>
      </c>
      <c r="LK138">
        <v>1</v>
      </c>
      <c r="LL138">
        <v>33540</v>
      </c>
      <c r="LM138">
        <v>1917</v>
      </c>
      <c r="LN138">
        <v>0</v>
      </c>
      <c r="LO138">
        <v>0</v>
      </c>
      <c r="LP138">
        <v>0</v>
      </c>
      <c r="LQ138">
        <v>0</v>
      </c>
      <c r="LR138">
        <v>0</v>
      </c>
      <c r="LS138">
        <v>0</v>
      </c>
      <c r="LT138">
        <v>0</v>
      </c>
      <c r="LU138">
        <v>0</v>
      </c>
      <c r="LV138">
        <v>0</v>
      </c>
      <c r="LW138">
        <v>0</v>
      </c>
      <c r="LX138">
        <v>0</v>
      </c>
      <c r="LY138">
        <v>0</v>
      </c>
      <c r="LZ138">
        <v>118</v>
      </c>
      <c r="MA138">
        <v>7140</v>
      </c>
      <c r="MB138">
        <v>0</v>
      </c>
      <c r="MC138">
        <v>4760</v>
      </c>
      <c r="MD138">
        <v>2380</v>
      </c>
      <c r="ME138">
        <v>0</v>
      </c>
      <c r="MF138">
        <v>0</v>
      </c>
      <c r="MG138">
        <v>1158695</v>
      </c>
      <c r="MH138">
        <v>0</v>
      </c>
      <c r="MI138">
        <v>0</v>
      </c>
      <c r="MJ138">
        <v>0</v>
      </c>
      <c r="MK138">
        <v>0</v>
      </c>
      <c r="ML138">
        <v>0</v>
      </c>
      <c r="MM138">
        <v>1228196.149</v>
      </c>
      <c r="MN138">
        <v>0</v>
      </c>
      <c r="MO138">
        <v>81365.085000000006</v>
      </c>
      <c r="MP138">
        <v>0</v>
      </c>
      <c r="MQ138">
        <v>0</v>
      </c>
      <c r="MS138">
        <v>763323922</v>
      </c>
      <c r="MT138">
        <v>257639917</v>
      </c>
      <c r="MU138">
        <v>0</v>
      </c>
      <c r="MV138">
        <v>0</v>
      </c>
      <c r="MW138">
        <v>0</v>
      </c>
      <c r="MX138">
        <v>505684005</v>
      </c>
      <c r="MY138">
        <v>0</v>
      </c>
      <c r="MZ138">
        <v>12000</v>
      </c>
      <c r="NA138">
        <v>1</v>
      </c>
      <c r="NB138">
        <v>1</v>
      </c>
      <c r="ND138">
        <v>98.335999999999999</v>
      </c>
      <c r="NE138">
        <v>4425</v>
      </c>
      <c r="NF138">
        <v>2</v>
      </c>
      <c r="NG138">
        <v>2000</v>
      </c>
      <c r="NH138">
        <v>12508</v>
      </c>
      <c r="NI138">
        <v>0</v>
      </c>
      <c r="NJ138">
        <v>0</v>
      </c>
      <c r="NK138">
        <v>12388</v>
      </c>
      <c r="NL138">
        <v>0</v>
      </c>
      <c r="NN138">
        <v>0</v>
      </c>
      <c r="NO138">
        <v>0</v>
      </c>
      <c r="NP138">
        <v>119</v>
      </c>
      <c r="NT138">
        <v>0</v>
      </c>
      <c r="NU138">
        <v>0</v>
      </c>
      <c r="NV138">
        <v>0</v>
      </c>
      <c r="NW138">
        <v>0</v>
      </c>
      <c r="NX138">
        <v>0</v>
      </c>
      <c r="NY138">
        <v>0</v>
      </c>
      <c r="NZ138">
        <v>0</v>
      </c>
      <c r="OA138">
        <v>0</v>
      </c>
      <c r="OB138">
        <v>0</v>
      </c>
      <c r="OC138">
        <v>0</v>
      </c>
      <c r="OD138">
        <v>0</v>
      </c>
      <c r="OE138">
        <v>205000</v>
      </c>
      <c r="OF138">
        <v>1350000</v>
      </c>
      <c r="OG138">
        <v>2500</v>
      </c>
      <c r="OH138">
        <v>5000</v>
      </c>
      <c r="OO138">
        <v>0</v>
      </c>
      <c r="OP138">
        <v>0</v>
      </c>
      <c r="OQ138">
        <v>0</v>
      </c>
      <c r="OR138">
        <v>0</v>
      </c>
      <c r="OS138">
        <v>0</v>
      </c>
      <c r="OT138">
        <v>0</v>
      </c>
      <c r="OU138">
        <v>0</v>
      </c>
      <c r="OV138">
        <v>55359298</v>
      </c>
      <c r="OX138">
        <v>0.25270000000000004</v>
      </c>
      <c r="OY138">
        <v>406500.10000000003</v>
      </c>
      <c r="OZ138">
        <v>9116051</v>
      </c>
      <c r="PA138">
        <v>3363505</v>
      </c>
      <c r="PB138">
        <v>6925</v>
      </c>
      <c r="PC138">
        <v>0</v>
      </c>
      <c r="PD138">
        <v>35000000</v>
      </c>
      <c r="PE138">
        <v>33517000</v>
      </c>
      <c r="PF138">
        <v>1483000</v>
      </c>
      <c r="PG138">
        <v>306</v>
      </c>
      <c r="PH138">
        <v>0</v>
      </c>
      <c r="PI138">
        <v>0</v>
      </c>
      <c r="PJ138">
        <v>0</v>
      </c>
      <c r="PK138">
        <v>0</v>
      </c>
      <c r="PL138">
        <v>0</v>
      </c>
      <c r="PM138">
        <v>0</v>
      </c>
      <c r="PN138">
        <v>0</v>
      </c>
      <c r="PO138">
        <v>0</v>
      </c>
    </row>
    <row r="139" spans="1:431" customFormat="1" x14ac:dyDescent="0.3">
      <c r="A139">
        <v>46778</v>
      </c>
      <c r="B139" s="4">
        <v>152806</v>
      </c>
      <c r="C139">
        <v>9</v>
      </c>
      <c r="D139">
        <v>2026</v>
      </c>
      <c r="E139">
        <v>6215</v>
      </c>
      <c r="F139">
        <v>0</v>
      </c>
      <c r="G139">
        <v>146.15900000000002</v>
      </c>
      <c r="H139">
        <v>98.125</v>
      </c>
      <c r="I139">
        <v>98.125</v>
      </c>
      <c r="J139">
        <v>146.15900000000002</v>
      </c>
      <c r="K139">
        <v>0</v>
      </c>
      <c r="L139">
        <v>6215</v>
      </c>
      <c r="M139">
        <v>0</v>
      </c>
      <c r="N139">
        <v>0</v>
      </c>
      <c r="P139">
        <v>167.25200000000001</v>
      </c>
      <c r="Q139">
        <v>0</v>
      </c>
      <c r="R139">
        <v>78807</v>
      </c>
      <c r="S139">
        <v>471.19</v>
      </c>
      <c r="U139">
        <v>57332</v>
      </c>
      <c r="V139">
        <v>0</v>
      </c>
      <c r="W139">
        <v>0</v>
      </c>
      <c r="X139">
        <v>0</v>
      </c>
      <c r="Z139">
        <v>0</v>
      </c>
      <c r="AC139">
        <v>0</v>
      </c>
      <c r="AD139" t="s">
        <v>427</v>
      </c>
      <c r="AE139">
        <v>0</v>
      </c>
      <c r="AH139">
        <v>0</v>
      </c>
      <c r="AI139">
        <v>0</v>
      </c>
      <c r="AJ139">
        <v>6215</v>
      </c>
      <c r="AK139" t="s">
        <v>949</v>
      </c>
      <c r="AL139" t="s">
        <v>558</v>
      </c>
      <c r="AM139">
        <v>0</v>
      </c>
      <c r="AN139">
        <v>0</v>
      </c>
      <c r="AO139">
        <v>0</v>
      </c>
      <c r="AP139">
        <v>0</v>
      </c>
      <c r="AQ139">
        <v>0</v>
      </c>
      <c r="AS139">
        <v>0</v>
      </c>
      <c r="AT139">
        <v>0</v>
      </c>
      <c r="AU139">
        <v>0</v>
      </c>
      <c r="AV139">
        <v>0</v>
      </c>
      <c r="AW139">
        <v>2470333</v>
      </c>
      <c r="AX139">
        <v>2472579</v>
      </c>
      <c r="AY139">
        <v>1678484</v>
      </c>
      <c r="AZ139">
        <v>78807</v>
      </c>
      <c r="BA139">
        <v>0</v>
      </c>
      <c r="BB139">
        <v>1298</v>
      </c>
      <c r="BC139">
        <v>1290</v>
      </c>
      <c r="BD139">
        <v>3</v>
      </c>
      <c r="BE139">
        <v>8</v>
      </c>
      <c r="BF139">
        <v>1981215</v>
      </c>
      <c r="BG139">
        <v>0</v>
      </c>
      <c r="BJ139">
        <v>12</v>
      </c>
      <c r="BK139">
        <v>0</v>
      </c>
      <c r="BL139">
        <v>0</v>
      </c>
      <c r="BM139">
        <v>0</v>
      </c>
      <c r="BN139">
        <v>0</v>
      </c>
      <c r="BO139">
        <v>0</v>
      </c>
      <c r="BP139">
        <v>0</v>
      </c>
      <c r="BQ139">
        <v>914</v>
      </c>
      <c r="BS139">
        <v>0</v>
      </c>
      <c r="BT139">
        <v>0</v>
      </c>
      <c r="BU139">
        <v>0</v>
      </c>
      <c r="BV139">
        <v>0</v>
      </c>
      <c r="BW139">
        <v>0</v>
      </c>
      <c r="BY139">
        <v>0</v>
      </c>
      <c r="CA139">
        <v>0</v>
      </c>
      <c r="CB139">
        <v>0</v>
      </c>
      <c r="CC139">
        <v>0</v>
      </c>
      <c r="CD139">
        <v>0</v>
      </c>
      <c r="CE139">
        <v>0</v>
      </c>
      <c r="CF139">
        <v>0</v>
      </c>
      <c r="CG139">
        <v>0</v>
      </c>
      <c r="CH139">
        <v>10080</v>
      </c>
      <c r="CI139">
        <v>0</v>
      </c>
      <c r="CJ139">
        <v>4</v>
      </c>
      <c r="CK139">
        <v>0</v>
      </c>
      <c r="CL139">
        <v>0</v>
      </c>
      <c r="CN139">
        <v>0</v>
      </c>
      <c r="CO139">
        <v>1</v>
      </c>
      <c r="CP139">
        <v>0</v>
      </c>
      <c r="CQ139">
        <v>0</v>
      </c>
      <c r="CR139">
        <v>168.07300000000001</v>
      </c>
      <c r="CS139">
        <v>0</v>
      </c>
      <c r="CT139">
        <v>0</v>
      </c>
      <c r="CU139">
        <v>0</v>
      </c>
      <c r="CV139">
        <v>0</v>
      </c>
      <c r="CW139">
        <v>0</v>
      </c>
      <c r="CX139">
        <v>0</v>
      </c>
      <c r="CY139">
        <v>0</v>
      </c>
      <c r="CZ139">
        <v>0</v>
      </c>
      <c r="DB139">
        <v>609847</v>
      </c>
      <c r="DC139">
        <v>0</v>
      </c>
      <c r="DD139">
        <v>0</v>
      </c>
      <c r="DE139">
        <v>232519</v>
      </c>
      <c r="DF139">
        <v>232519</v>
      </c>
      <c r="DG139">
        <v>37.413000000000004</v>
      </c>
      <c r="DH139">
        <v>0</v>
      </c>
      <c r="DI139">
        <v>0</v>
      </c>
      <c r="DK139">
        <v>4294</v>
      </c>
      <c r="DL139">
        <v>0</v>
      </c>
      <c r="DM139">
        <v>919023</v>
      </c>
      <c r="DN139">
        <v>2238</v>
      </c>
      <c r="DO139">
        <v>0</v>
      </c>
      <c r="DP139">
        <v>0</v>
      </c>
      <c r="DQ139">
        <v>0</v>
      </c>
      <c r="DR139">
        <v>0</v>
      </c>
      <c r="DS139">
        <v>0</v>
      </c>
      <c r="DT139">
        <v>0</v>
      </c>
      <c r="DU139">
        <v>0</v>
      </c>
      <c r="DV139">
        <v>0</v>
      </c>
      <c r="DW139">
        <v>0</v>
      </c>
      <c r="DX139">
        <v>0</v>
      </c>
      <c r="DY139">
        <v>0</v>
      </c>
      <c r="DZ139">
        <v>0</v>
      </c>
      <c r="EA139">
        <v>0</v>
      </c>
      <c r="EB139">
        <v>0</v>
      </c>
      <c r="EC139">
        <v>1.6400000000000001</v>
      </c>
      <c r="ED139">
        <v>11721</v>
      </c>
      <c r="EE139">
        <v>0</v>
      </c>
      <c r="EF139">
        <v>0</v>
      </c>
      <c r="EG139">
        <v>0</v>
      </c>
      <c r="EH139">
        <v>909540</v>
      </c>
      <c r="EI139">
        <v>0</v>
      </c>
      <c r="EJ139">
        <v>0</v>
      </c>
      <c r="EK139">
        <v>42.702000000000005</v>
      </c>
      <c r="EL139">
        <v>0</v>
      </c>
      <c r="EM139">
        <v>4.21</v>
      </c>
      <c r="EN139">
        <v>1.1220000000000001</v>
      </c>
      <c r="EO139">
        <v>0</v>
      </c>
      <c r="EP139">
        <v>0</v>
      </c>
      <c r="EQ139">
        <v>48.033999999999999</v>
      </c>
      <c r="ER139">
        <v>0</v>
      </c>
      <c r="ES139">
        <v>146.346</v>
      </c>
      <c r="ET139">
        <v>0</v>
      </c>
      <c r="EV139">
        <v>0</v>
      </c>
      <c r="EW139">
        <v>0</v>
      </c>
      <c r="EX139">
        <v>0</v>
      </c>
      <c r="EZ139">
        <v>2143690</v>
      </c>
      <c r="FA139">
        <v>0</v>
      </c>
      <c r="FB139">
        <v>2220251</v>
      </c>
      <c r="FC139">
        <v>0</v>
      </c>
      <c r="FD139">
        <v>0</v>
      </c>
      <c r="FE139">
        <v>279151</v>
      </c>
      <c r="FF139">
        <v>49738</v>
      </c>
      <c r="FG139">
        <v>6.7610000000000003E-2</v>
      </c>
      <c r="FH139">
        <v>3.1380999999999999E-2</v>
      </c>
      <c r="FI139">
        <v>0</v>
      </c>
      <c r="FJ139">
        <v>0</v>
      </c>
      <c r="FK139">
        <v>318.78000000000003</v>
      </c>
      <c r="FL139">
        <v>2559220</v>
      </c>
      <c r="FM139">
        <v>0</v>
      </c>
      <c r="FN139">
        <v>0</v>
      </c>
      <c r="FO139">
        <v>11190</v>
      </c>
      <c r="FP139">
        <v>0</v>
      </c>
      <c r="FQ139">
        <v>11190</v>
      </c>
      <c r="FR139">
        <v>11190</v>
      </c>
      <c r="FS139">
        <v>0</v>
      </c>
      <c r="FT139">
        <v>0</v>
      </c>
      <c r="FU139">
        <v>0</v>
      </c>
      <c r="FV139">
        <v>0</v>
      </c>
      <c r="FW139">
        <v>0</v>
      </c>
      <c r="FX139">
        <v>0</v>
      </c>
      <c r="FY139">
        <v>0</v>
      </c>
      <c r="GB139">
        <v>0</v>
      </c>
      <c r="GC139">
        <v>0</v>
      </c>
      <c r="GD139">
        <v>0</v>
      </c>
      <c r="GF139">
        <v>0</v>
      </c>
      <c r="GG139">
        <v>0</v>
      </c>
      <c r="GH139">
        <v>0</v>
      </c>
      <c r="GI139">
        <v>0</v>
      </c>
      <c r="GK139">
        <v>0</v>
      </c>
      <c r="GL139">
        <v>0</v>
      </c>
      <c r="GM139">
        <v>0</v>
      </c>
      <c r="GN139">
        <v>0</v>
      </c>
      <c r="GO139">
        <v>0</v>
      </c>
      <c r="GQ139">
        <v>0</v>
      </c>
      <c r="GR139">
        <v>0</v>
      </c>
      <c r="GS139">
        <v>0</v>
      </c>
      <c r="GT139">
        <v>0</v>
      </c>
      <c r="HB139">
        <v>0</v>
      </c>
      <c r="HC139">
        <v>0</v>
      </c>
      <c r="HD139">
        <v>0</v>
      </c>
      <c r="HE139">
        <v>0</v>
      </c>
      <c r="HF139">
        <v>113825</v>
      </c>
      <c r="HG139">
        <v>74580</v>
      </c>
      <c r="HH139">
        <v>21588</v>
      </c>
      <c r="HI139">
        <v>0</v>
      </c>
      <c r="HJ139">
        <v>37044</v>
      </c>
      <c r="HK139">
        <v>0</v>
      </c>
      <c r="HL139">
        <v>0</v>
      </c>
      <c r="HM139">
        <v>0</v>
      </c>
      <c r="HN139">
        <v>6297</v>
      </c>
      <c r="HO139">
        <v>0</v>
      </c>
      <c r="HP139">
        <v>0</v>
      </c>
      <c r="HQ139">
        <v>0</v>
      </c>
      <c r="HR139">
        <v>0</v>
      </c>
      <c r="HS139">
        <v>2141444</v>
      </c>
      <c r="HT139">
        <v>49738</v>
      </c>
      <c r="HW139">
        <v>0</v>
      </c>
      <c r="HX139">
        <v>10</v>
      </c>
      <c r="HY139">
        <v>23</v>
      </c>
      <c r="HZ139">
        <v>28</v>
      </c>
      <c r="IA139">
        <v>32</v>
      </c>
      <c r="IB139">
        <v>52</v>
      </c>
      <c r="IC139">
        <v>145</v>
      </c>
      <c r="ID139">
        <v>0</v>
      </c>
      <c r="IE139">
        <v>0</v>
      </c>
      <c r="IF139">
        <v>0</v>
      </c>
      <c r="IG139">
        <v>120</v>
      </c>
      <c r="IH139">
        <v>69.27</v>
      </c>
      <c r="II139">
        <v>0</v>
      </c>
      <c r="IJ139">
        <v>0</v>
      </c>
      <c r="IK139">
        <v>0</v>
      </c>
      <c r="IL139">
        <v>0</v>
      </c>
      <c r="IM139">
        <v>0</v>
      </c>
      <c r="IN139">
        <v>0</v>
      </c>
      <c r="IO139">
        <v>0</v>
      </c>
      <c r="IP139">
        <v>0</v>
      </c>
      <c r="IQ139">
        <v>0</v>
      </c>
      <c r="IR139">
        <v>0</v>
      </c>
      <c r="IS139">
        <v>0</v>
      </c>
      <c r="IT139">
        <v>0</v>
      </c>
      <c r="IU139">
        <v>0</v>
      </c>
      <c r="IV139">
        <v>0</v>
      </c>
      <c r="IW139">
        <v>6215</v>
      </c>
      <c r="IX139">
        <v>0</v>
      </c>
      <c r="IY139">
        <v>0</v>
      </c>
      <c r="IZ139">
        <v>0</v>
      </c>
      <c r="JA139">
        <v>0</v>
      </c>
      <c r="JB139">
        <v>0</v>
      </c>
      <c r="JC139">
        <v>0</v>
      </c>
      <c r="JD139">
        <v>0</v>
      </c>
      <c r="JE139">
        <v>0</v>
      </c>
      <c r="JF139">
        <v>1</v>
      </c>
      <c r="JG139">
        <v>6297</v>
      </c>
      <c r="JH139">
        <v>0</v>
      </c>
      <c r="JJ139">
        <v>0</v>
      </c>
      <c r="JK139">
        <v>0</v>
      </c>
      <c r="JL139">
        <v>0</v>
      </c>
      <c r="JM139">
        <v>0</v>
      </c>
      <c r="JO139">
        <v>0</v>
      </c>
      <c r="JP139">
        <v>0</v>
      </c>
      <c r="JQ139">
        <v>0</v>
      </c>
      <c r="JR139">
        <v>0</v>
      </c>
      <c r="JS139">
        <v>0</v>
      </c>
      <c r="JT139">
        <v>0</v>
      </c>
      <c r="JU139">
        <v>1305</v>
      </c>
      <c r="JW139">
        <v>0</v>
      </c>
      <c r="JX139">
        <v>0</v>
      </c>
      <c r="JY139">
        <v>0</v>
      </c>
      <c r="JZ139">
        <v>0</v>
      </c>
      <c r="KD139">
        <v>1305</v>
      </c>
      <c r="KE139">
        <v>7375</v>
      </c>
      <c r="KG139">
        <v>0</v>
      </c>
      <c r="KH139">
        <v>0</v>
      </c>
      <c r="KI139">
        <v>0</v>
      </c>
      <c r="KJ139">
        <v>120</v>
      </c>
      <c r="KK139">
        <v>0</v>
      </c>
      <c r="KL139">
        <v>74580</v>
      </c>
      <c r="KM139">
        <v>0</v>
      </c>
      <c r="KN139">
        <v>0</v>
      </c>
      <c r="KO139">
        <v>0</v>
      </c>
      <c r="KP139">
        <v>0</v>
      </c>
      <c r="KQ139">
        <v>0</v>
      </c>
      <c r="KS139">
        <v>0</v>
      </c>
      <c r="KT139">
        <v>0</v>
      </c>
      <c r="KU139">
        <v>0</v>
      </c>
      <c r="KW139">
        <v>0</v>
      </c>
      <c r="KX139">
        <v>0</v>
      </c>
      <c r="KY139">
        <v>0</v>
      </c>
      <c r="KZ139">
        <v>2480413</v>
      </c>
      <c r="LA139">
        <v>0</v>
      </c>
      <c r="LB139">
        <v>0</v>
      </c>
      <c r="LD139">
        <v>0</v>
      </c>
      <c r="LE139">
        <v>0</v>
      </c>
      <c r="LF139">
        <v>0</v>
      </c>
      <c r="LG139">
        <v>10080</v>
      </c>
      <c r="LH139">
        <v>0</v>
      </c>
      <c r="LI139">
        <v>2480413</v>
      </c>
      <c r="LJ139">
        <v>166.048</v>
      </c>
      <c r="LK139">
        <v>1</v>
      </c>
      <c r="LL139">
        <v>33540</v>
      </c>
      <c r="LM139">
        <v>3504</v>
      </c>
      <c r="LN139">
        <v>0</v>
      </c>
      <c r="LO139">
        <v>0</v>
      </c>
      <c r="LP139">
        <v>0</v>
      </c>
      <c r="LQ139">
        <v>0</v>
      </c>
      <c r="LR139">
        <v>0</v>
      </c>
      <c r="LS139">
        <v>0</v>
      </c>
      <c r="LT139">
        <v>0</v>
      </c>
      <c r="LU139">
        <v>0</v>
      </c>
      <c r="LV139">
        <v>0</v>
      </c>
      <c r="LW139">
        <v>0</v>
      </c>
      <c r="LX139">
        <v>0</v>
      </c>
      <c r="LY139">
        <v>0</v>
      </c>
      <c r="LZ139">
        <v>168</v>
      </c>
      <c r="MA139">
        <v>10080</v>
      </c>
      <c r="MB139">
        <v>0</v>
      </c>
      <c r="MC139">
        <v>6720</v>
      </c>
      <c r="MD139">
        <v>3360</v>
      </c>
      <c r="ME139">
        <v>0</v>
      </c>
      <c r="MF139">
        <v>0</v>
      </c>
      <c r="MG139">
        <v>2480413</v>
      </c>
      <c r="MH139">
        <v>0</v>
      </c>
      <c r="MI139">
        <v>0</v>
      </c>
      <c r="MJ139">
        <v>0</v>
      </c>
      <c r="MK139">
        <v>0</v>
      </c>
      <c r="ML139">
        <v>0</v>
      </c>
      <c r="MM139">
        <v>1228196.149</v>
      </c>
      <c r="MN139">
        <v>0</v>
      </c>
      <c r="MO139">
        <v>81365.085000000006</v>
      </c>
      <c r="MP139">
        <v>113.54</v>
      </c>
      <c r="MQ139">
        <v>182.81</v>
      </c>
      <c r="MS139">
        <v>763323922</v>
      </c>
      <c r="MT139">
        <v>257639917</v>
      </c>
      <c r="MU139">
        <v>14531</v>
      </c>
      <c r="MV139">
        <v>43051</v>
      </c>
      <c r="MW139">
        <v>7057</v>
      </c>
      <c r="MX139">
        <v>505684005</v>
      </c>
      <c r="MY139">
        <v>0</v>
      </c>
      <c r="MZ139">
        <v>136000</v>
      </c>
      <c r="NA139">
        <v>16</v>
      </c>
      <c r="NB139">
        <v>2</v>
      </c>
      <c r="ND139">
        <v>116.44</v>
      </c>
      <c r="NE139">
        <v>5240</v>
      </c>
      <c r="NF139">
        <v>34</v>
      </c>
      <c r="NG139">
        <v>34000</v>
      </c>
      <c r="NH139">
        <v>17808</v>
      </c>
      <c r="NI139">
        <v>0</v>
      </c>
      <c r="NJ139">
        <v>0</v>
      </c>
      <c r="NK139">
        <v>38798</v>
      </c>
      <c r="NL139">
        <v>0</v>
      </c>
      <c r="NN139">
        <v>0</v>
      </c>
      <c r="NO139">
        <v>0</v>
      </c>
      <c r="NP139">
        <v>168</v>
      </c>
      <c r="NT139">
        <v>0</v>
      </c>
      <c r="NU139">
        <v>0</v>
      </c>
      <c r="NV139">
        <v>0</v>
      </c>
      <c r="NW139">
        <v>0</v>
      </c>
      <c r="NX139">
        <v>0</v>
      </c>
      <c r="NY139">
        <v>0</v>
      </c>
      <c r="NZ139">
        <v>0</v>
      </c>
      <c r="OA139">
        <v>0</v>
      </c>
      <c r="OB139">
        <v>0</v>
      </c>
      <c r="OC139">
        <v>0</v>
      </c>
      <c r="OD139">
        <v>0</v>
      </c>
      <c r="OE139">
        <v>0</v>
      </c>
      <c r="OF139">
        <v>0</v>
      </c>
      <c r="OG139">
        <v>4000</v>
      </c>
      <c r="OH139">
        <v>8000</v>
      </c>
      <c r="OO139">
        <v>0</v>
      </c>
      <c r="OP139">
        <v>0</v>
      </c>
      <c r="OQ139">
        <v>0</v>
      </c>
      <c r="OR139">
        <v>0</v>
      </c>
      <c r="OS139">
        <v>0</v>
      </c>
      <c r="OT139">
        <v>0</v>
      </c>
      <c r="OU139">
        <v>0</v>
      </c>
      <c r="OV139">
        <v>2919049</v>
      </c>
      <c r="OX139">
        <v>0.25270000000000004</v>
      </c>
      <c r="OY139">
        <v>406500.10000000003</v>
      </c>
      <c r="OZ139">
        <v>556842</v>
      </c>
      <c r="PA139">
        <v>205455</v>
      </c>
      <c r="PB139">
        <v>6925</v>
      </c>
      <c r="PC139">
        <v>0</v>
      </c>
      <c r="PD139">
        <v>35000000</v>
      </c>
      <c r="PE139">
        <v>33517000</v>
      </c>
      <c r="PF139">
        <v>1483000</v>
      </c>
      <c r="PG139">
        <v>306</v>
      </c>
      <c r="PH139">
        <v>0</v>
      </c>
      <c r="PI139">
        <v>0</v>
      </c>
      <c r="PJ139">
        <v>0</v>
      </c>
      <c r="PK139">
        <v>0</v>
      </c>
      <c r="PL139">
        <v>0</v>
      </c>
      <c r="PM139">
        <v>0</v>
      </c>
      <c r="PN139">
        <v>0</v>
      </c>
      <c r="PO139">
        <v>0</v>
      </c>
    </row>
    <row r="140" spans="1:431" customFormat="1" x14ac:dyDescent="0.3">
      <c r="A140">
        <v>46778</v>
      </c>
      <c r="B140" s="4">
        <v>161802</v>
      </c>
      <c r="C140">
        <v>9</v>
      </c>
      <c r="D140">
        <v>2026</v>
      </c>
      <c r="E140">
        <v>6215</v>
      </c>
      <c r="F140">
        <v>0</v>
      </c>
      <c r="G140">
        <v>836.6</v>
      </c>
      <c r="H140">
        <v>725.03200000000004</v>
      </c>
      <c r="I140">
        <v>725.03200000000004</v>
      </c>
      <c r="J140">
        <v>836.6</v>
      </c>
      <c r="K140">
        <v>0</v>
      </c>
      <c r="L140">
        <v>6215</v>
      </c>
      <c r="M140">
        <v>0</v>
      </c>
      <c r="N140">
        <v>0</v>
      </c>
      <c r="P140">
        <v>816.18299999999999</v>
      </c>
      <c r="Q140">
        <v>0</v>
      </c>
      <c r="R140">
        <v>384577</v>
      </c>
      <c r="S140">
        <v>471.19</v>
      </c>
      <c r="U140">
        <v>279784</v>
      </c>
      <c r="V140">
        <v>71.248000000000005</v>
      </c>
      <c r="W140">
        <v>44281</v>
      </c>
      <c r="X140">
        <v>44281</v>
      </c>
      <c r="Z140">
        <v>0</v>
      </c>
      <c r="AC140">
        <v>0</v>
      </c>
      <c r="AD140" t="s">
        <v>427</v>
      </c>
      <c r="AE140">
        <v>0</v>
      </c>
      <c r="AH140">
        <v>0</v>
      </c>
      <c r="AI140">
        <v>0</v>
      </c>
      <c r="AJ140">
        <v>6215</v>
      </c>
      <c r="AK140" t="s">
        <v>949</v>
      </c>
      <c r="AL140" t="s">
        <v>559</v>
      </c>
      <c r="AM140">
        <v>0</v>
      </c>
      <c r="AN140">
        <v>0</v>
      </c>
      <c r="AO140">
        <v>0</v>
      </c>
      <c r="AP140">
        <v>0</v>
      </c>
      <c r="AQ140">
        <v>0</v>
      </c>
      <c r="AS140">
        <v>0</v>
      </c>
      <c r="AT140">
        <v>0</v>
      </c>
      <c r="AU140">
        <v>0</v>
      </c>
      <c r="AV140">
        <v>-78</v>
      </c>
      <c r="AW140">
        <v>10921306</v>
      </c>
      <c r="AX140">
        <v>10612254</v>
      </c>
      <c r="AY140">
        <v>7167445</v>
      </c>
      <c r="AZ140">
        <v>384577</v>
      </c>
      <c r="BA140">
        <v>0</v>
      </c>
      <c r="BB140">
        <v>0</v>
      </c>
      <c r="BC140">
        <v>0</v>
      </c>
      <c r="BD140">
        <v>0</v>
      </c>
      <c r="BE140">
        <v>0</v>
      </c>
      <c r="BF140">
        <v>8848711</v>
      </c>
      <c r="BG140">
        <v>0</v>
      </c>
      <c r="BJ140">
        <v>12</v>
      </c>
      <c r="BK140">
        <v>0</v>
      </c>
      <c r="BL140">
        <v>0</v>
      </c>
      <c r="BM140">
        <v>0</v>
      </c>
      <c r="BN140">
        <v>0</v>
      </c>
      <c r="BO140">
        <v>0</v>
      </c>
      <c r="BP140">
        <v>0</v>
      </c>
      <c r="BQ140">
        <v>797</v>
      </c>
      <c r="BS140">
        <v>0</v>
      </c>
      <c r="BT140">
        <v>0</v>
      </c>
      <c r="BU140">
        <v>0</v>
      </c>
      <c r="BV140">
        <v>0</v>
      </c>
      <c r="BW140">
        <v>0</v>
      </c>
      <c r="BY140">
        <v>0</v>
      </c>
      <c r="CA140">
        <v>0</v>
      </c>
      <c r="CB140">
        <v>0</v>
      </c>
      <c r="CC140">
        <v>0</v>
      </c>
      <c r="CD140">
        <v>0</v>
      </c>
      <c r="CE140">
        <v>0</v>
      </c>
      <c r="CF140">
        <v>0</v>
      </c>
      <c r="CG140">
        <v>0</v>
      </c>
      <c r="CH140">
        <v>366808</v>
      </c>
      <c r="CI140">
        <v>0</v>
      </c>
      <c r="CJ140">
        <v>4</v>
      </c>
      <c r="CK140">
        <v>0</v>
      </c>
      <c r="CL140">
        <v>0</v>
      </c>
      <c r="CN140">
        <v>0</v>
      </c>
      <c r="CO140">
        <v>1</v>
      </c>
      <c r="CP140">
        <v>0</v>
      </c>
      <c r="CQ140">
        <v>0</v>
      </c>
      <c r="CR140">
        <v>815.16300000000001</v>
      </c>
      <c r="CS140">
        <v>0</v>
      </c>
      <c r="CT140">
        <v>0</v>
      </c>
      <c r="CU140">
        <v>0</v>
      </c>
      <c r="CV140">
        <v>0</v>
      </c>
      <c r="CW140">
        <v>0</v>
      </c>
      <c r="CX140">
        <v>0</v>
      </c>
      <c r="CY140">
        <v>0</v>
      </c>
      <c r="CZ140">
        <v>0</v>
      </c>
      <c r="DB140">
        <v>4506074</v>
      </c>
      <c r="DC140">
        <v>0</v>
      </c>
      <c r="DD140">
        <v>0</v>
      </c>
      <c r="DE140">
        <v>1076360</v>
      </c>
      <c r="DF140">
        <v>1076360</v>
      </c>
      <c r="DG140">
        <v>173.18800000000002</v>
      </c>
      <c r="DH140">
        <v>0</v>
      </c>
      <c r="DI140">
        <v>0</v>
      </c>
      <c r="DK140">
        <v>2501</v>
      </c>
      <c r="DL140">
        <v>0</v>
      </c>
      <c r="DM140">
        <v>1197717</v>
      </c>
      <c r="DN140">
        <v>2916</v>
      </c>
      <c r="DO140">
        <v>0</v>
      </c>
      <c r="DP140">
        <v>0</v>
      </c>
      <c r="DQ140">
        <v>0</v>
      </c>
      <c r="DR140">
        <v>0</v>
      </c>
      <c r="DS140">
        <v>0</v>
      </c>
      <c r="DT140">
        <v>0</v>
      </c>
      <c r="DU140">
        <v>0</v>
      </c>
      <c r="DV140">
        <v>0</v>
      </c>
      <c r="DW140">
        <v>0</v>
      </c>
      <c r="DX140">
        <v>0</v>
      </c>
      <c r="DY140">
        <v>0</v>
      </c>
      <c r="DZ140">
        <v>0</v>
      </c>
      <c r="EA140">
        <v>2.2000000000000002E-2</v>
      </c>
      <c r="EB140">
        <v>0</v>
      </c>
      <c r="EC140">
        <v>47.72</v>
      </c>
      <c r="ED140">
        <v>341067</v>
      </c>
      <c r="EE140">
        <v>0</v>
      </c>
      <c r="EF140">
        <v>0</v>
      </c>
      <c r="EG140">
        <v>0</v>
      </c>
      <c r="EH140">
        <v>859566</v>
      </c>
      <c r="EI140">
        <v>0</v>
      </c>
      <c r="EJ140">
        <v>0</v>
      </c>
      <c r="EK140">
        <v>42.504000000000005</v>
      </c>
      <c r="EL140">
        <v>0</v>
      </c>
      <c r="EM140">
        <v>7.5999999999999998E-2</v>
      </c>
      <c r="EN140">
        <v>2.0910000000000002</v>
      </c>
      <c r="EO140">
        <v>0</v>
      </c>
      <c r="EP140">
        <v>0</v>
      </c>
      <c r="EQ140">
        <v>44.693000000000005</v>
      </c>
      <c r="ER140">
        <v>0</v>
      </c>
      <c r="ES140">
        <v>138.30500000000001</v>
      </c>
      <c r="ET140">
        <v>0</v>
      </c>
      <c r="EV140">
        <v>0</v>
      </c>
      <c r="EW140">
        <v>0</v>
      </c>
      <c r="EX140">
        <v>0</v>
      </c>
      <c r="EZ140">
        <v>9143338</v>
      </c>
      <c r="FA140">
        <v>0</v>
      </c>
      <c r="FB140">
        <v>9524999</v>
      </c>
      <c r="FC140">
        <v>0</v>
      </c>
      <c r="FD140">
        <v>0</v>
      </c>
      <c r="FE140">
        <v>1246771</v>
      </c>
      <c r="FF140">
        <v>222145</v>
      </c>
      <c r="FG140">
        <v>6.7610000000000003E-2</v>
      </c>
      <c r="FH140">
        <v>3.1380999999999999E-2</v>
      </c>
      <c r="FI140">
        <v>0</v>
      </c>
      <c r="FJ140">
        <v>0</v>
      </c>
      <c r="FK140">
        <v>1423.7670000000001</v>
      </c>
      <c r="FL140">
        <v>11360723</v>
      </c>
      <c r="FM140">
        <v>0</v>
      </c>
      <c r="FN140">
        <v>0</v>
      </c>
      <c r="FO140">
        <v>0</v>
      </c>
      <c r="FP140">
        <v>0</v>
      </c>
      <c r="FQ140">
        <v>0</v>
      </c>
      <c r="FR140">
        <v>0</v>
      </c>
      <c r="FS140">
        <v>0</v>
      </c>
      <c r="FT140">
        <v>0</v>
      </c>
      <c r="FU140">
        <v>0</v>
      </c>
      <c r="FV140">
        <v>0</v>
      </c>
      <c r="FW140">
        <v>0</v>
      </c>
      <c r="FX140">
        <v>0</v>
      </c>
      <c r="FY140">
        <v>0</v>
      </c>
      <c r="GB140">
        <v>667153</v>
      </c>
      <c r="GC140">
        <v>667153</v>
      </c>
      <c r="GD140">
        <v>66.875</v>
      </c>
      <c r="GF140">
        <v>0</v>
      </c>
      <c r="GG140">
        <v>0</v>
      </c>
      <c r="GH140">
        <v>0</v>
      </c>
      <c r="GI140">
        <v>0</v>
      </c>
      <c r="GK140">
        <v>0</v>
      </c>
      <c r="GL140">
        <v>0</v>
      </c>
      <c r="GM140">
        <v>0</v>
      </c>
      <c r="GN140">
        <v>0</v>
      </c>
      <c r="GO140">
        <v>0</v>
      </c>
      <c r="GQ140">
        <v>0</v>
      </c>
      <c r="GR140">
        <v>0</v>
      </c>
      <c r="GS140">
        <v>0</v>
      </c>
      <c r="GT140">
        <v>0</v>
      </c>
      <c r="HB140">
        <v>0</v>
      </c>
      <c r="HC140">
        <v>0</v>
      </c>
      <c r="HD140">
        <v>311968</v>
      </c>
      <c r="HE140">
        <v>0</v>
      </c>
      <c r="HF140">
        <v>841037</v>
      </c>
      <c r="HG140">
        <v>37912</v>
      </c>
      <c r="HH140">
        <v>240908</v>
      </c>
      <c r="HI140">
        <v>0</v>
      </c>
      <c r="HJ140">
        <v>117820</v>
      </c>
      <c r="HK140">
        <v>2239</v>
      </c>
      <c r="HL140">
        <v>1757</v>
      </c>
      <c r="HM140">
        <v>41000</v>
      </c>
      <c r="HN140">
        <v>193353</v>
      </c>
      <c r="HO140">
        <v>0</v>
      </c>
      <c r="HP140">
        <v>0</v>
      </c>
      <c r="HQ140">
        <v>0</v>
      </c>
      <c r="HR140">
        <v>0</v>
      </c>
      <c r="HS140">
        <v>9140422</v>
      </c>
      <c r="HT140">
        <v>222145</v>
      </c>
      <c r="HW140">
        <v>0</v>
      </c>
      <c r="HX140">
        <v>54</v>
      </c>
      <c r="HY140">
        <v>63</v>
      </c>
      <c r="HZ140">
        <v>106</v>
      </c>
      <c r="IA140">
        <v>136</v>
      </c>
      <c r="IB140">
        <v>305</v>
      </c>
      <c r="IC140">
        <v>664</v>
      </c>
      <c r="ID140">
        <v>0</v>
      </c>
      <c r="IE140">
        <v>0</v>
      </c>
      <c r="IF140">
        <v>0</v>
      </c>
      <c r="IG140">
        <v>61</v>
      </c>
      <c r="IH140">
        <v>218.732</v>
      </c>
      <c r="II140">
        <v>0</v>
      </c>
      <c r="IJ140">
        <v>71.248000000000005</v>
      </c>
      <c r="IK140">
        <v>0</v>
      </c>
      <c r="IL140">
        <v>5</v>
      </c>
      <c r="IM140">
        <v>4</v>
      </c>
      <c r="IN140">
        <v>1</v>
      </c>
      <c r="IO140">
        <v>10</v>
      </c>
      <c r="IP140">
        <v>0</v>
      </c>
      <c r="IQ140">
        <v>71.248000000000005</v>
      </c>
      <c r="IR140">
        <v>44281</v>
      </c>
      <c r="IS140">
        <v>0</v>
      </c>
      <c r="IT140">
        <v>25000</v>
      </c>
      <c r="IU140">
        <v>12000</v>
      </c>
      <c r="IV140">
        <v>4000</v>
      </c>
      <c r="IW140">
        <v>6215</v>
      </c>
      <c r="IX140">
        <v>0</v>
      </c>
      <c r="IY140">
        <v>0</v>
      </c>
      <c r="IZ140">
        <v>0</v>
      </c>
      <c r="JA140">
        <v>0</v>
      </c>
      <c r="JB140">
        <v>5</v>
      </c>
      <c r="JC140">
        <v>112100</v>
      </c>
      <c r="JD140">
        <v>3</v>
      </c>
      <c r="JE140">
        <v>35477</v>
      </c>
      <c r="JF140">
        <v>6</v>
      </c>
      <c r="JG140">
        <v>38776</v>
      </c>
      <c r="JH140">
        <v>7000</v>
      </c>
      <c r="JJ140">
        <v>0</v>
      </c>
      <c r="JK140">
        <v>0</v>
      </c>
      <c r="JL140">
        <v>0</v>
      </c>
      <c r="JM140">
        <v>0</v>
      </c>
      <c r="JO140">
        <v>0.59799999999999998</v>
      </c>
      <c r="JP140">
        <v>40.124000000000002</v>
      </c>
      <c r="JQ140">
        <v>26.153000000000002</v>
      </c>
      <c r="JR140">
        <v>4851</v>
      </c>
      <c r="JS140">
        <v>378771</v>
      </c>
      <c r="JT140">
        <v>283531</v>
      </c>
      <c r="JU140">
        <v>0</v>
      </c>
      <c r="JW140">
        <v>0</v>
      </c>
      <c r="JX140">
        <v>0</v>
      </c>
      <c r="JY140">
        <v>0</v>
      </c>
      <c r="JZ140">
        <v>0</v>
      </c>
      <c r="KD140">
        <v>0</v>
      </c>
      <c r="KE140">
        <v>7375</v>
      </c>
      <c r="KG140">
        <v>0</v>
      </c>
      <c r="KH140">
        <v>0</v>
      </c>
      <c r="KI140">
        <v>0</v>
      </c>
      <c r="KJ140">
        <v>44</v>
      </c>
      <c r="KK140">
        <v>17</v>
      </c>
      <c r="KL140">
        <v>27346</v>
      </c>
      <c r="KM140">
        <v>10566</v>
      </c>
      <c r="KN140">
        <v>0</v>
      </c>
      <c r="KO140">
        <v>0</v>
      </c>
      <c r="KP140">
        <v>0</v>
      </c>
      <c r="KQ140">
        <v>0</v>
      </c>
      <c r="KS140">
        <v>0</v>
      </c>
      <c r="KT140">
        <v>0</v>
      </c>
      <c r="KU140">
        <v>0</v>
      </c>
      <c r="KW140">
        <v>0</v>
      </c>
      <c r="KX140">
        <v>0</v>
      </c>
      <c r="KY140">
        <v>0</v>
      </c>
      <c r="KZ140">
        <v>10664178</v>
      </c>
      <c r="LA140">
        <v>0</v>
      </c>
      <c r="LB140">
        <v>0</v>
      </c>
      <c r="LD140">
        <v>0</v>
      </c>
      <c r="LE140">
        <v>0</v>
      </c>
      <c r="LF140">
        <v>0</v>
      </c>
      <c r="LG140">
        <v>54840</v>
      </c>
      <c r="LH140">
        <v>0</v>
      </c>
      <c r="LI140">
        <v>10664178</v>
      </c>
      <c r="LJ140">
        <v>815.16300000000001</v>
      </c>
      <c r="LK140">
        <v>3</v>
      </c>
      <c r="LL140">
        <v>100620</v>
      </c>
      <c r="LM140">
        <v>17200</v>
      </c>
      <c r="LN140">
        <v>0</v>
      </c>
      <c r="LO140">
        <v>0</v>
      </c>
      <c r="LP140">
        <v>0</v>
      </c>
      <c r="LQ140">
        <v>0</v>
      </c>
      <c r="LR140">
        <v>0</v>
      </c>
      <c r="LS140">
        <v>0</v>
      </c>
      <c r="LT140">
        <v>0</v>
      </c>
      <c r="LU140">
        <v>0</v>
      </c>
      <c r="LV140">
        <v>0</v>
      </c>
      <c r="LW140">
        <v>0</v>
      </c>
      <c r="LX140">
        <v>0</v>
      </c>
      <c r="LY140">
        <v>0</v>
      </c>
      <c r="LZ140">
        <v>912</v>
      </c>
      <c r="MA140">
        <v>54840</v>
      </c>
      <c r="MB140">
        <v>0</v>
      </c>
      <c r="MC140">
        <v>36560</v>
      </c>
      <c r="MD140">
        <v>18280</v>
      </c>
      <c r="ME140">
        <v>0</v>
      </c>
      <c r="MF140">
        <v>0</v>
      </c>
      <c r="MG140">
        <v>10976146</v>
      </c>
      <c r="MH140">
        <v>0</v>
      </c>
      <c r="MI140">
        <v>0</v>
      </c>
      <c r="MJ140">
        <v>0</v>
      </c>
      <c r="MK140">
        <v>0</v>
      </c>
      <c r="ML140">
        <v>0</v>
      </c>
      <c r="MM140">
        <v>1228196.149</v>
      </c>
      <c r="MN140">
        <v>28.830000000000002</v>
      </c>
      <c r="MO140">
        <v>81365.085000000006</v>
      </c>
      <c r="MP140">
        <v>254.96900000000002</v>
      </c>
      <c r="MQ140">
        <v>473.70100000000002</v>
      </c>
      <c r="MS140">
        <v>763323922</v>
      </c>
      <c r="MT140">
        <v>257639917</v>
      </c>
      <c r="MU140">
        <v>45884</v>
      </c>
      <c r="MV140">
        <v>135942</v>
      </c>
      <c r="MW140">
        <v>15846</v>
      </c>
      <c r="MX140">
        <v>505684005</v>
      </c>
      <c r="MY140">
        <v>179178</v>
      </c>
      <c r="MZ140">
        <v>400000</v>
      </c>
      <c r="NA140">
        <v>44</v>
      </c>
      <c r="NB140">
        <v>12</v>
      </c>
      <c r="ND140">
        <v>860.35599999999999</v>
      </c>
      <c r="NE140">
        <v>38716</v>
      </c>
      <c r="NF140">
        <v>22</v>
      </c>
      <c r="NG140">
        <v>22000</v>
      </c>
      <c r="NH140">
        <v>96672</v>
      </c>
      <c r="NI140">
        <v>0</v>
      </c>
      <c r="NJ140">
        <v>0</v>
      </c>
      <c r="NK140">
        <v>146644</v>
      </c>
      <c r="NL140">
        <v>0</v>
      </c>
      <c r="NN140">
        <v>0</v>
      </c>
      <c r="NO140">
        <v>0</v>
      </c>
      <c r="NP140">
        <v>914</v>
      </c>
      <c r="NT140">
        <v>0</v>
      </c>
      <c r="NU140">
        <v>0</v>
      </c>
      <c r="NV140">
        <v>0</v>
      </c>
      <c r="NW140">
        <v>0</v>
      </c>
      <c r="NX140">
        <v>0</v>
      </c>
      <c r="NY140">
        <v>0</v>
      </c>
      <c r="NZ140">
        <v>0</v>
      </c>
      <c r="OA140">
        <v>0</v>
      </c>
      <c r="OB140">
        <v>0</v>
      </c>
      <c r="OC140">
        <v>0</v>
      </c>
      <c r="OD140">
        <v>0</v>
      </c>
      <c r="OE140">
        <v>357500</v>
      </c>
      <c r="OF140">
        <v>1600000</v>
      </c>
      <c r="OG140">
        <v>2500</v>
      </c>
      <c r="OH140">
        <v>5000</v>
      </c>
      <c r="OO140">
        <v>0</v>
      </c>
      <c r="OP140">
        <v>0</v>
      </c>
      <c r="OQ140">
        <v>0</v>
      </c>
      <c r="OR140">
        <v>0</v>
      </c>
      <c r="OS140">
        <v>0</v>
      </c>
      <c r="OT140">
        <v>0</v>
      </c>
      <c r="OU140">
        <v>0</v>
      </c>
      <c r="OV140">
        <v>73276627</v>
      </c>
      <c r="OX140">
        <v>0.25270000000000004</v>
      </c>
      <c r="OY140">
        <v>406500.10000000003</v>
      </c>
      <c r="OZ140">
        <v>13519983</v>
      </c>
      <c r="PA140">
        <v>4988403</v>
      </c>
      <c r="PB140">
        <v>6925</v>
      </c>
      <c r="PC140">
        <v>0</v>
      </c>
      <c r="PD140">
        <v>35000000</v>
      </c>
      <c r="PE140">
        <v>33517000</v>
      </c>
      <c r="PF140">
        <v>1483000</v>
      </c>
      <c r="PG140">
        <v>306</v>
      </c>
      <c r="PH140">
        <v>0</v>
      </c>
      <c r="PI140">
        <v>0</v>
      </c>
      <c r="PJ140">
        <v>0</v>
      </c>
      <c r="PK140">
        <v>0</v>
      </c>
      <c r="PL140">
        <v>0</v>
      </c>
      <c r="PM140">
        <v>0</v>
      </c>
      <c r="PN140">
        <v>0</v>
      </c>
      <c r="PO140">
        <v>0</v>
      </c>
    </row>
    <row r="141" spans="1:431" customFormat="1" x14ac:dyDescent="0.3">
      <c r="A141">
        <v>46778</v>
      </c>
      <c r="B141" s="4">
        <v>161807</v>
      </c>
      <c r="C141">
        <v>9</v>
      </c>
      <c r="D141">
        <v>2026</v>
      </c>
      <c r="E141">
        <v>6215</v>
      </c>
      <c r="F141">
        <v>0</v>
      </c>
      <c r="G141">
        <v>10416.572</v>
      </c>
      <c r="H141">
        <v>9383.9989999999998</v>
      </c>
      <c r="I141">
        <v>9383.9989999999998</v>
      </c>
      <c r="J141">
        <v>10416.572</v>
      </c>
      <c r="K141">
        <v>0</v>
      </c>
      <c r="L141">
        <v>6215</v>
      </c>
      <c r="M141">
        <v>0</v>
      </c>
      <c r="N141">
        <v>0</v>
      </c>
      <c r="P141">
        <v>10105.661</v>
      </c>
      <c r="Q141">
        <v>0</v>
      </c>
      <c r="R141">
        <v>4761686</v>
      </c>
      <c r="S141">
        <v>471.19</v>
      </c>
      <c r="U141">
        <v>3464182</v>
      </c>
      <c r="V141">
        <v>2464.9830000000002</v>
      </c>
      <c r="W141">
        <v>1600680</v>
      </c>
      <c r="X141">
        <v>1600680</v>
      </c>
      <c r="Z141">
        <v>0</v>
      </c>
      <c r="AC141">
        <v>0</v>
      </c>
      <c r="AD141" t="s">
        <v>427</v>
      </c>
      <c r="AE141">
        <v>0</v>
      </c>
      <c r="AH141">
        <v>0</v>
      </c>
      <c r="AI141">
        <v>0</v>
      </c>
      <c r="AJ141">
        <v>6215</v>
      </c>
      <c r="AK141" t="s">
        <v>949</v>
      </c>
      <c r="AL141" t="s">
        <v>560</v>
      </c>
      <c r="AM141">
        <v>0</v>
      </c>
      <c r="AN141">
        <v>0</v>
      </c>
      <c r="AO141">
        <v>0</v>
      </c>
      <c r="AP141">
        <v>0</v>
      </c>
      <c r="AQ141">
        <v>0</v>
      </c>
      <c r="AS141">
        <v>0</v>
      </c>
      <c r="AT141">
        <v>0</v>
      </c>
      <c r="AU141">
        <v>0</v>
      </c>
      <c r="AV141">
        <v>-929</v>
      </c>
      <c r="AW141">
        <v>126613081</v>
      </c>
      <c r="AX141">
        <v>122756327</v>
      </c>
      <c r="AY141">
        <v>85202180</v>
      </c>
      <c r="AZ141">
        <v>4761686</v>
      </c>
      <c r="BA141">
        <v>159.667</v>
      </c>
      <c r="BB141">
        <v>225448</v>
      </c>
      <c r="BC141">
        <v>224011</v>
      </c>
      <c r="BD141">
        <v>520.82900000000006</v>
      </c>
      <c r="BE141">
        <v>1437</v>
      </c>
      <c r="BF141">
        <v>104892322</v>
      </c>
      <c r="BG141">
        <v>0</v>
      </c>
      <c r="BJ141">
        <v>12</v>
      </c>
      <c r="BK141">
        <v>0</v>
      </c>
      <c r="BL141">
        <v>0</v>
      </c>
      <c r="BM141">
        <v>0</v>
      </c>
      <c r="BN141">
        <v>0</v>
      </c>
      <c r="BO141">
        <v>0</v>
      </c>
      <c r="BP141">
        <v>0</v>
      </c>
      <c r="BQ141">
        <v>0</v>
      </c>
      <c r="BS141">
        <v>0</v>
      </c>
      <c r="BT141">
        <v>0</v>
      </c>
      <c r="BU141">
        <v>0</v>
      </c>
      <c r="BV141">
        <v>0</v>
      </c>
      <c r="BW141">
        <v>0</v>
      </c>
      <c r="BY141">
        <v>0</v>
      </c>
      <c r="CA141">
        <v>34.052</v>
      </c>
      <c r="CB141">
        <v>34052</v>
      </c>
      <c r="CC141">
        <v>0</v>
      </c>
      <c r="CD141">
        <v>0</v>
      </c>
      <c r="CE141">
        <v>0</v>
      </c>
      <c r="CF141">
        <v>0</v>
      </c>
      <c r="CG141">
        <v>0</v>
      </c>
      <c r="CH141">
        <v>4562340</v>
      </c>
      <c r="CI141">
        <v>0</v>
      </c>
      <c r="CJ141">
        <v>4</v>
      </c>
      <c r="CK141">
        <v>0</v>
      </c>
      <c r="CL141">
        <v>0</v>
      </c>
      <c r="CN141">
        <v>0</v>
      </c>
      <c r="CO141">
        <v>1</v>
      </c>
      <c r="CP141">
        <v>0</v>
      </c>
      <c r="CQ141">
        <v>0</v>
      </c>
      <c r="CR141">
        <v>10110.49</v>
      </c>
      <c r="CS141">
        <v>0</v>
      </c>
      <c r="CT141">
        <v>0</v>
      </c>
      <c r="CU141">
        <v>0</v>
      </c>
      <c r="CV141">
        <v>0</v>
      </c>
      <c r="CW141">
        <v>0</v>
      </c>
      <c r="CX141">
        <v>0</v>
      </c>
      <c r="CY141">
        <v>0</v>
      </c>
      <c r="CZ141">
        <v>0</v>
      </c>
      <c r="DB141">
        <v>58321554</v>
      </c>
      <c r="DC141">
        <v>0</v>
      </c>
      <c r="DD141">
        <v>0</v>
      </c>
      <c r="DE141">
        <v>11661360</v>
      </c>
      <c r="DF141">
        <v>11661360</v>
      </c>
      <c r="DG141">
        <v>1876.325</v>
      </c>
      <c r="DH141">
        <v>0</v>
      </c>
      <c r="DI141">
        <v>0</v>
      </c>
      <c r="DK141">
        <v>0</v>
      </c>
      <c r="DL141">
        <v>0</v>
      </c>
      <c r="DM141">
        <v>10739591</v>
      </c>
      <c r="DN141">
        <v>26148</v>
      </c>
      <c r="DO141">
        <v>0</v>
      </c>
      <c r="DP141">
        <v>0</v>
      </c>
      <c r="DQ141">
        <v>0</v>
      </c>
      <c r="DR141">
        <v>0</v>
      </c>
      <c r="DS141">
        <v>0</v>
      </c>
      <c r="DT141">
        <v>0</v>
      </c>
      <c r="DU141">
        <v>0</v>
      </c>
      <c r="DV141">
        <v>0</v>
      </c>
      <c r="DW141">
        <v>0</v>
      </c>
      <c r="DX141">
        <v>0</v>
      </c>
      <c r="DY141">
        <v>0</v>
      </c>
      <c r="DZ141">
        <v>0</v>
      </c>
      <c r="EA141">
        <v>0.16</v>
      </c>
      <c r="EB141">
        <v>0</v>
      </c>
      <c r="EC141">
        <v>160.33700000000002</v>
      </c>
      <c r="ED141">
        <v>1145969</v>
      </c>
      <c r="EE141">
        <v>0</v>
      </c>
      <c r="EF141">
        <v>0</v>
      </c>
      <c r="EG141">
        <v>0</v>
      </c>
      <c r="EH141">
        <v>9619770</v>
      </c>
      <c r="EI141">
        <v>0</v>
      </c>
      <c r="EJ141">
        <v>0</v>
      </c>
      <c r="EK141">
        <v>415.51600000000002</v>
      </c>
      <c r="EL141">
        <v>0</v>
      </c>
      <c r="EM141">
        <v>60.741</v>
      </c>
      <c r="EN141">
        <v>23.652000000000001</v>
      </c>
      <c r="EO141">
        <v>0</v>
      </c>
      <c r="EP141">
        <v>0</v>
      </c>
      <c r="EQ141">
        <v>500.06900000000002</v>
      </c>
      <c r="ER141">
        <v>0</v>
      </c>
      <c r="ES141">
        <v>1547.8310000000001</v>
      </c>
      <c r="ET141">
        <v>0</v>
      </c>
      <c r="EV141">
        <v>0</v>
      </c>
      <c r="EW141">
        <v>0</v>
      </c>
      <c r="EX141">
        <v>0</v>
      </c>
      <c r="EZ141">
        <v>105343846</v>
      </c>
      <c r="FA141">
        <v>0</v>
      </c>
      <c r="FB141">
        <v>110077947</v>
      </c>
      <c r="FC141">
        <v>0</v>
      </c>
      <c r="FD141">
        <v>0</v>
      </c>
      <c r="FE141">
        <v>14779180</v>
      </c>
      <c r="FF141">
        <v>2633301</v>
      </c>
      <c r="FG141">
        <v>6.7610000000000003E-2</v>
      </c>
      <c r="FH141">
        <v>3.1380999999999999E-2</v>
      </c>
      <c r="FI141">
        <v>0</v>
      </c>
      <c r="FJ141">
        <v>0</v>
      </c>
      <c r="FK141">
        <v>16877.284</v>
      </c>
      <c r="FL141">
        <v>132052767</v>
      </c>
      <c r="FM141">
        <v>0</v>
      </c>
      <c r="FN141">
        <v>0</v>
      </c>
      <c r="FO141">
        <v>0</v>
      </c>
      <c r="FP141">
        <v>0</v>
      </c>
      <c r="FQ141">
        <v>0</v>
      </c>
      <c r="FR141">
        <v>0</v>
      </c>
      <c r="FS141">
        <v>0</v>
      </c>
      <c r="FT141">
        <v>0</v>
      </c>
      <c r="FU141">
        <v>0</v>
      </c>
      <c r="FV141">
        <v>0</v>
      </c>
      <c r="FW141">
        <v>0</v>
      </c>
      <c r="FX141">
        <v>0</v>
      </c>
      <c r="FY141">
        <v>0</v>
      </c>
      <c r="GB141">
        <v>5379776</v>
      </c>
      <c r="GC141">
        <v>5379776</v>
      </c>
      <c r="GD141">
        <v>532.50400000000002</v>
      </c>
      <c r="GF141">
        <v>0</v>
      </c>
      <c r="GG141">
        <v>0</v>
      </c>
      <c r="GH141">
        <v>0</v>
      </c>
      <c r="GI141">
        <v>0</v>
      </c>
      <c r="GK141">
        <v>0</v>
      </c>
      <c r="GL141">
        <v>0</v>
      </c>
      <c r="GM141">
        <v>0</v>
      </c>
      <c r="GN141">
        <v>0</v>
      </c>
      <c r="GO141">
        <v>0</v>
      </c>
      <c r="GQ141">
        <v>0</v>
      </c>
      <c r="GR141">
        <v>0</v>
      </c>
      <c r="GS141">
        <v>0</v>
      </c>
      <c r="GT141">
        <v>0</v>
      </c>
      <c r="HB141">
        <v>0</v>
      </c>
      <c r="HC141">
        <v>0</v>
      </c>
      <c r="HD141">
        <v>3884340</v>
      </c>
      <c r="HE141">
        <v>0</v>
      </c>
      <c r="HF141">
        <v>10885439</v>
      </c>
      <c r="HG141">
        <v>188936</v>
      </c>
      <c r="HH141">
        <v>1746326</v>
      </c>
      <c r="HI141">
        <v>0</v>
      </c>
      <c r="HJ141">
        <v>749971</v>
      </c>
      <c r="HK141">
        <v>29572</v>
      </c>
      <c r="HL141">
        <v>23037</v>
      </c>
      <c r="HM141">
        <v>699000</v>
      </c>
      <c r="HN141">
        <v>3418064</v>
      </c>
      <c r="HO141">
        <v>0</v>
      </c>
      <c r="HP141">
        <v>0</v>
      </c>
      <c r="HQ141">
        <v>0</v>
      </c>
      <c r="HR141">
        <v>0</v>
      </c>
      <c r="HS141">
        <v>105316261</v>
      </c>
      <c r="HT141">
        <v>2633301</v>
      </c>
      <c r="HW141">
        <v>0</v>
      </c>
      <c r="HX141">
        <v>1760</v>
      </c>
      <c r="HY141">
        <v>1483</v>
      </c>
      <c r="HZ141">
        <v>1478</v>
      </c>
      <c r="IA141">
        <v>1505</v>
      </c>
      <c r="IB141">
        <v>1322</v>
      </c>
      <c r="IC141">
        <v>7548</v>
      </c>
      <c r="ID141">
        <v>0</v>
      </c>
      <c r="IE141">
        <v>0</v>
      </c>
      <c r="IF141">
        <v>0</v>
      </c>
      <c r="IG141">
        <v>304</v>
      </c>
      <c r="IH141">
        <v>3425.395</v>
      </c>
      <c r="II141">
        <v>0</v>
      </c>
      <c r="IJ141">
        <v>2464.9830000000002</v>
      </c>
      <c r="IK141">
        <v>0</v>
      </c>
      <c r="IL141">
        <v>87</v>
      </c>
      <c r="IM141">
        <v>80</v>
      </c>
      <c r="IN141">
        <v>6</v>
      </c>
      <c r="IO141">
        <v>173</v>
      </c>
      <c r="IP141">
        <v>0</v>
      </c>
      <c r="IQ141">
        <v>2464.9830000000002</v>
      </c>
      <c r="IR141">
        <v>1531987</v>
      </c>
      <c r="IS141">
        <v>0</v>
      </c>
      <c r="IT141">
        <v>435000</v>
      </c>
      <c r="IU141">
        <v>240000</v>
      </c>
      <c r="IV141">
        <v>24000</v>
      </c>
      <c r="IW141">
        <v>6215</v>
      </c>
      <c r="IX141">
        <v>0</v>
      </c>
      <c r="IY141">
        <v>0</v>
      </c>
      <c r="IZ141">
        <v>0</v>
      </c>
      <c r="JA141">
        <v>0</v>
      </c>
      <c r="JB141">
        <v>90</v>
      </c>
      <c r="JC141">
        <v>1622046</v>
      </c>
      <c r="JD141">
        <v>141</v>
      </c>
      <c r="JE141">
        <v>1368222</v>
      </c>
      <c r="JF141">
        <v>63</v>
      </c>
      <c r="JG141">
        <v>344796</v>
      </c>
      <c r="JH141">
        <v>83000</v>
      </c>
      <c r="JJ141">
        <v>0</v>
      </c>
      <c r="JK141">
        <v>0</v>
      </c>
      <c r="JL141">
        <v>0</v>
      </c>
      <c r="JM141">
        <v>0</v>
      </c>
      <c r="JO141">
        <v>0</v>
      </c>
      <c r="JP141">
        <v>280.63</v>
      </c>
      <c r="JQ141">
        <v>251.87400000000002</v>
      </c>
      <c r="JR141">
        <v>0</v>
      </c>
      <c r="JS141">
        <v>2649147</v>
      </c>
      <c r="JT141">
        <v>2730629</v>
      </c>
      <c r="JU141">
        <v>226586</v>
      </c>
      <c r="JW141">
        <v>0</v>
      </c>
      <c r="JX141">
        <v>0</v>
      </c>
      <c r="JY141">
        <v>0</v>
      </c>
      <c r="JZ141">
        <v>0</v>
      </c>
      <c r="KD141">
        <v>607330</v>
      </c>
      <c r="KE141">
        <v>7375</v>
      </c>
      <c r="KG141">
        <v>0</v>
      </c>
      <c r="KH141">
        <v>0</v>
      </c>
      <c r="KI141">
        <v>0</v>
      </c>
      <c r="KJ141">
        <v>200</v>
      </c>
      <c r="KK141">
        <v>104</v>
      </c>
      <c r="KL141">
        <v>124300</v>
      </c>
      <c r="KM141">
        <v>64636</v>
      </c>
      <c r="KN141">
        <v>0</v>
      </c>
      <c r="KO141">
        <v>0</v>
      </c>
      <c r="KP141">
        <v>0</v>
      </c>
      <c r="KQ141">
        <v>0</v>
      </c>
      <c r="KS141">
        <v>0</v>
      </c>
      <c r="KT141">
        <v>0</v>
      </c>
      <c r="KU141">
        <v>0</v>
      </c>
      <c r="KW141">
        <v>0</v>
      </c>
      <c r="KX141">
        <v>0</v>
      </c>
      <c r="KY141">
        <v>0</v>
      </c>
      <c r="KZ141">
        <v>123406742</v>
      </c>
      <c r="LA141">
        <v>0</v>
      </c>
      <c r="LB141">
        <v>0</v>
      </c>
      <c r="LD141">
        <v>0</v>
      </c>
      <c r="LE141">
        <v>0</v>
      </c>
      <c r="LF141">
        <v>0</v>
      </c>
      <c r="LG141">
        <v>678000</v>
      </c>
      <c r="LH141">
        <v>0</v>
      </c>
      <c r="LI141">
        <v>123406742</v>
      </c>
      <c r="LJ141">
        <v>10110.49</v>
      </c>
      <c r="LK141">
        <v>16</v>
      </c>
      <c r="LL141">
        <v>536640</v>
      </c>
      <c r="LM141">
        <v>213331</v>
      </c>
      <c r="LN141">
        <v>0</v>
      </c>
      <c r="LO141">
        <v>0</v>
      </c>
      <c r="LP141">
        <v>0</v>
      </c>
      <c r="LQ141">
        <v>0</v>
      </c>
      <c r="LR141">
        <v>0</v>
      </c>
      <c r="LS141">
        <v>0</v>
      </c>
      <c r="LT141">
        <v>0</v>
      </c>
      <c r="LU141">
        <v>0</v>
      </c>
      <c r="LV141">
        <v>0</v>
      </c>
      <c r="LW141">
        <v>0</v>
      </c>
      <c r="LX141">
        <v>0</v>
      </c>
      <c r="LY141">
        <v>0</v>
      </c>
      <c r="LZ141">
        <v>11297</v>
      </c>
      <c r="MA141">
        <v>678000</v>
      </c>
      <c r="MB141">
        <v>0</v>
      </c>
      <c r="MC141">
        <v>452000</v>
      </c>
      <c r="MD141">
        <v>226000</v>
      </c>
      <c r="ME141">
        <v>0</v>
      </c>
      <c r="MF141">
        <v>0</v>
      </c>
      <c r="MG141">
        <v>127291081</v>
      </c>
      <c r="MH141">
        <v>0</v>
      </c>
      <c r="MI141">
        <v>0</v>
      </c>
      <c r="MJ141">
        <v>0</v>
      </c>
      <c r="MK141">
        <v>0</v>
      </c>
      <c r="ML141">
        <v>0</v>
      </c>
      <c r="MM141">
        <v>1228196.149</v>
      </c>
      <c r="MN141">
        <v>134.577</v>
      </c>
      <c r="MO141">
        <v>81365.085000000006</v>
      </c>
      <c r="MP141">
        <v>3079.3630000000003</v>
      </c>
      <c r="MQ141">
        <v>6504.7580000000007</v>
      </c>
      <c r="MS141">
        <v>763323922</v>
      </c>
      <c r="MT141">
        <v>257639917</v>
      </c>
      <c r="MU141">
        <v>718548</v>
      </c>
      <c r="MV141">
        <v>2128883</v>
      </c>
      <c r="MW141">
        <v>191382</v>
      </c>
      <c r="MX141">
        <v>505684005</v>
      </c>
      <c r="MY141">
        <v>836396</v>
      </c>
      <c r="MZ141">
        <v>2420000</v>
      </c>
      <c r="NA141">
        <v>424</v>
      </c>
      <c r="NB141">
        <v>120</v>
      </c>
      <c r="ND141">
        <v>11135.477999999999</v>
      </c>
      <c r="NE141">
        <v>501096</v>
      </c>
      <c r="NF141">
        <v>258</v>
      </c>
      <c r="NG141">
        <v>258000</v>
      </c>
      <c r="NH141">
        <v>1197482</v>
      </c>
      <c r="NI141">
        <v>0</v>
      </c>
      <c r="NJ141">
        <v>0</v>
      </c>
      <c r="NK141">
        <v>782735</v>
      </c>
      <c r="NL141">
        <v>0</v>
      </c>
      <c r="NN141">
        <v>0</v>
      </c>
      <c r="NO141">
        <v>0</v>
      </c>
      <c r="NP141">
        <v>11300</v>
      </c>
      <c r="NT141">
        <v>0</v>
      </c>
      <c r="NU141">
        <v>0</v>
      </c>
      <c r="NV141">
        <v>0</v>
      </c>
      <c r="NW141">
        <v>0</v>
      </c>
      <c r="NX141">
        <v>0</v>
      </c>
      <c r="NY141">
        <v>0</v>
      </c>
      <c r="NZ141">
        <v>0</v>
      </c>
      <c r="OA141">
        <v>0</v>
      </c>
      <c r="OB141">
        <v>0</v>
      </c>
      <c r="OC141">
        <v>0</v>
      </c>
      <c r="OD141">
        <v>0</v>
      </c>
      <c r="OE141">
        <v>64000</v>
      </c>
      <c r="OF141">
        <v>464000</v>
      </c>
      <c r="OG141">
        <v>4000</v>
      </c>
      <c r="OH141">
        <v>8000</v>
      </c>
      <c r="OO141">
        <v>0</v>
      </c>
      <c r="OP141">
        <v>0</v>
      </c>
      <c r="OQ141">
        <v>0</v>
      </c>
      <c r="OR141">
        <v>0</v>
      </c>
      <c r="OS141">
        <v>0</v>
      </c>
      <c r="OT141">
        <v>0</v>
      </c>
      <c r="OU141">
        <v>0</v>
      </c>
      <c r="OV141">
        <v>6881503</v>
      </c>
      <c r="OX141">
        <v>0.25270000000000004</v>
      </c>
      <c r="OY141">
        <v>406500.10000000003</v>
      </c>
      <c r="OZ141">
        <v>1146311</v>
      </c>
      <c r="PA141">
        <v>422949</v>
      </c>
      <c r="PB141">
        <v>6925</v>
      </c>
      <c r="PC141">
        <v>0</v>
      </c>
      <c r="PD141">
        <v>35000000</v>
      </c>
      <c r="PE141">
        <v>33517000</v>
      </c>
      <c r="PF141">
        <v>1483000</v>
      </c>
      <c r="PG141">
        <v>306</v>
      </c>
      <c r="PH141">
        <v>0</v>
      </c>
      <c r="PI141">
        <v>0</v>
      </c>
      <c r="PJ141">
        <v>0</v>
      </c>
      <c r="PK141">
        <v>0</v>
      </c>
      <c r="PL141">
        <v>13621</v>
      </c>
      <c r="PM141">
        <v>0</v>
      </c>
      <c r="PN141">
        <v>0</v>
      </c>
      <c r="PO141">
        <v>0</v>
      </c>
    </row>
    <row r="142" spans="1:431" customFormat="1" x14ac:dyDescent="0.3">
      <c r="A142">
        <v>46778</v>
      </c>
      <c r="B142" s="4">
        <v>165802</v>
      </c>
      <c r="C142">
        <v>9</v>
      </c>
      <c r="D142">
        <v>2026</v>
      </c>
      <c r="E142">
        <v>6215</v>
      </c>
      <c r="F142">
        <v>0</v>
      </c>
      <c r="G142">
        <v>422.43100000000004</v>
      </c>
      <c r="H142">
        <v>406.40500000000003</v>
      </c>
      <c r="I142">
        <v>406.40500000000003</v>
      </c>
      <c r="J142">
        <v>422.43100000000004</v>
      </c>
      <c r="K142">
        <v>0</v>
      </c>
      <c r="L142">
        <v>6215</v>
      </c>
      <c r="M142">
        <v>0</v>
      </c>
      <c r="N142">
        <v>0</v>
      </c>
      <c r="P142">
        <v>408.952</v>
      </c>
      <c r="Q142">
        <v>0</v>
      </c>
      <c r="R142">
        <v>192694</v>
      </c>
      <c r="S142">
        <v>471.19</v>
      </c>
      <c r="U142">
        <v>140187</v>
      </c>
      <c r="V142">
        <v>10.988000000000001</v>
      </c>
      <c r="W142">
        <v>6829</v>
      </c>
      <c r="X142">
        <v>6829</v>
      </c>
      <c r="Z142">
        <v>0</v>
      </c>
      <c r="AC142">
        <v>0</v>
      </c>
      <c r="AD142" t="s">
        <v>427</v>
      </c>
      <c r="AE142">
        <v>0</v>
      </c>
      <c r="AH142">
        <v>0</v>
      </c>
      <c r="AI142">
        <v>0</v>
      </c>
      <c r="AJ142">
        <v>6215</v>
      </c>
      <c r="AK142" t="s">
        <v>949</v>
      </c>
      <c r="AL142" t="s">
        <v>561</v>
      </c>
      <c r="AM142">
        <v>0</v>
      </c>
      <c r="AN142">
        <v>0</v>
      </c>
      <c r="AO142">
        <v>0</v>
      </c>
      <c r="AP142">
        <v>0</v>
      </c>
      <c r="AQ142">
        <v>0</v>
      </c>
      <c r="AS142">
        <v>0</v>
      </c>
      <c r="AT142">
        <v>0</v>
      </c>
      <c r="AU142">
        <v>0</v>
      </c>
      <c r="AV142">
        <v>-33</v>
      </c>
      <c r="AW142">
        <v>4294551</v>
      </c>
      <c r="AX142">
        <v>4137896</v>
      </c>
      <c r="AY142">
        <v>2897430</v>
      </c>
      <c r="AZ142">
        <v>192694</v>
      </c>
      <c r="BA142">
        <v>13.417</v>
      </c>
      <c r="BB142">
        <v>9143</v>
      </c>
      <c r="BC142">
        <v>9085</v>
      </c>
      <c r="BD142">
        <v>21.122</v>
      </c>
      <c r="BE142">
        <v>58</v>
      </c>
      <c r="BF142">
        <v>3565216</v>
      </c>
      <c r="BG142">
        <v>0</v>
      </c>
      <c r="BJ142">
        <v>12</v>
      </c>
      <c r="BK142">
        <v>0</v>
      </c>
      <c r="BL142">
        <v>0</v>
      </c>
      <c r="BM142">
        <v>0</v>
      </c>
      <c r="BN142">
        <v>0</v>
      </c>
      <c r="BO142">
        <v>0</v>
      </c>
      <c r="BP142">
        <v>0</v>
      </c>
      <c r="BQ142">
        <v>856</v>
      </c>
      <c r="BS142">
        <v>0</v>
      </c>
      <c r="BT142">
        <v>0</v>
      </c>
      <c r="BU142">
        <v>0</v>
      </c>
      <c r="BV142">
        <v>0</v>
      </c>
      <c r="BW142">
        <v>0</v>
      </c>
      <c r="BY142">
        <v>0</v>
      </c>
      <c r="CA142">
        <v>0</v>
      </c>
      <c r="CB142">
        <v>0</v>
      </c>
      <c r="CC142">
        <v>0</v>
      </c>
      <c r="CD142">
        <v>0</v>
      </c>
      <c r="CE142">
        <v>0</v>
      </c>
      <c r="CF142">
        <v>0</v>
      </c>
      <c r="CG142">
        <v>0</v>
      </c>
      <c r="CH142">
        <v>183385</v>
      </c>
      <c r="CI142">
        <v>0</v>
      </c>
      <c r="CJ142">
        <v>4</v>
      </c>
      <c r="CK142">
        <v>0</v>
      </c>
      <c r="CL142">
        <v>0</v>
      </c>
      <c r="CN142">
        <v>0</v>
      </c>
      <c r="CO142">
        <v>1</v>
      </c>
      <c r="CP142">
        <v>0</v>
      </c>
      <c r="CQ142">
        <v>0</v>
      </c>
      <c r="CR142">
        <v>407.98900000000003</v>
      </c>
      <c r="CS142">
        <v>0</v>
      </c>
      <c r="CT142">
        <v>0</v>
      </c>
      <c r="CU142">
        <v>0</v>
      </c>
      <c r="CV142">
        <v>0</v>
      </c>
      <c r="CW142">
        <v>0</v>
      </c>
      <c r="CX142">
        <v>0</v>
      </c>
      <c r="CY142">
        <v>0</v>
      </c>
      <c r="CZ142">
        <v>0</v>
      </c>
      <c r="DB142">
        <v>2525807</v>
      </c>
      <c r="DC142">
        <v>0</v>
      </c>
      <c r="DD142">
        <v>0</v>
      </c>
      <c r="DE142">
        <v>189558</v>
      </c>
      <c r="DF142">
        <v>189558</v>
      </c>
      <c r="DG142">
        <v>30.5</v>
      </c>
      <c r="DH142">
        <v>0</v>
      </c>
      <c r="DI142">
        <v>0</v>
      </c>
      <c r="DK142">
        <v>3412</v>
      </c>
      <c r="DL142">
        <v>0</v>
      </c>
      <c r="DM142">
        <v>333407</v>
      </c>
      <c r="DN142">
        <v>812</v>
      </c>
      <c r="DO142">
        <v>0</v>
      </c>
      <c r="DP142">
        <v>0</v>
      </c>
      <c r="DQ142">
        <v>0</v>
      </c>
      <c r="DR142">
        <v>0</v>
      </c>
      <c r="DS142">
        <v>0</v>
      </c>
      <c r="DT142">
        <v>0</v>
      </c>
      <c r="DU142">
        <v>0</v>
      </c>
      <c r="DV142">
        <v>0</v>
      </c>
      <c r="DW142">
        <v>0</v>
      </c>
      <c r="DX142">
        <v>0</v>
      </c>
      <c r="DY142">
        <v>0</v>
      </c>
      <c r="DZ142">
        <v>0</v>
      </c>
      <c r="EA142">
        <v>0</v>
      </c>
      <c r="EB142">
        <v>0</v>
      </c>
      <c r="EC142">
        <v>2.9079999999999999</v>
      </c>
      <c r="ED142">
        <v>20784</v>
      </c>
      <c r="EE142">
        <v>0</v>
      </c>
      <c r="EF142">
        <v>0</v>
      </c>
      <c r="EG142">
        <v>0</v>
      </c>
      <c r="EH142">
        <v>313435</v>
      </c>
      <c r="EI142">
        <v>0</v>
      </c>
      <c r="EJ142">
        <v>0</v>
      </c>
      <c r="EK142">
        <v>14.849</v>
      </c>
      <c r="EL142">
        <v>0</v>
      </c>
      <c r="EM142">
        <v>0</v>
      </c>
      <c r="EN142">
        <v>1.177</v>
      </c>
      <c r="EO142">
        <v>0</v>
      </c>
      <c r="EP142">
        <v>0</v>
      </c>
      <c r="EQ142">
        <v>16.026</v>
      </c>
      <c r="ER142">
        <v>0</v>
      </c>
      <c r="ES142">
        <v>50.432000000000002</v>
      </c>
      <c r="ET142">
        <v>0</v>
      </c>
      <c r="EV142">
        <v>0</v>
      </c>
      <c r="EW142">
        <v>0</v>
      </c>
      <c r="EX142">
        <v>0</v>
      </c>
      <c r="EZ142">
        <v>3546058</v>
      </c>
      <c r="FA142">
        <v>0</v>
      </c>
      <c r="FB142">
        <v>3737882</v>
      </c>
      <c r="FC142">
        <v>0</v>
      </c>
      <c r="FD142">
        <v>0</v>
      </c>
      <c r="FE142">
        <v>502334</v>
      </c>
      <c r="FF142">
        <v>89504</v>
      </c>
      <c r="FG142">
        <v>6.7610000000000003E-2</v>
      </c>
      <c r="FH142">
        <v>3.1380999999999999E-2</v>
      </c>
      <c r="FI142">
        <v>0</v>
      </c>
      <c r="FJ142">
        <v>0</v>
      </c>
      <c r="FK142">
        <v>573.64700000000005</v>
      </c>
      <c r="FL142">
        <v>4513105</v>
      </c>
      <c r="FM142">
        <v>0</v>
      </c>
      <c r="FN142">
        <v>0</v>
      </c>
      <c r="FO142">
        <v>0</v>
      </c>
      <c r="FP142">
        <v>0</v>
      </c>
      <c r="FQ142">
        <v>0</v>
      </c>
      <c r="FR142">
        <v>0</v>
      </c>
      <c r="FS142">
        <v>0</v>
      </c>
      <c r="FT142">
        <v>0</v>
      </c>
      <c r="FU142">
        <v>0</v>
      </c>
      <c r="FV142">
        <v>0</v>
      </c>
      <c r="FW142">
        <v>0</v>
      </c>
      <c r="FX142">
        <v>0</v>
      </c>
      <c r="FY142">
        <v>0</v>
      </c>
      <c r="GB142">
        <v>0</v>
      </c>
      <c r="GC142">
        <v>0</v>
      </c>
      <c r="GD142">
        <v>0</v>
      </c>
      <c r="GF142">
        <v>0</v>
      </c>
      <c r="GG142">
        <v>0</v>
      </c>
      <c r="GH142">
        <v>0</v>
      </c>
      <c r="GI142">
        <v>0</v>
      </c>
      <c r="GK142">
        <v>0</v>
      </c>
      <c r="GL142">
        <v>0</v>
      </c>
      <c r="GM142">
        <v>0</v>
      </c>
      <c r="GN142">
        <v>0</v>
      </c>
      <c r="GO142">
        <v>0</v>
      </c>
      <c r="GQ142">
        <v>0</v>
      </c>
      <c r="GR142">
        <v>0</v>
      </c>
      <c r="GS142">
        <v>0</v>
      </c>
      <c r="GT142">
        <v>0</v>
      </c>
      <c r="HB142">
        <v>0</v>
      </c>
      <c r="HC142">
        <v>0</v>
      </c>
      <c r="HD142">
        <v>157525</v>
      </c>
      <c r="HE142">
        <v>0</v>
      </c>
      <c r="HF142">
        <v>471430</v>
      </c>
      <c r="HG142">
        <v>3729</v>
      </c>
      <c r="HH142">
        <v>24501</v>
      </c>
      <c r="HI142">
        <v>0</v>
      </c>
      <c r="HJ142">
        <v>42149</v>
      </c>
      <c r="HK142">
        <v>0</v>
      </c>
      <c r="HL142">
        <v>0</v>
      </c>
      <c r="HM142">
        <v>0</v>
      </c>
      <c r="HN142">
        <v>0</v>
      </c>
      <c r="HO142">
        <v>0</v>
      </c>
      <c r="HP142">
        <v>0</v>
      </c>
      <c r="HQ142">
        <v>0</v>
      </c>
      <c r="HR142">
        <v>0</v>
      </c>
      <c r="HS142">
        <v>3545188</v>
      </c>
      <c r="HT142">
        <v>89504</v>
      </c>
      <c r="HW142">
        <v>0</v>
      </c>
      <c r="HX142">
        <v>56</v>
      </c>
      <c r="HY142">
        <v>31</v>
      </c>
      <c r="HZ142">
        <v>25</v>
      </c>
      <c r="IA142">
        <v>9</v>
      </c>
      <c r="IB142">
        <v>7</v>
      </c>
      <c r="IC142">
        <v>128</v>
      </c>
      <c r="ID142">
        <v>0</v>
      </c>
      <c r="IE142">
        <v>0</v>
      </c>
      <c r="IF142">
        <v>0</v>
      </c>
      <c r="IG142">
        <v>6</v>
      </c>
      <c r="IH142">
        <v>54.324000000000005</v>
      </c>
      <c r="II142">
        <v>0</v>
      </c>
      <c r="IJ142">
        <v>10.988000000000001</v>
      </c>
      <c r="IK142">
        <v>0</v>
      </c>
      <c r="IL142">
        <v>0</v>
      </c>
      <c r="IM142">
        <v>0</v>
      </c>
      <c r="IN142">
        <v>0</v>
      </c>
      <c r="IO142">
        <v>0</v>
      </c>
      <c r="IP142">
        <v>0</v>
      </c>
      <c r="IQ142">
        <v>10.988000000000001</v>
      </c>
      <c r="IR142">
        <v>6829</v>
      </c>
      <c r="IS142">
        <v>0</v>
      </c>
      <c r="IT142">
        <v>0</v>
      </c>
      <c r="IU142">
        <v>0</v>
      </c>
      <c r="IV142">
        <v>0</v>
      </c>
      <c r="IW142">
        <v>6215</v>
      </c>
      <c r="IX142">
        <v>0</v>
      </c>
      <c r="IY142">
        <v>0</v>
      </c>
      <c r="IZ142">
        <v>0</v>
      </c>
      <c r="JA142">
        <v>0</v>
      </c>
      <c r="JB142">
        <v>0</v>
      </c>
      <c r="JC142">
        <v>0</v>
      </c>
      <c r="JD142">
        <v>0</v>
      </c>
      <c r="JE142">
        <v>0</v>
      </c>
      <c r="JF142">
        <v>0</v>
      </c>
      <c r="JG142">
        <v>0</v>
      </c>
      <c r="JH142">
        <v>0</v>
      </c>
      <c r="JJ142">
        <v>0</v>
      </c>
      <c r="JK142">
        <v>0</v>
      </c>
      <c r="JL142">
        <v>0</v>
      </c>
      <c r="JM142">
        <v>0</v>
      </c>
      <c r="JO142">
        <v>0</v>
      </c>
      <c r="JP142">
        <v>0</v>
      </c>
      <c r="JQ142">
        <v>0</v>
      </c>
      <c r="JR142">
        <v>0</v>
      </c>
      <c r="JS142">
        <v>0</v>
      </c>
      <c r="JT142">
        <v>0</v>
      </c>
      <c r="JU142">
        <v>9189</v>
      </c>
      <c r="JW142">
        <v>0</v>
      </c>
      <c r="JX142">
        <v>0</v>
      </c>
      <c r="JY142">
        <v>0</v>
      </c>
      <c r="JZ142">
        <v>0</v>
      </c>
      <c r="KD142">
        <v>16097</v>
      </c>
      <c r="KE142">
        <v>7375</v>
      </c>
      <c r="KG142">
        <v>0</v>
      </c>
      <c r="KH142">
        <v>0</v>
      </c>
      <c r="KI142">
        <v>0</v>
      </c>
      <c r="KJ142">
        <v>0</v>
      </c>
      <c r="KK142">
        <v>6</v>
      </c>
      <c r="KL142">
        <v>0</v>
      </c>
      <c r="KM142">
        <v>3729</v>
      </c>
      <c r="KN142">
        <v>0</v>
      </c>
      <c r="KO142">
        <v>0</v>
      </c>
      <c r="KP142">
        <v>0</v>
      </c>
      <c r="KQ142">
        <v>0</v>
      </c>
      <c r="KS142">
        <v>0</v>
      </c>
      <c r="KT142">
        <v>0</v>
      </c>
      <c r="KU142">
        <v>0</v>
      </c>
      <c r="KW142">
        <v>0</v>
      </c>
      <c r="KX142">
        <v>0</v>
      </c>
      <c r="KY142">
        <v>0</v>
      </c>
      <c r="KZ142">
        <v>4162886</v>
      </c>
      <c r="LA142">
        <v>0</v>
      </c>
      <c r="LB142">
        <v>0</v>
      </c>
      <c r="LD142">
        <v>0</v>
      </c>
      <c r="LE142">
        <v>0</v>
      </c>
      <c r="LF142">
        <v>0</v>
      </c>
      <c r="LG142">
        <v>25860</v>
      </c>
      <c r="LH142">
        <v>0</v>
      </c>
      <c r="LI142">
        <v>4162886</v>
      </c>
      <c r="LJ142">
        <v>407.98900000000003</v>
      </c>
      <c r="LK142">
        <v>1</v>
      </c>
      <c r="LL142">
        <v>33540</v>
      </c>
      <c r="LM142">
        <v>8609</v>
      </c>
      <c r="LN142">
        <v>0</v>
      </c>
      <c r="LO142">
        <v>0</v>
      </c>
      <c r="LP142">
        <v>0</v>
      </c>
      <c r="LQ142">
        <v>0</v>
      </c>
      <c r="LR142">
        <v>0</v>
      </c>
      <c r="LS142">
        <v>0</v>
      </c>
      <c r="LT142">
        <v>0</v>
      </c>
      <c r="LU142">
        <v>0</v>
      </c>
      <c r="LV142">
        <v>0</v>
      </c>
      <c r="LW142">
        <v>0</v>
      </c>
      <c r="LX142">
        <v>0</v>
      </c>
      <c r="LY142">
        <v>0</v>
      </c>
      <c r="LZ142">
        <v>431</v>
      </c>
      <c r="MA142">
        <v>25860</v>
      </c>
      <c r="MB142">
        <v>0</v>
      </c>
      <c r="MC142">
        <v>17240</v>
      </c>
      <c r="MD142">
        <v>8620</v>
      </c>
      <c r="ME142">
        <v>0</v>
      </c>
      <c r="MF142">
        <v>0</v>
      </c>
      <c r="MG142">
        <v>4320411</v>
      </c>
      <c r="MH142">
        <v>0</v>
      </c>
      <c r="MI142">
        <v>0</v>
      </c>
      <c r="MJ142">
        <v>0</v>
      </c>
      <c r="MK142">
        <v>0</v>
      </c>
      <c r="ML142">
        <v>0</v>
      </c>
      <c r="MM142">
        <v>1228196.149</v>
      </c>
      <c r="MN142">
        <v>0</v>
      </c>
      <c r="MO142">
        <v>81365.085000000006</v>
      </c>
      <c r="MP142">
        <v>210.881</v>
      </c>
      <c r="MQ142">
        <v>265.20500000000004</v>
      </c>
      <c r="MS142">
        <v>763323922</v>
      </c>
      <c r="MT142">
        <v>257639917</v>
      </c>
      <c r="MU142">
        <v>11395</v>
      </c>
      <c r="MV142">
        <v>33762</v>
      </c>
      <c r="MW142">
        <v>13106</v>
      </c>
      <c r="MX142">
        <v>505684005</v>
      </c>
      <c r="MY142">
        <v>0</v>
      </c>
      <c r="MZ142">
        <v>64000</v>
      </c>
      <c r="NA142">
        <v>7</v>
      </c>
      <c r="NB142">
        <v>2</v>
      </c>
      <c r="ND142">
        <v>482.25900000000001</v>
      </c>
      <c r="NE142">
        <v>21702</v>
      </c>
      <c r="NF142">
        <v>0</v>
      </c>
      <c r="NG142">
        <v>0</v>
      </c>
      <c r="NH142">
        <v>45686</v>
      </c>
      <c r="NI142">
        <v>0</v>
      </c>
      <c r="NJ142">
        <v>0</v>
      </c>
      <c r="NK142">
        <v>118156</v>
      </c>
      <c r="NL142">
        <v>0</v>
      </c>
      <c r="NN142">
        <v>0</v>
      </c>
      <c r="NO142">
        <v>0</v>
      </c>
      <c r="NP142">
        <v>431</v>
      </c>
      <c r="NT142">
        <v>0</v>
      </c>
      <c r="NU142">
        <v>0</v>
      </c>
      <c r="NV142">
        <v>0</v>
      </c>
      <c r="NW142">
        <v>0</v>
      </c>
      <c r="NX142">
        <v>0</v>
      </c>
      <c r="NY142">
        <v>0</v>
      </c>
      <c r="NZ142">
        <v>0</v>
      </c>
      <c r="OA142">
        <v>0</v>
      </c>
      <c r="OB142">
        <v>0</v>
      </c>
      <c r="OC142">
        <v>0</v>
      </c>
      <c r="OD142">
        <v>0</v>
      </c>
      <c r="OE142">
        <v>28000</v>
      </c>
      <c r="OF142">
        <v>152000</v>
      </c>
      <c r="OG142">
        <v>4000</v>
      </c>
      <c r="OH142">
        <v>8000</v>
      </c>
      <c r="OO142">
        <v>0</v>
      </c>
      <c r="OP142">
        <v>0</v>
      </c>
      <c r="OQ142">
        <v>0</v>
      </c>
      <c r="OR142">
        <v>0</v>
      </c>
      <c r="OS142">
        <v>0</v>
      </c>
      <c r="OT142">
        <v>0</v>
      </c>
      <c r="OU142">
        <v>0</v>
      </c>
      <c r="OV142">
        <v>2631934</v>
      </c>
      <c r="OX142">
        <v>0.25270000000000004</v>
      </c>
      <c r="OY142">
        <v>406500.10000000003</v>
      </c>
      <c r="OZ142">
        <v>443396</v>
      </c>
      <c r="PA142">
        <v>163598</v>
      </c>
      <c r="PB142">
        <v>6925</v>
      </c>
      <c r="PC142">
        <v>0</v>
      </c>
      <c r="PD142">
        <v>35000000</v>
      </c>
      <c r="PE142">
        <v>33517000</v>
      </c>
      <c r="PF142">
        <v>1483000</v>
      </c>
      <c r="PG142">
        <v>306</v>
      </c>
      <c r="PH142">
        <v>0</v>
      </c>
      <c r="PI142">
        <v>0</v>
      </c>
      <c r="PJ142">
        <v>0</v>
      </c>
      <c r="PK142">
        <v>0</v>
      </c>
      <c r="PL142">
        <v>0</v>
      </c>
      <c r="PM142">
        <v>0</v>
      </c>
      <c r="PN142">
        <v>0</v>
      </c>
      <c r="PO142">
        <v>0</v>
      </c>
    </row>
    <row r="143" spans="1:431" customFormat="1" x14ac:dyDescent="0.3">
      <c r="A143">
        <v>46778</v>
      </c>
      <c r="B143" s="4">
        <v>170802</v>
      </c>
      <c r="C143">
        <v>9</v>
      </c>
      <c r="D143">
        <v>2026</v>
      </c>
      <c r="E143">
        <v>6215</v>
      </c>
      <c r="F143">
        <v>0</v>
      </c>
      <c r="G143">
        <v>165.29</v>
      </c>
      <c r="H143">
        <v>90.26400000000001</v>
      </c>
      <c r="I143">
        <v>90.26400000000001</v>
      </c>
      <c r="J143">
        <v>165.29</v>
      </c>
      <c r="K143">
        <v>0</v>
      </c>
      <c r="L143">
        <v>6215</v>
      </c>
      <c r="M143">
        <v>0</v>
      </c>
      <c r="N143">
        <v>0</v>
      </c>
      <c r="P143">
        <v>137.88</v>
      </c>
      <c r="Q143">
        <v>0</v>
      </c>
      <c r="R143">
        <v>64968</v>
      </c>
      <c r="S143">
        <v>471.19</v>
      </c>
      <c r="U143">
        <v>47265</v>
      </c>
      <c r="V143">
        <v>12.457000000000001</v>
      </c>
      <c r="W143">
        <v>7742</v>
      </c>
      <c r="X143">
        <v>7742</v>
      </c>
      <c r="Z143">
        <v>0</v>
      </c>
      <c r="AC143">
        <v>0</v>
      </c>
      <c r="AD143" t="s">
        <v>427</v>
      </c>
      <c r="AE143">
        <v>0</v>
      </c>
      <c r="AH143">
        <v>0</v>
      </c>
      <c r="AI143">
        <v>0</v>
      </c>
      <c r="AJ143">
        <v>6215</v>
      </c>
      <c r="AK143" t="s">
        <v>949</v>
      </c>
      <c r="AL143" t="s">
        <v>562</v>
      </c>
      <c r="AM143">
        <v>0</v>
      </c>
      <c r="AN143">
        <v>0</v>
      </c>
      <c r="AO143">
        <v>0</v>
      </c>
      <c r="AP143">
        <v>0</v>
      </c>
      <c r="AQ143">
        <v>0</v>
      </c>
      <c r="AS143">
        <v>0</v>
      </c>
      <c r="AT143">
        <v>0</v>
      </c>
      <c r="AU143">
        <v>0</v>
      </c>
      <c r="AV143">
        <v>-12299</v>
      </c>
      <c r="AW143">
        <v>2691212</v>
      </c>
      <c r="AX143">
        <v>2694810</v>
      </c>
      <c r="AY143">
        <v>1929059</v>
      </c>
      <c r="AZ143">
        <v>64968</v>
      </c>
      <c r="BA143">
        <v>0</v>
      </c>
      <c r="BB143">
        <v>0</v>
      </c>
      <c r="BC143">
        <v>0</v>
      </c>
      <c r="BD143">
        <v>0</v>
      </c>
      <c r="BE143">
        <v>0</v>
      </c>
      <c r="BF143">
        <v>2199500</v>
      </c>
      <c r="BG143">
        <v>0</v>
      </c>
      <c r="BJ143">
        <v>12</v>
      </c>
      <c r="BK143">
        <v>0</v>
      </c>
      <c r="BL143">
        <v>0</v>
      </c>
      <c r="BM143">
        <v>0</v>
      </c>
      <c r="BN143">
        <v>0</v>
      </c>
      <c r="BO143">
        <v>0</v>
      </c>
      <c r="BP143">
        <v>0</v>
      </c>
      <c r="BQ143">
        <v>915</v>
      </c>
      <c r="BS143">
        <v>0</v>
      </c>
      <c r="BT143">
        <v>0</v>
      </c>
      <c r="BU143">
        <v>0</v>
      </c>
      <c r="BV143">
        <v>0</v>
      </c>
      <c r="BW143">
        <v>0</v>
      </c>
      <c r="BY143">
        <v>0</v>
      </c>
      <c r="CA143">
        <v>0</v>
      </c>
      <c r="CB143">
        <v>0</v>
      </c>
      <c r="CC143">
        <v>0</v>
      </c>
      <c r="CD143">
        <v>0</v>
      </c>
      <c r="CE143">
        <v>0</v>
      </c>
      <c r="CF143">
        <v>0</v>
      </c>
      <c r="CG143">
        <v>0</v>
      </c>
      <c r="CH143">
        <v>10620</v>
      </c>
      <c r="CI143">
        <v>0</v>
      </c>
      <c r="CJ143">
        <v>5</v>
      </c>
      <c r="CK143">
        <v>0</v>
      </c>
      <c r="CL143">
        <v>0</v>
      </c>
      <c r="CN143">
        <v>0</v>
      </c>
      <c r="CO143">
        <v>1</v>
      </c>
      <c r="CP143">
        <v>0</v>
      </c>
      <c r="CQ143">
        <v>0</v>
      </c>
      <c r="CR143">
        <v>137.42699999999999</v>
      </c>
      <c r="CS143">
        <v>0</v>
      </c>
      <c r="CT143">
        <v>0</v>
      </c>
      <c r="CU143">
        <v>0</v>
      </c>
      <c r="CV143">
        <v>0</v>
      </c>
      <c r="CW143">
        <v>0</v>
      </c>
      <c r="CX143">
        <v>0</v>
      </c>
      <c r="CY143">
        <v>0</v>
      </c>
      <c r="CZ143">
        <v>0</v>
      </c>
      <c r="DB143">
        <v>560991</v>
      </c>
      <c r="DC143">
        <v>0</v>
      </c>
      <c r="DD143">
        <v>0</v>
      </c>
      <c r="DE143">
        <v>30531</v>
      </c>
      <c r="DF143">
        <v>30531</v>
      </c>
      <c r="DG143">
        <v>4.9130000000000003</v>
      </c>
      <c r="DH143">
        <v>0</v>
      </c>
      <c r="DI143">
        <v>0</v>
      </c>
      <c r="DK143">
        <v>4316</v>
      </c>
      <c r="DL143">
        <v>0</v>
      </c>
      <c r="DM143">
        <v>1477658</v>
      </c>
      <c r="DN143">
        <v>3598</v>
      </c>
      <c r="DO143">
        <v>0</v>
      </c>
      <c r="DP143">
        <v>0</v>
      </c>
      <c r="DQ143">
        <v>0</v>
      </c>
      <c r="DR143">
        <v>0</v>
      </c>
      <c r="DS143">
        <v>0</v>
      </c>
      <c r="DT143">
        <v>0</v>
      </c>
      <c r="DU143">
        <v>0</v>
      </c>
      <c r="DV143">
        <v>0</v>
      </c>
      <c r="DW143">
        <v>0</v>
      </c>
      <c r="DX143">
        <v>0</v>
      </c>
      <c r="DY143">
        <v>0</v>
      </c>
      <c r="DZ143">
        <v>0</v>
      </c>
      <c r="EA143">
        <v>0</v>
      </c>
      <c r="EB143">
        <v>0</v>
      </c>
      <c r="EC143">
        <v>1.605</v>
      </c>
      <c r="ED143">
        <v>11471</v>
      </c>
      <c r="EE143">
        <v>0</v>
      </c>
      <c r="EF143">
        <v>0</v>
      </c>
      <c r="EG143">
        <v>0</v>
      </c>
      <c r="EH143">
        <v>1469785</v>
      </c>
      <c r="EI143">
        <v>0</v>
      </c>
      <c r="EJ143">
        <v>0</v>
      </c>
      <c r="EK143">
        <v>13.515000000000001</v>
      </c>
      <c r="EL143">
        <v>0.47200000000000003</v>
      </c>
      <c r="EM143">
        <v>55.805</v>
      </c>
      <c r="EN143">
        <v>5.7060000000000004</v>
      </c>
      <c r="EO143">
        <v>0</v>
      </c>
      <c r="EP143">
        <v>0</v>
      </c>
      <c r="EQ143">
        <v>75.02600000000001</v>
      </c>
      <c r="ER143">
        <v>0</v>
      </c>
      <c r="ES143">
        <v>236.49</v>
      </c>
      <c r="ET143">
        <v>0</v>
      </c>
      <c r="EV143">
        <v>0</v>
      </c>
      <c r="EW143">
        <v>0</v>
      </c>
      <c r="EX143">
        <v>0</v>
      </c>
      <c r="EZ143">
        <v>2329685</v>
      </c>
      <c r="FA143">
        <v>0</v>
      </c>
      <c r="FB143">
        <v>2391055</v>
      </c>
      <c r="FC143">
        <v>0</v>
      </c>
      <c r="FD143">
        <v>0</v>
      </c>
      <c r="FE143">
        <v>309907</v>
      </c>
      <c r="FF143">
        <v>55218</v>
      </c>
      <c r="FG143">
        <v>6.7610000000000003E-2</v>
      </c>
      <c r="FH143">
        <v>3.1380999999999999E-2</v>
      </c>
      <c r="FI143">
        <v>0</v>
      </c>
      <c r="FJ143">
        <v>0</v>
      </c>
      <c r="FK143">
        <v>353.90200000000004</v>
      </c>
      <c r="FL143">
        <v>2766800</v>
      </c>
      <c r="FM143">
        <v>0</v>
      </c>
      <c r="FN143">
        <v>0</v>
      </c>
      <c r="FO143">
        <v>0</v>
      </c>
      <c r="FP143">
        <v>12131</v>
      </c>
      <c r="FQ143">
        <v>12131</v>
      </c>
      <c r="FR143">
        <v>0</v>
      </c>
      <c r="FS143">
        <v>0</v>
      </c>
      <c r="FT143">
        <v>0</v>
      </c>
      <c r="FU143">
        <v>0</v>
      </c>
      <c r="FV143">
        <v>0</v>
      </c>
      <c r="FW143">
        <v>0</v>
      </c>
      <c r="FX143">
        <v>0</v>
      </c>
      <c r="FY143">
        <v>0</v>
      </c>
      <c r="GB143">
        <v>0</v>
      </c>
      <c r="GC143">
        <v>0</v>
      </c>
      <c r="GD143">
        <v>0</v>
      </c>
      <c r="GF143">
        <v>0</v>
      </c>
      <c r="GG143">
        <v>0</v>
      </c>
      <c r="GH143">
        <v>0</v>
      </c>
      <c r="GI143">
        <v>0</v>
      </c>
      <c r="GK143">
        <v>0</v>
      </c>
      <c r="GL143">
        <v>0</v>
      </c>
      <c r="GM143">
        <v>0</v>
      </c>
      <c r="GN143">
        <v>0</v>
      </c>
      <c r="GO143">
        <v>0</v>
      </c>
      <c r="GQ143">
        <v>0</v>
      </c>
      <c r="GR143">
        <v>0</v>
      </c>
      <c r="GS143">
        <v>0</v>
      </c>
      <c r="GT143">
        <v>0</v>
      </c>
      <c r="HB143">
        <v>0</v>
      </c>
      <c r="HC143">
        <v>0</v>
      </c>
      <c r="HD143">
        <v>0</v>
      </c>
      <c r="HE143">
        <v>0</v>
      </c>
      <c r="HF143">
        <v>104706</v>
      </c>
      <c r="HG143">
        <v>6215</v>
      </c>
      <c r="HH143">
        <v>8059</v>
      </c>
      <c r="HI143">
        <v>0</v>
      </c>
      <c r="HJ143">
        <v>36440</v>
      </c>
      <c r="HK143">
        <v>0</v>
      </c>
      <c r="HL143">
        <v>0</v>
      </c>
      <c r="HM143">
        <v>0</v>
      </c>
      <c r="HN143">
        <v>0</v>
      </c>
      <c r="HO143">
        <v>0</v>
      </c>
      <c r="HP143">
        <v>0</v>
      </c>
      <c r="HQ143">
        <v>0</v>
      </c>
      <c r="HR143">
        <v>0</v>
      </c>
      <c r="HS143">
        <v>2326087</v>
      </c>
      <c r="HT143">
        <v>55218</v>
      </c>
      <c r="HW143">
        <v>0</v>
      </c>
      <c r="HX143">
        <v>13</v>
      </c>
      <c r="HY143">
        <v>3</v>
      </c>
      <c r="HZ143">
        <v>3</v>
      </c>
      <c r="IA143">
        <v>2</v>
      </c>
      <c r="IB143">
        <v>0</v>
      </c>
      <c r="IC143">
        <v>21</v>
      </c>
      <c r="ID143">
        <v>0</v>
      </c>
      <c r="IE143">
        <v>0</v>
      </c>
      <c r="IF143">
        <v>0</v>
      </c>
      <c r="IG143">
        <v>10</v>
      </c>
      <c r="IH143">
        <v>15.94</v>
      </c>
      <c r="II143">
        <v>0</v>
      </c>
      <c r="IJ143">
        <v>12.457000000000001</v>
      </c>
      <c r="IK143">
        <v>0</v>
      </c>
      <c r="IL143">
        <v>0</v>
      </c>
      <c r="IM143">
        <v>0</v>
      </c>
      <c r="IN143">
        <v>0</v>
      </c>
      <c r="IO143">
        <v>0</v>
      </c>
      <c r="IP143">
        <v>0</v>
      </c>
      <c r="IQ143">
        <v>12.457000000000001</v>
      </c>
      <c r="IR143">
        <v>7742</v>
      </c>
      <c r="IS143">
        <v>0</v>
      </c>
      <c r="IT143">
        <v>0</v>
      </c>
      <c r="IU143">
        <v>0</v>
      </c>
      <c r="IV143">
        <v>0</v>
      </c>
      <c r="IW143">
        <v>6215</v>
      </c>
      <c r="IX143">
        <v>0</v>
      </c>
      <c r="IY143">
        <v>0</v>
      </c>
      <c r="IZ143">
        <v>0</v>
      </c>
      <c r="JA143">
        <v>0</v>
      </c>
      <c r="JB143">
        <v>0</v>
      </c>
      <c r="JC143">
        <v>0</v>
      </c>
      <c r="JD143">
        <v>0</v>
      </c>
      <c r="JE143">
        <v>0</v>
      </c>
      <c r="JF143">
        <v>0</v>
      </c>
      <c r="JG143">
        <v>0</v>
      </c>
      <c r="JH143">
        <v>0</v>
      </c>
      <c r="JJ143">
        <v>0</v>
      </c>
      <c r="JK143">
        <v>0</v>
      </c>
      <c r="JL143">
        <v>0</v>
      </c>
      <c r="JM143">
        <v>0</v>
      </c>
      <c r="JO143">
        <v>0</v>
      </c>
      <c r="JP143">
        <v>0</v>
      </c>
      <c r="JQ143">
        <v>0</v>
      </c>
      <c r="JR143">
        <v>0</v>
      </c>
      <c r="JS143">
        <v>0</v>
      </c>
      <c r="JT143">
        <v>0</v>
      </c>
      <c r="JU143">
        <v>0</v>
      </c>
      <c r="JW143">
        <v>0</v>
      </c>
      <c r="JX143">
        <v>0</v>
      </c>
      <c r="JY143">
        <v>0</v>
      </c>
      <c r="JZ143">
        <v>0</v>
      </c>
      <c r="KD143">
        <v>0</v>
      </c>
      <c r="KE143">
        <v>7375</v>
      </c>
      <c r="KG143">
        <v>0</v>
      </c>
      <c r="KH143">
        <v>0</v>
      </c>
      <c r="KI143">
        <v>0</v>
      </c>
      <c r="KJ143">
        <v>10</v>
      </c>
      <c r="KK143">
        <v>0</v>
      </c>
      <c r="KL143">
        <v>6215</v>
      </c>
      <c r="KM143">
        <v>0</v>
      </c>
      <c r="KN143">
        <v>0</v>
      </c>
      <c r="KO143">
        <v>0</v>
      </c>
      <c r="KP143">
        <v>0</v>
      </c>
      <c r="KQ143">
        <v>0</v>
      </c>
      <c r="KS143">
        <v>0</v>
      </c>
      <c r="KT143">
        <v>0</v>
      </c>
      <c r="KU143">
        <v>0</v>
      </c>
      <c r="KW143">
        <v>0</v>
      </c>
      <c r="KX143">
        <v>0</v>
      </c>
      <c r="KY143">
        <v>0</v>
      </c>
      <c r="KZ143">
        <v>2701832</v>
      </c>
      <c r="LA143">
        <v>0</v>
      </c>
      <c r="LB143">
        <v>0</v>
      </c>
      <c r="LD143">
        <v>0</v>
      </c>
      <c r="LE143">
        <v>0</v>
      </c>
      <c r="LF143">
        <v>0</v>
      </c>
      <c r="LG143">
        <v>10620</v>
      </c>
      <c r="LH143">
        <v>0</v>
      </c>
      <c r="LI143">
        <v>2701832</v>
      </c>
      <c r="LJ143">
        <v>137.42699999999999</v>
      </c>
      <c r="LK143">
        <v>1</v>
      </c>
      <c r="LL143">
        <v>33540</v>
      </c>
      <c r="LM143">
        <v>2900</v>
      </c>
      <c r="LN143">
        <v>0</v>
      </c>
      <c r="LO143">
        <v>0</v>
      </c>
      <c r="LP143">
        <v>0</v>
      </c>
      <c r="LQ143">
        <v>0</v>
      </c>
      <c r="LR143">
        <v>0</v>
      </c>
      <c r="LS143">
        <v>0</v>
      </c>
      <c r="LT143">
        <v>0</v>
      </c>
      <c r="LU143">
        <v>0</v>
      </c>
      <c r="LV143">
        <v>0</v>
      </c>
      <c r="LW143">
        <v>0</v>
      </c>
      <c r="LX143">
        <v>0</v>
      </c>
      <c r="LY143">
        <v>0</v>
      </c>
      <c r="LZ143">
        <v>177</v>
      </c>
      <c r="MA143">
        <v>10620</v>
      </c>
      <c r="MB143">
        <v>0</v>
      </c>
      <c r="MC143">
        <v>7080</v>
      </c>
      <c r="MD143">
        <v>3540</v>
      </c>
      <c r="ME143">
        <v>0</v>
      </c>
      <c r="MF143">
        <v>0</v>
      </c>
      <c r="MG143">
        <v>2701832</v>
      </c>
      <c r="MH143">
        <v>0</v>
      </c>
      <c r="MI143">
        <v>0</v>
      </c>
      <c r="MJ143">
        <v>0</v>
      </c>
      <c r="MK143">
        <v>0</v>
      </c>
      <c r="ML143">
        <v>0</v>
      </c>
      <c r="MM143">
        <v>1228196.149</v>
      </c>
      <c r="MN143">
        <v>0</v>
      </c>
      <c r="MO143">
        <v>81365.085000000006</v>
      </c>
      <c r="MP143">
        <v>75.864000000000004</v>
      </c>
      <c r="MQ143">
        <v>91.804000000000002</v>
      </c>
      <c r="MS143">
        <v>763323922</v>
      </c>
      <c r="MT143">
        <v>257639917</v>
      </c>
      <c r="MU143">
        <v>3344</v>
      </c>
      <c r="MV143">
        <v>9907</v>
      </c>
      <c r="MW143">
        <v>4715</v>
      </c>
      <c r="MX143">
        <v>505684005</v>
      </c>
      <c r="MY143">
        <v>0</v>
      </c>
      <c r="MZ143">
        <v>108000</v>
      </c>
      <c r="NA143">
        <v>13</v>
      </c>
      <c r="NB143">
        <v>1</v>
      </c>
      <c r="ND143">
        <v>107.111</v>
      </c>
      <c r="NE143">
        <v>4820</v>
      </c>
      <c r="NF143">
        <v>15</v>
      </c>
      <c r="NG143">
        <v>15000</v>
      </c>
      <c r="NH143">
        <v>18762</v>
      </c>
      <c r="NI143">
        <v>0</v>
      </c>
      <c r="NJ143">
        <v>0</v>
      </c>
      <c r="NK143">
        <v>17730</v>
      </c>
      <c r="NL143">
        <v>0</v>
      </c>
      <c r="NN143">
        <v>0</v>
      </c>
      <c r="NO143">
        <v>0</v>
      </c>
      <c r="NP143">
        <v>177</v>
      </c>
      <c r="NT143">
        <v>0</v>
      </c>
      <c r="NU143">
        <v>0</v>
      </c>
      <c r="NV143">
        <v>0</v>
      </c>
      <c r="NW143">
        <v>0</v>
      </c>
      <c r="NX143">
        <v>0</v>
      </c>
      <c r="NY143">
        <v>0</v>
      </c>
      <c r="NZ143">
        <v>0</v>
      </c>
      <c r="OA143">
        <v>0</v>
      </c>
      <c r="OB143">
        <v>0</v>
      </c>
      <c r="OC143">
        <v>0</v>
      </c>
      <c r="OD143">
        <v>0</v>
      </c>
      <c r="OE143">
        <v>0</v>
      </c>
      <c r="OF143">
        <v>0</v>
      </c>
      <c r="OG143">
        <v>4000</v>
      </c>
      <c r="OH143">
        <v>8000</v>
      </c>
      <c r="OO143">
        <v>0</v>
      </c>
      <c r="OP143">
        <v>0</v>
      </c>
      <c r="OQ143">
        <v>0</v>
      </c>
      <c r="OR143">
        <v>0</v>
      </c>
      <c r="OS143">
        <v>0</v>
      </c>
      <c r="OT143">
        <v>0</v>
      </c>
      <c r="OU143">
        <v>0</v>
      </c>
      <c r="OV143">
        <v>1836048</v>
      </c>
      <c r="OX143">
        <v>0.25270000000000004</v>
      </c>
      <c r="OY143">
        <v>406500.10000000003</v>
      </c>
      <c r="OZ143">
        <v>310332</v>
      </c>
      <c r="PA143">
        <v>114502</v>
      </c>
      <c r="PB143">
        <v>6925</v>
      </c>
      <c r="PC143">
        <v>0</v>
      </c>
      <c r="PD143">
        <v>35000000</v>
      </c>
      <c r="PE143">
        <v>33517000</v>
      </c>
      <c r="PF143">
        <v>1483000</v>
      </c>
      <c r="PG143">
        <v>306</v>
      </c>
      <c r="PH143">
        <v>0</v>
      </c>
      <c r="PI143">
        <v>0</v>
      </c>
      <c r="PJ143">
        <v>0</v>
      </c>
      <c r="PK143">
        <v>0</v>
      </c>
      <c r="PL143">
        <v>0</v>
      </c>
      <c r="PM143">
        <v>0</v>
      </c>
      <c r="PN143">
        <v>0</v>
      </c>
      <c r="PO143">
        <v>0</v>
      </c>
    </row>
    <row r="144" spans="1:431" customFormat="1" x14ac:dyDescent="0.3">
      <c r="A144">
        <v>46778</v>
      </c>
      <c r="B144" s="4">
        <v>174801</v>
      </c>
      <c r="C144">
        <v>9</v>
      </c>
      <c r="D144">
        <v>2026</v>
      </c>
      <c r="E144">
        <v>6215</v>
      </c>
      <c r="F144">
        <v>0</v>
      </c>
      <c r="G144">
        <v>248.953</v>
      </c>
      <c r="H144">
        <v>240.88900000000001</v>
      </c>
      <c r="I144">
        <v>240.88900000000001</v>
      </c>
      <c r="J144">
        <v>248.953</v>
      </c>
      <c r="K144">
        <v>0</v>
      </c>
      <c r="L144">
        <v>6215</v>
      </c>
      <c r="M144">
        <v>0</v>
      </c>
      <c r="N144">
        <v>0</v>
      </c>
      <c r="P144">
        <v>246.42500000000001</v>
      </c>
      <c r="Q144">
        <v>0</v>
      </c>
      <c r="R144">
        <v>116113</v>
      </c>
      <c r="S144">
        <v>471.19</v>
      </c>
      <c r="U144">
        <v>84475</v>
      </c>
      <c r="V144">
        <v>9.81</v>
      </c>
      <c r="W144">
        <v>6097</v>
      </c>
      <c r="X144">
        <v>6097</v>
      </c>
      <c r="Z144">
        <v>0</v>
      </c>
      <c r="AC144">
        <v>0</v>
      </c>
      <c r="AD144" t="s">
        <v>427</v>
      </c>
      <c r="AE144">
        <v>0</v>
      </c>
      <c r="AH144">
        <v>0</v>
      </c>
      <c r="AI144">
        <v>0</v>
      </c>
      <c r="AJ144">
        <v>6215</v>
      </c>
      <c r="AK144" t="s">
        <v>949</v>
      </c>
      <c r="AL144" t="s">
        <v>563</v>
      </c>
      <c r="AM144">
        <v>0</v>
      </c>
      <c r="AN144">
        <v>0</v>
      </c>
      <c r="AO144">
        <v>0</v>
      </c>
      <c r="AP144">
        <v>0</v>
      </c>
      <c r="AQ144">
        <v>0</v>
      </c>
      <c r="AS144">
        <v>0</v>
      </c>
      <c r="AT144">
        <v>0</v>
      </c>
      <c r="AU144">
        <v>0</v>
      </c>
      <c r="AV144">
        <v>-18</v>
      </c>
      <c r="AW144">
        <v>2462793</v>
      </c>
      <c r="AX144">
        <v>2370341</v>
      </c>
      <c r="AY144">
        <v>1644649</v>
      </c>
      <c r="AZ144">
        <v>116113</v>
      </c>
      <c r="BA144">
        <v>0</v>
      </c>
      <c r="BB144">
        <v>0</v>
      </c>
      <c r="BC144">
        <v>0</v>
      </c>
      <c r="BD144">
        <v>0</v>
      </c>
      <c r="BE144">
        <v>0</v>
      </c>
      <c r="BF144">
        <v>1983634</v>
      </c>
      <c r="BG144">
        <v>0</v>
      </c>
      <c r="BJ144">
        <v>12</v>
      </c>
      <c r="BK144">
        <v>0</v>
      </c>
      <c r="BL144">
        <v>0</v>
      </c>
      <c r="BM144">
        <v>0</v>
      </c>
      <c r="BN144">
        <v>0</v>
      </c>
      <c r="BO144">
        <v>0</v>
      </c>
      <c r="BP144">
        <v>0</v>
      </c>
      <c r="BQ144">
        <v>887</v>
      </c>
      <c r="BS144">
        <v>0</v>
      </c>
      <c r="BT144">
        <v>0</v>
      </c>
      <c r="BU144">
        <v>0</v>
      </c>
      <c r="BV144">
        <v>0</v>
      </c>
      <c r="BW144">
        <v>0</v>
      </c>
      <c r="BY144">
        <v>0</v>
      </c>
      <c r="CA144">
        <v>0</v>
      </c>
      <c r="CB144">
        <v>0</v>
      </c>
      <c r="CC144">
        <v>0</v>
      </c>
      <c r="CD144">
        <v>0</v>
      </c>
      <c r="CE144">
        <v>0</v>
      </c>
      <c r="CF144">
        <v>0</v>
      </c>
      <c r="CG144">
        <v>0</v>
      </c>
      <c r="CH144">
        <v>108075</v>
      </c>
      <c r="CI144">
        <v>0</v>
      </c>
      <c r="CJ144">
        <v>4</v>
      </c>
      <c r="CK144">
        <v>0</v>
      </c>
      <c r="CL144">
        <v>0</v>
      </c>
      <c r="CN144">
        <v>0</v>
      </c>
      <c r="CO144">
        <v>1</v>
      </c>
      <c r="CP144">
        <v>0</v>
      </c>
      <c r="CQ144">
        <v>0</v>
      </c>
      <c r="CR144">
        <v>246.57600000000002</v>
      </c>
      <c r="CS144">
        <v>0</v>
      </c>
      <c r="CT144">
        <v>0</v>
      </c>
      <c r="CU144">
        <v>0</v>
      </c>
      <c r="CV144">
        <v>0</v>
      </c>
      <c r="CW144">
        <v>0</v>
      </c>
      <c r="CX144">
        <v>0</v>
      </c>
      <c r="CY144">
        <v>0</v>
      </c>
      <c r="CZ144">
        <v>0</v>
      </c>
      <c r="DB144">
        <v>1497125</v>
      </c>
      <c r="DC144">
        <v>0</v>
      </c>
      <c r="DD144">
        <v>0</v>
      </c>
      <c r="DE144">
        <v>25637</v>
      </c>
      <c r="DF144">
        <v>25637</v>
      </c>
      <c r="DG144">
        <v>4.125</v>
      </c>
      <c r="DH144">
        <v>0</v>
      </c>
      <c r="DI144">
        <v>0</v>
      </c>
      <c r="DK144">
        <v>3886</v>
      </c>
      <c r="DL144">
        <v>0</v>
      </c>
      <c r="DM144">
        <v>157279</v>
      </c>
      <c r="DN144">
        <v>383</v>
      </c>
      <c r="DO144">
        <v>0</v>
      </c>
      <c r="DP144">
        <v>0</v>
      </c>
      <c r="DQ144">
        <v>0</v>
      </c>
      <c r="DR144">
        <v>0</v>
      </c>
      <c r="DS144">
        <v>0</v>
      </c>
      <c r="DT144">
        <v>0</v>
      </c>
      <c r="DU144">
        <v>0</v>
      </c>
      <c r="DV144">
        <v>0</v>
      </c>
      <c r="DW144">
        <v>0</v>
      </c>
      <c r="DX144">
        <v>0</v>
      </c>
      <c r="DY144">
        <v>0</v>
      </c>
      <c r="DZ144">
        <v>0</v>
      </c>
      <c r="EA144">
        <v>0</v>
      </c>
      <c r="EB144">
        <v>0</v>
      </c>
      <c r="EC144">
        <v>0</v>
      </c>
      <c r="ED144">
        <v>0</v>
      </c>
      <c r="EE144">
        <v>0</v>
      </c>
      <c r="EF144">
        <v>0</v>
      </c>
      <c r="EG144">
        <v>0</v>
      </c>
      <c r="EH144">
        <v>157662</v>
      </c>
      <c r="EI144">
        <v>0</v>
      </c>
      <c r="EJ144">
        <v>0</v>
      </c>
      <c r="EK144">
        <v>7.476</v>
      </c>
      <c r="EL144">
        <v>0</v>
      </c>
      <c r="EM144">
        <v>0</v>
      </c>
      <c r="EN144">
        <v>0.58800000000000008</v>
      </c>
      <c r="EO144">
        <v>0</v>
      </c>
      <c r="EP144">
        <v>0</v>
      </c>
      <c r="EQ144">
        <v>8.0640000000000001</v>
      </c>
      <c r="ER144">
        <v>0</v>
      </c>
      <c r="ES144">
        <v>25.368000000000002</v>
      </c>
      <c r="ET144">
        <v>0</v>
      </c>
      <c r="EV144">
        <v>0</v>
      </c>
      <c r="EW144">
        <v>0</v>
      </c>
      <c r="EX144">
        <v>0</v>
      </c>
      <c r="EZ144">
        <v>2041051</v>
      </c>
      <c r="FA144">
        <v>0</v>
      </c>
      <c r="FB144">
        <v>2156781</v>
      </c>
      <c r="FC144">
        <v>0</v>
      </c>
      <c r="FD144">
        <v>0</v>
      </c>
      <c r="FE144">
        <v>279491</v>
      </c>
      <c r="FF144">
        <v>49799</v>
      </c>
      <c r="FG144">
        <v>6.7610000000000003E-2</v>
      </c>
      <c r="FH144">
        <v>3.1380999999999999E-2</v>
      </c>
      <c r="FI144">
        <v>0</v>
      </c>
      <c r="FJ144">
        <v>0</v>
      </c>
      <c r="FK144">
        <v>319.16900000000004</v>
      </c>
      <c r="FL144">
        <v>2594146</v>
      </c>
      <c r="FM144">
        <v>0</v>
      </c>
      <c r="FN144">
        <v>0</v>
      </c>
      <c r="FO144">
        <v>0</v>
      </c>
      <c r="FP144">
        <v>0</v>
      </c>
      <c r="FQ144">
        <v>0</v>
      </c>
      <c r="FR144">
        <v>0</v>
      </c>
      <c r="FS144">
        <v>0</v>
      </c>
      <c r="FT144">
        <v>0</v>
      </c>
      <c r="FU144">
        <v>0</v>
      </c>
      <c r="FV144">
        <v>0</v>
      </c>
      <c r="FW144">
        <v>0</v>
      </c>
      <c r="FX144">
        <v>0</v>
      </c>
      <c r="FY144">
        <v>0</v>
      </c>
      <c r="GB144">
        <v>0</v>
      </c>
      <c r="GC144">
        <v>0</v>
      </c>
      <c r="GD144">
        <v>0</v>
      </c>
      <c r="GF144">
        <v>0</v>
      </c>
      <c r="GG144">
        <v>0</v>
      </c>
      <c r="GH144">
        <v>0</v>
      </c>
      <c r="GI144">
        <v>0</v>
      </c>
      <c r="GK144">
        <v>0</v>
      </c>
      <c r="GL144">
        <v>0</v>
      </c>
      <c r="GM144">
        <v>0</v>
      </c>
      <c r="GN144">
        <v>0</v>
      </c>
      <c r="GO144">
        <v>0</v>
      </c>
      <c r="GQ144">
        <v>0</v>
      </c>
      <c r="GR144">
        <v>0</v>
      </c>
      <c r="GS144">
        <v>0</v>
      </c>
      <c r="GT144">
        <v>0</v>
      </c>
      <c r="HB144">
        <v>0</v>
      </c>
      <c r="HC144">
        <v>0</v>
      </c>
      <c r="HD144">
        <v>92835</v>
      </c>
      <c r="HE144">
        <v>0</v>
      </c>
      <c r="HF144">
        <v>279431</v>
      </c>
      <c r="HG144">
        <v>3729</v>
      </c>
      <c r="HH144">
        <v>13953</v>
      </c>
      <c r="HI144">
        <v>0</v>
      </c>
      <c r="HJ144">
        <v>38743</v>
      </c>
      <c r="HK144">
        <v>0</v>
      </c>
      <c r="HL144">
        <v>0</v>
      </c>
      <c r="HM144">
        <v>0</v>
      </c>
      <c r="HN144">
        <v>0</v>
      </c>
      <c r="HO144">
        <v>0</v>
      </c>
      <c r="HP144">
        <v>0</v>
      </c>
      <c r="HQ144">
        <v>0</v>
      </c>
      <c r="HR144">
        <v>0</v>
      </c>
      <c r="HS144">
        <v>2040668</v>
      </c>
      <c r="HT144">
        <v>49799</v>
      </c>
      <c r="HW144">
        <v>0</v>
      </c>
      <c r="HX144">
        <v>1</v>
      </c>
      <c r="HY144">
        <v>0</v>
      </c>
      <c r="HZ144">
        <v>8</v>
      </c>
      <c r="IA144">
        <v>2</v>
      </c>
      <c r="IB144">
        <v>5</v>
      </c>
      <c r="IC144">
        <v>16</v>
      </c>
      <c r="ID144">
        <v>0</v>
      </c>
      <c r="IE144">
        <v>0</v>
      </c>
      <c r="IF144">
        <v>0</v>
      </c>
      <c r="IG144">
        <v>6</v>
      </c>
      <c r="IH144">
        <v>17.678000000000001</v>
      </c>
      <c r="II144">
        <v>0</v>
      </c>
      <c r="IJ144">
        <v>9.81</v>
      </c>
      <c r="IK144">
        <v>0</v>
      </c>
      <c r="IL144">
        <v>0</v>
      </c>
      <c r="IM144">
        <v>0</v>
      </c>
      <c r="IN144">
        <v>0</v>
      </c>
      <c r="IO144">
        <v>0</v>
      </c>
      <c r="IP144">
        <v>0</v>
      </c>
      <c r="IQ144">
        <v>9.81</v>
      </c>
      <c r="IR144">
        <v>6097</v>
      </c>
      <c r="IS144">
        <v>0</v>
      </c>
      <c r="IT144">
        <v>0</v>
      </c>
      <c r="IU144">
        <v>0</v>
      </c>
      <c r="IV144">
        <v>0</v>
      </c>
      <c r="IW144">
        <v>6215</v>
      </c>
      <c r="IX144">
        <v>0</v>
      </c>
      <c r="IY144">
        <v>0</v>
      </c>
      <c r="IZ144">
        <v>0</v>
      </c>
      <c r="JA144">
        <v>0</v>
      </c>
      <c r="JB144">
        <v>0</v>
      </c>
      <c r="JC144">
        <v>0</v>
      </c>
      <c r="JD144">
        <v>0</v>
      </c>
      <c r="JE144">
        <v>0</v>
      </c>
      <c r="JF144">
        <v>0</v>
      </c>
      <c r="JG144">
        <v>0</v>
      </c>
      <c r="JH144">
        <v>0</v>
      </c>
      <c r="JJ144">
        <v>0</v>
      </c>
      <c r="JK144">
        <v>0</v>
      </c>
      <c r="JL144">
        <v>0</v>
      </c>
      <c r="JM144">
        <v>0</v>
      </c>
      <c r="JO144">
        <v>0</v>
      </c>
      <c r="JP144">
        <v>0</v>
      </c>
      <c r="JQ144">
        <v>0</v>
      </c>
      <c r="JR144">
        <v>0</v>
      </c>
      <c r="JS144">
        <v>0</v>
      </c>
      <c r="JT144">
        <v>0</v>
      </c>
      <c r="JU144">
        <v>0</v>
      </c>
      <c r="JW144">
        <v>0</v>
      </c>
      <c r="JX144">
        <v>0</v>
      </c>
      <c r="JY144">
        <v>0</v>
      </c>
      <c r="JZ144">
        <v>0</v>
      </c>
      <c r="KD144">
        <v>0</v>
      </c>
      <c r="KE144">
        <v>7375</v>
      </c>
      <c r="KG144">
        <v>0</v>
      </c>
      <c r="KH144">
        <v>0</v>
      </c>
      <c r="KI144">
        <v>0</v>
      </c>
      <c r="KJ144">
        <v>4</v>
      </c>
      <c r="KK144">
        <v>2</v>
      </c>
      <c r="KL144">
        <v>2486</v>
      </c>
      <c r="KM144">
        <v>1243</v>
      </c>
      <c r="KN144">
        <v>0</v>
      </c>
      <c r="KO144">
        <v>0</v>
      </c>
      <c r="KP144">
        <v>0</v>
      </c>
      <c r="KQ144">
        <v>0</v>
      </c>
      <c r="KS144">
        <v>0</v>
      </c>
      <c r="KT144">
        <v>0</v>
      </c>
      <c r="KU144">
        <v>0</v>
      </c>
      <c r="KW144">
        <v>0</v>
      </c>
      <c r="KX144">
        <v>0</v>
      </c>
      <c r="KY144">
        <v>0</v>
      </c>
      <c r="KZ144">
        <v>2385198</v>
      </c>
      <c r="LA144">
        <v>0</v>
      </c>
      <c r="LB144">
        <v>0</v>
      </c>
      <c r="LD144">
        <v>0</v>
      </c>
      <c r="LE144">
        <v>0</v>
      </c>
      <c r="LF144">
        <v>0</v>
      </c>
      <c r="LG144">
        <v>15240</v>
      </c>
      <c r="LH144">
        <v>0</v>
      </c>
      <c r="LI144">
        <v>2385198</v>
      </c>
      <c r="LJ144">
        <v>246.57600000000002</v>
      </c>
      <c r="LK144">
        <v>1</v>
      </c>
      <c r="LL144">
        <v>33540</v>
      </c>
      <c r="LM144">
        <v>5203</v>
      </c>
      <c r="LN144">
        <v>0</v>
      </c>
      <c r="LO144">
        <v>0</v>
      </c>
      <c r="LP144">
        <v>0</v>
      </c>
      <c r="LQ144">
        <v>0</v>
      </c>
      <c r="LR144">
        <v>0</v>
      </c>
      <c r="LS144">
        <v>0</v>
      </c>
      <c r="LT144">
        <v>0</v>
      </c>
      <c r="LU144">
        <v>0</v>
      </c>
      <c r="LV144">
        <v>0</v>
      </c>
      <c r="LW144">
        <v>0</v>
      </c>
      <c r="LX144">
        <v>0</v>
      </c>
      <c r="LY144">
        <v>0</v>
      </c>
      <c r="LZ144">
        <v>254</v>
      </c>
      <c r="MA144">
        <v>15240</v>
      </c>
      <c r="MB144">
        <v>0</v>
      </c>
      <c r="MC144">
        <v>10160</v>
      </c>
      <c r="MD144">
        <v>5080</v>
      </c>
      <c r="ME144">
        <v>0</v>
      </c>
      <c r="MF144">
        <v>0</v>
      </c>
      <c r="MG144">
        <v>2478033</v>
      </c>
      <c r="MH144">
        <v>0</v>
      </c>
      <c r="MI144">
        <v>0</v>
      </c>
      <c r="MJ144">
        <v>0</v>
      </c>
      <c r="MK144">
        <v>0</v>
      </c>
      <c r="ML144">
        <v>0</v>
      </c>
      <c r="MM144">
        <v>1228196.149</v>
      </c>
      <c r="MN144">
        <v>0</v>
      </c>
      <c r="MO144">
        <v>81365.085000000006</v>
      </c>
      <c r="MP144">
        <v>164.84100000000001</v>
      </c>
      <c r="MQ144">
        <v>182.51900000000001</v>
      </c>
      <c r="MS144">
        <v>763323922</v>
      </c>
      <c r="MT144">
        <v>257639917</v>
      </c>
      <c r="MU144">
        <v>3708</v>
      </c>
      <c r="MV144">
        <v>10987</v>
      </c>
      <c r="MW144">
        <v>10245</v>
      </c>
      <c r="MX144">
        <v>505684005</v>
      </c>
      <c r="MY144">
        <v>0</v>
      </c>
      <c r="MZ144">
        <v>84000</v>
      </c>
      <c r="NA144">
        <v>10</v>
      </c>
      <c r="NB144">
        <v>1</v>
      </c>
      <c r="ND144">
        <v>285.85000000000002</v>
      </c>
      <c r="NE144">
        <v>12863</v>
      </c>
      <c r="NF144">
        <v>11</v>
      </c>
      <c r="NG144">
        <v>11000</v>
      </c>
      <c r="NH144">
        <v>26924</v>
      </c>
      <c r="NI144">
        <v>0</v>
      </c>
      <c r="NJ144">
        <v>0</v>
      </c>
      <c r="NK144">
        <v>0</v>
      </c>
      <c r="NL144">
        <v>0</v>
      </c>
      <c r="NN144">
        <v>0</v>
      </c>
      <c r="NO144">
        <v>0</v>
      </c>
      <c r="NP144">
        <v>254</v>
      </c>
      <c r="NT144">
        <v>0</v>
      </c>
      <c r="NU144">
        <v>0</v>
      </c>
      <c r="NV144">
        <v>0</v>
      </c>
      <c r="NW144">
        <v>0</v>
      </c>
      <c r="NX144">
        <v>0</v>
      </c>
      <c r="NY144">
        <v>0</v>
      </c>
      <c r="NZ144">
        <v>0</v>
      </c>
      <c r="OA144">
        <v>0</v>
      </c>
      <c r="OB144">
        <v>0</v>
      </c>
      <c r="OC144">
        <v>0</v>
      </c>
      <c r="OD144">
        <v>0</v>
      </c>
      <c r="OE144">
        <v>0</v>
      </c>
      <c r="OF144">
        <v>168000</v>
      </c>
      <c r="OG144">
        <v>4000</v>
      </c>
      <c r="OH144">
        <v>8000</v>
      </c>
      <c r="OO144">
        <v>0</v>
      </c>
      <c r="OP144">
        <v>0</v>
      </c>
      <c r="OQ144">
        <v>0</v>
      </c>
      <c r="OR144">
        <v>0</v>
      </c>
      <c r="OS144">
        <v>0</v>
      </c>
      <c r="OT144">
        <v>0</v>
      </c>
      <c r="OU144">
        <v>0</v>
      </c>
      <c r="OV144">
        <v>1952225</v>
      </c>
      <c r="OX144">
        <v>0.25270000000000004</v>
      </c>
      <c r="OY144">
        <v>406500.10000000003</v>
      </c>
      <c r="OZ144">
        <v>400551</v>
      </c>
      <c r="PA144">
        <v>147789</v>
      </c>
      <c r="PB144">
        <v>6925</v>
      </c>
      <c r="PC144">
        <v>0</v>
      </c>
      <c r="PD144">
        <v>35000000</v>
      </c>
      <c r="PE144">
        <v>33517000</v>
      </c>
      <c r="PF144">
        <v>1483000</v>
      </c>
      <c r="PG144">
        <v>306</v>
      </c>
      <c r="PH144">
        <v>0</v>
      </c>
      <c r="PI144">
        <v>0</v>
      </c>
      <c r="PJ144">
        <v>0</v>
      </c>
      <c r="PK144">
        <v>0</v>
      </c>
      <c r="PL144">
        <v>0</v>
      </c>
      <c r="PM144">
        <v>0</v>
      </c>
      <c r="PN144">
        <v>0</v>
      </c>
      <c r="PO144">
        <v>0</v>
      </c>
    </row>
    <row r="145" spans="1:431" customFormat="1" x14ac:dyDescent="0.3">
      <c r="A145">
        <v>46778</v>
      </c>
      <c r="B145" s="4">
        <v>178801</v>
      </c>
      <c r="C145">
        <v>9</v>
      </c>
      <c r="D145">
        <v>2026</v>
      </c>
      <c r="E145">
        <v>6215</v>
      </c>
      <c r="F145">
        <v>0</v>
      </c>
      <c r="G145">
        <v>135.31399999999999</v>
      </c>
      <c r="H145">
        <v>134.68600000000001</v>
      </c>
      <c r="I145">
        <v>134.68600000000001</v>
      </c>
      <c r="J145">
        <v>135.31399999999999</v>
      </c>
      <c r="K145">
        <v>0</v>
      </c>
      <c r="L145">
        <v>6215</v>
      </c>
      <c r="M145">
        <v>0</v>
      </c>
      <c r="N145">
        <v>0</v>
      </c>
      <c r="P145">
        <v>133.917</v>
      </c>
      <c r="Q145">
        <v>0</v>
      </c>
      <c r="R145">
        <v>63100</v>
      </c>
      <c r="S145">
        <v>471.19</v>
      </c>
      <c r="U145">
        <v>45907</v>
      </c>
      <c r="V145">
        <v>18.088000000000001</v>
      </c>
      <c r="W145">
        <v>11242</v>
      </c>
      <c r="X145">
        <v>11242</v>
      </c>
      <c r="Z145">
        <v>0</v>
      </c>
      <c r="AC145">
        <v>0</v>
      </c>
      <c r="AD145" t="s">
        <v>427</v>
      </c>
      <c r="AE145">
        <v>0</v>
      </c>
      <c r="AH145">
        <v>0</v>
      </c>
      <c r="AI145">
        <v>0</v>
      </c>
      <c r="AJ145">
        <v>6215</v>
      </c>
      <c r="AK145" t="s">
        <v>949</v>
      </c>
      <c r="AL145" t="s">
        <v>564</v>
      </c>
      <c r="AM145">
        <v>0</v>
      </c>
      <c r="AN145">
        <v>0</v>
      </c>
      <c r="AO145">
        <v>0</v>
      </c>
      <c r="AP145">
        <v>0</v>
      </c>
      <c r="AQ145">
        <v>0</v>
      </c>
      <c r="AS145">
        <v>0</v>
      </c>
      <c r="AT145">
        <v>0</v>
      </c>
      <c r="AU145">
        <v>0</v>
      </c>
      <c r="AV145">
        <v>-12</v>
      </c>
      <c r="AW145">
        <v>1864771</v>
      </c>
      <c r="AX145">
        <v>1766866</v>
      </c>
      <c r="AY145">
        <v>1287624</v>
      </c>
      <c r="AZ145">
        <v>63100</v>
      </c>
      <c r="BA145">
        <v>12.75</v>
      </c>
      <c r="BB145">
        <v>0</v>
      </c>
      <c r="BC145">
        <v>0</v>
      </c>
      <c r="BD145">
        <v>0</v>
      </c>
      <c r="BE145">
        <v>0</v>
      </c>
      <c r="BF145">
        <v>1472638</v>
      </c>
      <c r="BG145">
        <v>0</v>
      </c>
      <c r="BJ145">
        <v>12</v>
      </c>
      <c r="BK145">
        <v>0</v>
      </c>
      <c r="BL145">
        <v>0</v>
      </c>
      <c r="BM145">
        <v>0</v>
      </c>
      <c r="BN145">
        <v>0</v>
      </c>
      <c r="BO145">
        <v>0</v>
      </c>
      <c r="BP145">
        <v>0</v>
      </c>
      <c r="BQ145">
        <v>907</v>
      </c>
      <c r="BS145">
        <v>0</v>
      </c>
      <c r="BT145">
        <v>0</v>
      </c>
      <c r="BU145">
        <v>0</v>
      </c>
      <c r="BV145">
        <v>0</v>
      </c>
      <c r="BW145">
        <v>0</v>
      </c>
      <c r="BY145">
        <v>0</v>
      </c>
      <c r="CA145">
        <v>0</v>
      </c>
      <c r="CB145">
        <v>0</v>
      </c>
      <c r="CC145">
        <v>0</v>
      </c>
      <c r="CD145">
        <v>0</v>
      </c>
      <c r="CE145">
        <v>0</v>
      </c>
      <c r="CF145">
        <v>0</v>
      </c>
      <c r="CG145">
        <v>0</v>
      </c>
      <c r="CH145">
        <v>107545</v>
      </c>
      <c r="CI145">
        <v>0</v>
      </c>
      <c r="CJ145">
        <v>4</v>
      </c>
      <c r="CK145">
        <v>0</v>
      </c>
      <c r="CL145">
        <v>0</v>
      </c>
      <c r="CN145">
        <v>0</v>
      </c>
      <c r="CO145">
        <v>1</v>
      </c>
      <c r="CP145">
        <v>0</v>
      </c>
      <c r="CQ145">
        <v>1.333</v>
      </c>
      <c r="CR145">
        <v>133.15100000000001</v>
      </c>
      <c r="CS145">
        <v>0</v>
      </c>
      <c r="CT145">
        <v>0</v>
      </c>
      <c r="CU145">
        <v>0</v>
      </c>
      <c r="CV145">
        <v>0</v>
      </c>
      <c r="CW145">
        <v>0</v>
      </c>
      <c r="CX145">
        <v>0</v>
      </c>
      <c r="CY145">
        <v>0</v>
      </c>
      <c r="CZ145">
        <v>0</v>
      </c>
      <c r="DB145">
        <v>837073</v>
      </c>
      <c r="DC145">
        <v>0</v>
      </c>
      <c r="DD145">
        <v>0</v>
      </c>
      <c r="DE145">
        <v>241764</v>
      </c>
      <c r="DF145">
        <v>241764</v>
      </c>
      <c r="DG145">
        <v>38.9</v>
      </c>
      <c r="DH145">
        <v>0</v>
      </c>
      <c r="DI145">
        <v>0</v>
      </c>
      <c r="DK145">
        <v>4189</v>
      </c>
      <c r="DL145">
        <v>0</v>
      </c>
      <c r="DM145">
        <v>164104</v>
      </c>
      <c r="DN145">
        <v>400</v>
      </c>
      <c r="DO145">
        <v>0</v>
      </c>
      <c r="DP145">
        <v>0</v>
      </c>
      <c r="DQ145">
        <v>0</v>
      </c>
      <c r="DR145">
        <v>0</v>
      </c>
      <c r="DS145">
        <v>0</v>
      </c>
      <c r="DT145">
        <v>0</v>
      </c>
      <c r="DU145">
        <v>0</v>
      </c>
      <c r="DV145">
        <v>0</v>
      </c>
      <c r="DW145">
        <v>0</v>
      </c>
      <c r="DX145">
        <v>0</v>
      </c>
      <c r="DY145">
        <v>0</v>
      </c>
      <c r="DZ145">
        <v>0</v>
      </c>
      <c r="EA145">
        <v>0</v>
      </c>
      <c r="EB145">
        <v>0</v>
      </c>
      <c r="EC145">
        <v>20.286000000000001</v>
      </c>
      <c r="ED145">
        <v>144989</v>
      </c>
      <c r="EE145">
        <v>0</v>
      </c>
      <c r="EF145">
        <v>0</v>
      </c>
      <c r="EG145">
        <v>0</v>
      </c>
      <c r="EH145">
        <v>19515</v>
      </c>
      <c r="EI145">
        <v>0</v>
      </c>
      <c r="EJ145">
        <v>0</v>
      </c>
      <c r="EK145">
        <v>0</v>
      </c>
      <c r="EL145">
        <v>0</v>
      </c>
      <c r="EM145">
        <v>0</v>
      </c>
      <c r="EN145">
        <v>0.628</v>
      </c>
      <c r="EO145">
        <v>0</v>
      </c>
      <c r="EP145">
        <v>0</v>
      </c>
      <c r="EQ145">
        <v>0.628</v>
      </c>
      <c r="ER145">
        <v>0</v>
      </c>
      <c r="ES145">
        <v>3.14</v>
      </c>
      <c r="ET145">
        <v>0</v>
      </c>
      <c r="EV145">
        <v>0</v>
      </c>
      <c r="EW145">
        <v>0</v>
      </c>
      <c r="EX145">
        <v>0</v>
      </c>
      <c r="EZ145">
        <v>1522403</v>
      </c>
      <c r="FA145">
        <v>0</v>
      </c>
      <c r="FB145">
        <v>1585104</v>
      </c>
      <c r="FC145">
        <v>0</v>
      </c>
      <c r="FD145">
        <v>0</v>
      </c>
      <c r="FE145">
        <v>207493</v>
      </c>
      <c r="FF145">
        <v>36970</v>
      </c>
      <c r="FG145">
        <v>6.7610000000000003E-2</v>
      </c>
      <c r="FH145">
        <v>3.1380999999999999E-2</v>
      </c>
      <c r="FI145">
        <v>0</v>
      </c>
      <c r="FJ145">
        <v>0</v>
      </c>
      <c r="FK145">
        <v>236.94900000000001</v>
      </c>
      <c r="FL145">
        <v>1937111</v>
      </c>
      <c r="FM145">
        <v>0</v>
      </c>
      <c r="FN145">
        <v>0</v>
      </c>
      <c r="FO145">
        <v>0</v>
      </c>
      <c r="FP145">
        <v>0</v>
      </c>
      <c r="FQ145">
        <v>0</v>
      </c>
      <c r="FR145">
        <v>0</v>
      </c>
      <c r="FS145">
        <v>0</v>
      </c>
      <c r="FT145">
        <v>0</v>
      </c>
      <c r="FU145">
        <v>0</v>
      </c>
      <c r="FV145">
        <v>0</v>
      </c>
      <c r="FW145">
        <v>0</v>
      </c>
      <c r="FX145">
        <v>0</v>
      </c>
      <c r="FY145">
        <v>0</v>
      </c>
      <c r="GB145">
        <v>0</v>
      </c>
      <c r="GC145">
        <v>0</v>
      </c>
      <c r="GD145">
        <v>0</v>
      </c>
      <c r="GF145">
        <v>0</v>
      </c>
      <c r="GG145">
        <v>0</v>
      </c>
      <c r="GH145">
        <v>0</v>
      </c>
      <c r="GI145">
        <v>0</v>
      </c>
      <c r="GK145">
        <v>0</v>
      </c>
      <c r="GL145">
        <v>0</v>
      </c>
      <c r="GM145">
        <v>0</v>
      </c>
      <c r="GN145">
        <v>0</v>
      </c>
      <c r="GO145">
        <v>0</v>
      </c>
      <c r="GQ145">
        <v>0</v>
      </c>
      <c r="GR145">
        <v>0</v>
      </c>
      <c r="GS145">
        <v>0</v>
      </c>
      <c r="GT145">
        <v>0</v>
      </c>
      <c r="HB145">
        <v>0</v>
      </c>
      <c r="HC145">
        <v>0</v>
      </c>
      <c r="HD145">
        <v>50459</v>
      </c>
      <c r="HE145">
        <v>0</v>
      </c>
      <c r="HF145">
        <v>156236</v>
      </c>
      <c r="HG145">
        <v>5594</v>
      </c>
      <c r="HH145">
        <v>56225</v>
      </c>
      <c r="HI145">
        <v>0</v>
      </c>
      <c r="HJ145">
        <v>36349</v>
      </c>
      <c r="HK145">
        <v>0</v>
      </c>
      <c r="HL145">
        <v>0</v>
      </c>
      <c r="HM145">
        <v>0</v>
      </c>
      <c r="HN145">
        <v>0</v>
      </c>
      <c r="HO145">
        <v>0</v>
      </c>
      <c r="HP145">
        <v>0</v>
      </c>
      <c r="HQ145">
        <v>0</v>
      </c>
      <c r="HR145">
        <v>0</v>
      </c>
      <c r="HS145">
        <v>1522004</v>
      </c>
      <c r="HT145">
        <v>36970</v>
      </c>
      <c r="HW145">
        <v>0</v>
      </c>
      <c r="HX145">
        <v>4</v>
      </c>
      <c r="HY145">
        <v>4</v>
      </c>
      <c r="HZ145">
        <v>37</v>
      </c>
      <c r="IA145">
        <v>42</v>
      </c>
      <c r="IB145">
        <v>61</v>
      </c>
      <c r="IC145">
        <v>148</v>
      </c>
      <c r="ID145">
        <v>0</v>
      </c>
      <c r="IE145">
        <v>0</v>
      </c>
      <c r="IF145">
        <v>0</v>
      </c>
      <c r="IG145">
        <v>9</v>
      </c>
      <c r="IH145">
        <v>56.283000000000001</v>
      </c>
      <c r="II145">
        <v>0</v>
      </c>
      <c r="IJ145">
        <v>18.088000000000001</v>
      </c>
      <c r="IK145">
        <v>0</v>
      </c>
      <c r="IL145">
        <v>0</v>
      </c>
      <c r="IM145">
        <v>0</v>
      </c>
      <c r="IN145">
        <v>0</v>
      </c>
      <c r="IO145">
        <v>0</v>
      </c>
      <c r="IP145">
        <v>0</v>
      </c>
      <c r="IQ145">
        <v>18.088000000000001</v>
      </c>
      <c r="IR145">
        <v>11242</v>
      </c>
      <c r="IS145">
        <v>0</v>
      </c>
      <c r="IT145">
        <v>0</v>
      </c>
      <c r="IU145">
        <v>0</v>
      </c>
      <c r="IV145">
        <v>0</v>
      </c>
      <c r="IW145">
        <v>6215</v>
      </c>
      <c r="IX145">
        <v>0</v>
      </c>
      <c r="IY145">
        <v>0</v>
      </c>
      <c r="IZ145">
        <v>0</v>
      </c>
      <c r="JA145">
        <v>0</v>
      </c>
      <c r="JB145">
        <v>0</v>
      </c>
      <c r="JC145">
        <v>0</v>
      </c>
      <c r="JD145">
        <v>0</v>
      </c>
      <c r="JE145">
        <v>0</v>
      </c>
      <c r="JF145">
        <v>0</v>
      </c>
      <c r="JG145">
        <v>0</v>
      </c>
      <c r="JH145">
        <v>0</v>
      </c>
      <c r="JJ145">
        <v>0</v>
      </c>
      <c r="JK145">
        <v>0</v>
      </c>
      <c r="JL145">
        <v>0</v>
      </c>
      <c r="JM145">
        <v>0</v>
      </c>
      <c r="JO145">
        <v>0</v>
      </c>
      <c r="JP145">
        <v>0</v>
      </c>
      <c r="JQ145">
        <v>0</v>
      </c>
      <c r="JR145">
        <v>0</v>
      </c>
      <c r="JS145">
        <v>0</v>
      </c>
      <c r="JT145">
        <v>0</v>
      </c>
      <c r="JU145">
        <v>0</v>
      </c>
      <c r="JW145">
        <v>0</v>
      </c>
      <c r="JX145">
        <v>0</v>
      </c>
      <c r="JY145">
        <v>0</v>
      </c>
      <c r="JZ145">
        <v>0</v>
      </c>
      <c r="KD145">
        <v>0</v>
      </c>
      <c r="KE145">
        <v>7375</v>
      </c>
      <c r="KG145">
        <v>0</v>
      </c>
      <c r="KH145">
        <v>0</v>
      </c>
      <c r="KI145">
        <v>0</v>
      </c>
      <c r="KJ145">
        <v>9</v>
      </c>
      <c r="KK145">
        <v>0</v>
      </c>
      <c r="KL145">
        <v>5594</v>
      </c>
      <c r="KM145">
        <v>0</v>
      </c>
      <c r="KN145">
        <v>0</v>
      </c>
      <c r="KO145">
        <v>0</v>
      </c>
      <c r="KP145">
        <v>0</v>
      </c>
      <c r="KQ145">
        <v>0</v>
      </c>
      <c r="KS145">
        <v>0</v>
      </c>
      <c r="KT145">
        <v>0</v>
      </c>
      <c r="KU145">
        <v>0</v>
      </c>
      <c r="KW145">
        <v>0</v>
      </c>
      <c r="KX145">
        <v>0</v>
      </c>
      <c r="KY145">
        <v>0</v>
      </c>
      <c r="KZ145">
        <v>1823553</v>
      </c>
      <c r="LA145">
        <v>0</v>
      </c>
      <c r="LB145">
        <v>0</v>
      </c>
      <c r="LD145">
        <v>0</v>
      </c>
      <c r="LE145">
        <v>0</v>
      </c>
      <c r="LF145">
        <v>0</v>
      </c>
      <c r="LG145">
        <v>57086</v>
      </c>
      <c r="LH145">
        <v>0</v>
      </c>
      <c r="LI145">
        <v>1823553</v>
      </c>
      <c r="LJ145">
        <v>133.15100000000001</v>
      </c>
      <c r="LK145">
        <v>1</v>
      </c>
      <c r="LL145">
        <v>33540</v>
      </c>
      <c r="LM145">
        <v>2809</v>
      </c>
      <c r="LN145">
        <v>0</v>
      </c>
      <c r="LO145">
        <v>0</v>
      </c>
      <c r="LP145">
        <v>0</v>
      </c>
      <c r="LQ145">
        <v>0</v>
      </c>
      <c r="LR145">
        <v>0</v>
      </c>
      <c r="LS145">
        <v>0</v>
      </c>
      <c r="LT145">
        <v>0</v>
      </c>
      <c r="LU145">
        <v>0</v>
      </c>
      <c r="LV145">
        <v>0</v>
      </c>
      <c r="LW145">
        <v>0</v>
      </c>
      <c r="LX145">
        <v>0</v>
      </c>
      <c r="LY145">
        <v>0</v>
      </c>
      <c r="LZ145">
        <v>154</v>
      </c>
      <c r="MA145">
        <v>9240</v>
      </c>
      <c r="MB145">
        <v>0</v>
      </c>
      <c r="MC145">
        <v>6160</v>
      </c>
      <c r="MD145">
        <v>3080</v>
      </c>
      <c r="ME145">
        <v>0</v>
      </c>
      <c r="MF145">
        <v>0</v>
      </c>
      <c r="MG145">
        <v>1874011</v>
      </c>
      <c r="MH145">
        <v>0</v>
      </c>
      <c r="MI145">
        <v>0</v>
      </c>
      <c r="MJ145">
        <v>0</v>
      </c>
      <c r="MK145">
        <v>0</v>
      </c>
      <c r="ML145">
        <v>0</v>
      </c>
      <c r="MM145">
        <v>1228196.149</v>
      </c>
      <c r="MN145">
        <v>6.6660000000000004</v>
      </c>
      <c r="MO145">
        <v>81365.085000000006</v>
      </c>
      <c r="MP145">
        <v>48.094999999999999</v>
      </c>
      <c r="MQ145">
        <v>104.378</v>
      </c>
      <c r="MS145">
        <v>763323922</v>
      </c>
      <c r="MT145">
        <v>257639917</v>
      </c>
      <c r="MU145">
        <v>11807</v>
      </c>
      <c r="MV145">
        <v>34980</v>
      </c>
      <c r="MW145">
        <v>2989</v>
      </c>
      <c r="MX145">
        <v>505684005</v>
      </c>
      <c r="MY145">
        <v>41429</v>
      </c>
      <c r="MZ145">
        <v>52000</v>
      </c>
      <c r="NA145">
        <v>5</v>
      </c>
      <c r="NB145">
        <v>3</v>
      </c>
      <c r="ND145">
        <v>159.82400000000001</v>
      </c>
      <c r="NE145">
        <v>7192</v>
      </c>
      <c r="NF145">
        <v>1</v>
      </c>
      <c r="NG145">
        <v>1000</v>
      </c>
      <c r="NH145">
        <v>16324</v>
      </c>
      <c r="NI145">
        <v>0</v>
      </c>
      <c r="NJ145">
        <v>1</v>
      </c>
      <c r="NK145">
        <v>0</v>
      </c>
      <c r="NL145">
        <v>47846</v>
      </c>
      <c r="NN145">
        <v>0</v>
      </c>
      <c r="NO145">
        <v>0</v>
      </c>
      <c r="NP145">
        <v>154</v>
      </c>
      <c r="NT145">
        <v>0</v>
      </c>
      <c r="NU145">
        <v>0</v>
      </c>
      <c r="NV145">
        <v>0</v>
      </c>
      <c r="NW145">
        <v>0</v>
      </c>
      <c r="NX145">
        <v>0</v>
      </c>
      <c r="NY145">
        <v>0</v>
      </c>
      <c r="NZ145">
        <v>0</v>
      </c>
      <c r="OA145">
        <v>0</v>
      </c>
      <c r="OB145">
        <v>0</v>
      </c>
      <c r="OC145">
        <v>0</v>
      </c>
      <c r="OD145">
        <v>0</v>
      </c>
      <c r="OE145">
        <v>180000</v>
      </c>
      <c r="OF145">
        <v>960000</v>
      </c>
      <c r="OG145">
        <v>4000</v>
      </c>
      <c r="OH145">
        <v>8000</v>
      </c>
      <c r="OO145">
        <v>2.8560000000000003</v>
      </c>
      <c r="OP145">
        <v>0</v>
      </c>
      <c r="OQ145">
        <v>2.8560000000000003</v>
      </c>
      <c r="OR145">
        <v>2663</v>
      </c>
      <c r="OS145">
        <v>0</v>
      </c>
      <c r="OT145">
        <v>2663</v>
      </c>
      <c r="OU145">
        <v>267</v>
      </c>
      <c r="OV145">
        <v>20428152</v>
      </c>
      <c r="OX145">
        <v>0.25270000000000004</v>
      </c>
      <c r="OY145">
        <v>406500.10000000003</v>
      </c>
      <c r="OZ145">
        <v>0</v>
      </c>
      <c r="PA145">
        <v>0</v>
      </c>
      <c r="PB145">
        <v>6925</v>
      </c>
      <c r="PC145">
        <v>0</v>
      </c>
      <c r="PD145">
        <v>35000000</v>
      </c>
      <c r="PE145">
        <v>33517000</v>
      </c>
      <c r="PF145">
        <v>1483000</v>
      </c>
      <c r="PG145">
        <v>306</v>
      </c>
      <c r="PH145">
        <v>0</v>
      </c>
      <c r="PI145">
        <v>0</v>
      </c>
      <c r="PJ145">
        <v>0</v>
      </c>
      <c r="PK145">
        <v>0</v>
      </c>
      <c r="PL145">
        <v>9000</v>
      </c>
      <c r="PM145">
        <v>0</v>
      </c>
      <c r="PN145">
        <v>0</v>
      </c>
      <c r="PO145">
        <v>0</v>
      </c>
    </row>
    <row r="146" spans="1:431" customFormat="1" x14ac:dyDescent="0.3">
      <c r="A146">
        <v>46778</v>
      </c>
      <c r="B146" s="4">
        <v>178807</v>
      </c>
      <c r="C146">
        <v>9</v>
      </c>
      <c r="D146">
        <v>2026</v>
      </c>
      <c r="E146">
        <v>6215</v>
      </c>
      <c r="F146">
        <v>0</v>
      </c>
      <c r="G146">
        <v>127.072</v>
      </c>
      <c r="H146">
        <v>118.20400000000001</v>
      </c>
      <c r="I146">
        <v>118.20400000000001</v>
      </c>
      <c r="J146">
        <v>127.072</v>
      </c>
      <c r="K146">
        <v>0</v>
      </c>
      <c r="L146">
        <v>6215</v>
      </c>
      <c r="M146">
        <v>0</v>
      </c>
      <c r="N146">
        <v>0</v>
      </c>
      <c r="P146">
        <v>131.68</v>
      </c>
      <c r="Q146">
        <v>0</v>
      </c>
      <c r="R146">
        <v>62046</v>
      </c>
      <c r="S146">
        <v>471.19</v>
      </c>
      <c r="U146">
        <v>45137</v>
      </c>
      <c r="V146">
        <v>5.5030000000000001</v>
      </c>
      <c r="W146">
        <v>3420</v>
      </c>
      <c r="X146">
        <v>3420</v>
      </c>
      <c r="Z146">
        <v>0</v>
      </c>
      <c r="AC146">
        <v>0</v>
      </c>
      <c r="AD146" t="s">
        <v>427</v>
      </c>
      <c r="AE146">
        <v>0</v>
      </c>
      <c r="AH146">
        <v>0</v>
      </c>
      <c r="AI146">
        <v>0</v>
      </c>
      <c r="AJ146">
        <v>6215</v>
      </c>
      <c r="AK146" t="s">
        <v>949</v>
      </c>
      <c r="AL146" t="s">
        <v>565</v>
      </c>
      <c r="AM146">
        <v>0</v>
      </c>
      <c r="AN146">
        <v>0</v>
      </c>
      <c r="AO146">
        <v>0</v>
      </c>
      <c r="AP146">
        <v>0</v>
      </c>
      <c r="AQ146">
        <v>0</v>
      </c>
      <c r="AS146">
        <v>0</v>
      </c>
      <c r="AT146">
        <v>0</v>
      </c>
      <c r="AU146">
        <v>0</v>
      </c>
      <c r="AV146">
        <v>-11</v>
      </c>
      <c r="AW146">
        <v>1481058</v>
      </c>
      <c r="AX146">
        <v>1389203</v>
      </c>
      <c r="AY146">
        <v>985552</v>
      </c>
      <c r="AZ146">
        <v>62046</v>
      </c>
      <c r="BA146">
        <v>0</v>
      </c>
      <c r="BB146">
        <v>0</v>
      </c>
      <c r="BC146">
        <v>0</v>
      </c>
      <c r="BD146">
        <v>0</v>
      </c>
      <c r="BE146">
        <v>0</v>
      </c>
      <c r="BF146">
        <v>1148909</v>
      </c>
      <c r="BG146">
        <v>0</v>
      </c>
      <c r="BJ146">
        <v>12</v>
      </c>
      <c r="BK146">
        <v>0</v>
      </c>
      <c r="BL146">
        <v>0</v>
      </c>
      <c r="BM146">
        <v>0</v>
      </c>
      <c r="BN146">
        <v>0</v>
      </c>
      <c r="BO146">
        <v>0</v>
      </c>
      <c r="BP146">
        <v>0</v>
      </c>
      <c r="BQ146">
        <v>910</v>
      </c>
      <c r="BS146">
        <v>0</v>
      </c>
      <c r="BT146">
        <v>0</v>
      </c>
      <c r="BU146">
        <v>0</v>
      </c>
      <c r="BV146">
        <v>0</v>
      </c>
      <c r="BW146">
        <v>0</v>
      </c>
      <c r="BY146">
        <v>0</v>
      </c>
      <c r="CA146">
        <v>0</v>
      </c>
      <c r="CB146">
        <v>0</v>
      </c>
      <c r="CC146">
        <v>0</v>
      </c>
      <c r="CD146">
        <v>0</v>
      </c>
      <c r="CE146">
        <v>0</v>
      </c>
      <c r="CF146">
        <v>0</v>
      </c>
      <c r="CG146">
        <v>0</v>
      </c>
      <c r="CH146">
        <v>100237</v>
      </c>
      <c r="CI146">
        <v>0</v>
      </c>
      <c r="CJ146">
        <v>4</v>
      </c>
      <c r="CK146">
        <v>0</v>
      </c>
      <c r="CL146">
        <v>0</v>
      </c>
      <c r="CN146">
        <v>0</v>
      </c>
      <c r="CO146">
        <v>1</v>
      </c>
      <c r="CP146">
        <v>0</v>
      </c>
      <c r="CQ146">
        <v>0</v>
      </c>
      <c r="CR146">
        <v>131.43600000000001</v>
      </c>
      <c r="CS146">
        <v>0</v>
      </c>
      <c r="CT146">
        <v>0</v>
      </c>
      <c r="CU146">
        <v>0</v>
      </c>
      <c r="CV146">
        <v>0</v>
      </c>
      <c r="CW146">
        <v>0</v>
      </c>
      <c r="CX146">
        <v>0</v>
      </c>
      <c r="CY146">
        <v>0</v>
      </c>
      <c r="CZ146">
        <v>0</v>
      </c>
      <c r="DB146">
        <v>734638</v>
      </c>
      <c r="DC146">
        <v>0</v>
      </c>
      <c r="DD146">
        <v>0</v>
      </c>
      <c r="DE146">
        <v>68987</v>
      </c>
      <c r="DF146">
        <v>68987</v>
      </c>
      <c r="DG146">
        <v>11.1</v>
      </c>
      <c r="DH146">
        <v>0</v>
      </c>
      <c r="DI146">
        <v>0</v>
      </c>
      <c r="DK146">
        <v>4236</v>
      </c>
      <c r="DL146">
        <v>0</v>
      </c>
      <c r="DM146">
        <v>189831</v>
      </c>
      <c r="DN146">
        <v>462</v>
      </c>
      <c r="DO146">
        <v>0</v>
      </c>
      <c r="DP146">
        <v>0</v>
      </c>
      <c r="DQ146">
        <v>0</v>
      </c>
      <c r="DR146">
        <v>0</v>
      </c>
      <c r="DS146">
        <v>0</v>
      </c>
      <c r="DT146">
        <v>0</v>
      </c>
      <c r="DU146">
        <v>0</v>
      </c>
      <c r="DV146">
        <v>0</v>
      </c>
      <c r="DW146">
        <v>0</v>
      </c>
      <c r="DX146">
        <v>0</v>
      </c>
      <c r="DY146">
        <v>0</v>
      </c>
      <c r="DZ146">
        <v>0</v>
      </c>
      <c r="EA146">
        <v>0</v>
      </c>
      <c r="EB146">
        <v>0</v>
      </c>
      <c r="EC146">
        <v>2.395</v>
      </c>
      <c r="ED146">
        <v>17118</v>
      </c>
      <c r="EE146">
        <v>0</v>
      </c>
      <c r="EF146">
        <v>0</v>
      </c>
      <c r="EG146">
        <v>0</v>
      </c>
      <c r="EH146">
        <v>173175</v>
      </c>
      <c r="EI146">
        <v>0</v>
      </c>
      <c r="EJ146">
        <v>0</v>
      </c>
      <c r="EK146">
        <v>8.2379999999999995</v>
      </c>
      <c r="EL146">
        <v>0</v>
      </c>
      <c r="EM146">
        <v>0</v>
      </c>
      <c r="EN146">
        <v>0.63</v>
      </c>
      <c r="EO146">
        <v>0</v>
      </c>
      <c r="EP146">
        <v>0</v>
      </c>
      <c r="EQ146">
        <v>8.8680000000000003</v>
      </c>
      <c r="ER146">
        <v>0</v>
      </c>
      <c r="ES146">
        <v>27.864000000000001</v>
      </c>
      <c r="ET146">
        <v>0</v>
      </c>
      <c r="EV146">
        <v>0</v>
      </c>
      <c r="EW146">
        <v>0</v>
      </c>
      <c r="EX146">
        <v>0</v>
      </c>
      <c r="EZ146">
        <v>1198480</v>
      </c>
      <c r="FA146">
        <v>0</v>
      </c>
      <c r="FB146">
        <v>1260064</v>
      </c>
      <c r="FC146">
        <v>0</v>
      </c>
      <c r="FD146">
        <v>0</v>
      </c>
      <c r="FE146">
        <v>161880</v>
      </c>
      <c r="FF146">
        <v>28843</v>
      </c>
      <c r="FG146">
        <v>6.7610000000000003E-2</v>
      </c>
      <c r="FH146">
        <v>3.1380999999999999E-2</v>
      </c>
      <c r="FI146">
        <v>0</v>
      </c>
      <c r="FJ146">
        <v>0</v>
      </c>
      <c r="FK146">
        <v>184.86100000000002</v>
      </c>
      <c r="FL146">
        <v>1551024</v>
      </c>
      <c r="FM146">
        <v>0</v>
      </c>
      <c r="FN146">
        <v>0</v>
      </c>
      <c r="FO146">
        <v>0</v>
      </c>
      <c r="FP146">
        <v>0</v>
      </c>
      <c r="FQ146">
        <v>0</v>
      </c>
      <c r="FR146">
        <v>0</v>
      </c>
      <c r="FS146">
        <v>0</v>
      </c>
      <c r="FT146">
        <v>0</v>
      </c>
      <c r="FU146">
        <v>0</v>
      </c>
      <c r="FV146">
        <v>0</v>
      </c>
      <c r="FW146">
        <v>0</v>
      </c>
      <c r="FX146">
        <v>0</v>
      </c>
      <c r="FY146">
        <v>0</v>
      </c>
      <c r="GB146">
        <v>0</v>
      </c>
      <c r="GC146">
        <v>0</v>
      </c>
      <c r="GD146">
        <v>0</v>
      </c>
      <c r="GF146">
        <v>0</v>
      </c>
      <c r="GG146">
        <v>0</v>
      </c>
      <c r="GH146">
        <v>0</v>
      </c>
      <c r="GI146">
        <v>0</v>
      </c>
      <c r="GK146">
        <v>0</v>
      </c>
      <c r="GL146">
        <v>0</v>
      </c>
      <c r="GM146">
        <v>0</v>
      </c>
      <c r="GN146">
        <v>0</v>
      </c>
      <c r="GO146">
        <v>0</v>
      </c>
      <c r="GQ146">
        <v>0</v>
      </c>
      <c r="GR146">
        <v>0</v>
      </c>
      <c r="GS146">
        <v>0</v>
      </c>
      <c r="GT146">
        <v>0</v>
      </c>
      <c r="HB146">
        <v>0</v>
      </c>
      <c r="HC146">
        <v>0</v>
      </c>
      <c r="HD146">
        <v>47385</v>
      </c>
      <c r="HE146">
        <v>0</v>
      </c>
      <c r="HF146">
        <v>137117</v>
      </c>
      <c r="HG146">
        <v>5594</v>
      </c>
      <c r="HH146">
        <v>8860</v>
      </c>
      <c r="HI146">
        <v>0</v>
      </c>
      <c r="HJ146">
        <v>36313</v>
      </c>
      <c r="HK146">
        <v>0</v>
      </c>
      <c r="HL146">
        <v>0</v>
      </c>
      <c r="HM146">
        <v>0</v>
      </c>
      <c r="HN146">
        <v>0</v>
      </c>
      <c r="HO146">
        <v>0</v>
      </c>
      <c r="HP146">
        <v>0</v>
      </c>
      <c r="HQ146">
        <v>0</v>
      </c>
      <c r="HR146">
        <v>0</v>
      </c>
      <c r="HS146">
        <v>1198018</v>
      </c>
      <c r="HT146">
        <v>28843</v>
      </c>
      <c r="HW146">
        <v>0</v>
      </c>
      <c r="HX146">
        <v>11</v>
      </c>
      <c r="HY146">
        <v>10</v>
      </c>
      <c r="HZ146">
        <v>11</v>
      </c>
      <c r="IA146">
        <v>6</v>
      </c>
      <c r="IB146">
        <v>7</v>
      </c>
      <c r="IC146">
        <v>45</v>
      </c>
      <c r="ID146">
        <v>0</v>
      </c>
      <c r="IE146">
        <v>0</v>
      </c>
      <c r="IF146">
        <v>0</v>
      </c>
      <c r="IG146">
        <v>9</v>
      </c>
      <c r="IH146">
        <v>23.806000000000001</v>
      </c>
      <c r="II146">
        <v>0</v>
      </c>
      <c r="IJ146">
        <v>5.5030000000000001</v>
      </c>
      <c r="IK146">
        <v>0</v>
      </c>
      <c r="IL146">
        <v>0</v>
      </c>
      <c r="IM146">
        <v>0</v>
      </c>
      <c r="IN146">
        <v>0</v>
      </c>
      <c r="IO146">
        <v>0</v>
      </c>
      <c r="IP146">
        <v>0</v>
      </c>
      <c r="IQ146">
        <v>5.5030000000000001</v>
      </c>
      <c r="IR146">
        <v>3420</v>
      </c>
      <c r="IS146">
        <v>0</v>
      </c>
      <c r="IT146">
        <v>0</v>
      </c>
      <c r="IU146">
        <v>0</v>
      </c>
      <c r="IV146">
        <v>0</v>
      </c>
      <c r="IW146">
        <v>6215</v>
      </c>
      <c r="IX146">
        <v>0</v>
      </c>
      <c r="IY146">
        <v>0</v>
      </c>
      <c r="IZ146">
        <v>0</v>
      </c>
      <c r="JA146">
        <v>0</v>
      </c>
      <c r="JB146">
        <v>0</v>
      </c>
      <c r="JC146">
        <v>0</v>
      </c>
      <c r="JD146">
        <v>0</v>
      </c>
      <c r="JE146">
        <v>0</v>
      </c>
      <c r="JF146">
        <v>0</v>
      </c>
      <c r="JG146">
        <v>0</v>
      </c>
      <c r="JH146">
        <v>0</v>
      </c>
      <c r="JJ146">
        <v>0</v>
      </c>
      <c r="JK146">
        <v>0</v>
      </c>
      <c r="JL146">
        <v>0</v>
      </c>
      <c r="JM146">
        <v>0</v>
      </c>
      <c r="JO146">
        <v>0</v>
      </c>
      <c r="JP146">
        <v>0</v>
      </c>
      <c r="JQ146">
        <v>0</v>
      </c>
      <c r="JR146">
        <v>0</v>
      </c>
      <c r="JS146">
        <v>0</v>
      </c>
      <c r="JT146">
        <v>0</v>
      </c>
      <c r="JU146">
        <v>0</v>
      </c>
      <c r="JW146">
        <v>0</v>
      </c>
      <c r="JX146">
        <v>0</v>
      </c>
      <c r="JY146">
        <v>0</v>
      </c>
      <c r="JZ146">
        <v>0</v>
      </c>
      <c r="KD146">
        <v>0</v>
      </c>
      <c r="KE146">
        <v>7375</v>
      </c>
      <c r="KG146">
        <v>0</v>
      </c>
      <c r="KH146">
        <v>0</v>
      </c>
      <c r="KI146">
        <v>0</v>
      </c>
      <c r="KJ146">
        <v>2</v>
      </c>
      <c r="KK146">
        <v>7</v>
      </c>
      <c r="KL146">
        <v>1243</v>
      </c>
      <c r="KM146">
        <v>4351</v>
      </c>
      <c r="KN146">
        <v>0</v>
      </c>
      <c r="KO146">
        <v>0</v>
      </c>
      <c r="KP146">
        <v>0</v>
      </c>
      <c r="KQ146">
        <v>0</v>
      </c>
      <c r="KS146">
        <v>0</v>
      </c>
      <c r="KT146">
        <v>0</v>
      </c>
      <c r="KU146">
        <v>0</v>
      </c>
      <c r="KW146">
        <v>0</v>
      </c>
      <c r="KX146">
        <v>0</v>
      </c>
      <c r="KY146">
        <v>0</v>
      </c>
      <c r="KZ146">
        <v>1441592</v>
      </c>
      <c r="LA146">
        <v>0</v>
      </c>
      <c r="LB146">
        <v>0</v>
      </c>
      <c r="LD146">
        <v>0</v>
      </c>
      <c r="LE146">
        <v>0</v>
      </c>
      <c r="LF146">
        <v>0</v>
      </c>
      <c r="LG146">
        <v>52852</v>
      </c>
      <c r="LH146">
        <v>0</v>
      </c>
      <c r="LI146">
        <v>1441592</v>
      </c>
      <c r="LJ146">
        <v>131.43600000000001</v>
      </c>
      <c r="LK146">
        <v>1</v>
      </c>
      <c r="LL146">
        <v>33540</v>
      </c>
      <c r="LM146">
        <v>2773</v>
      </c>
      <c r="LN146">
        <v>0</v>
      </c>
      <c r="LO146">
        <v>0</v>
      </c>
      <c r="LP146">
        <v>0</v>
      </c>
      <c r="LQ146">
        <v>0</v>
      </c>
      <c r="LR146">
        <v>0</v>
      </c>
      <c r="LS146">
        <v>0</v>
      </c>
      <c r="LT146">
        <v>0</v>
      </c>
      <c r="LU146">
        <v>0</v>
      </c>
      <c r="LV146">
        <v>0</v>
      </c>
      <c r="LW146">
        <v>0</v>
      </c>
      <c r="LX146">
        <v>0</v>
      </c>
      <c r="LY146">
        <v>0</v>
      </c>
      <c r="LZ146">
        <v>132</v>
      </c>
      <c r="MA146">
        <v>7920</v>
      </c>
      <c r="MB146">
        <v>0</v>
      </c>
      <c r="MC146">
        <v>5280</v>
      </c>
      <c r="MD146">
        <v>2640</v>
      </c>
      <c r="ME146">
        <v>0</v>
      </c>
      <c r="MF146">
        <v>0</v>
      </c>
      <c r="MG146">
        <v>1488978</v>
      </c>
      <c r="MH146">
        <v>0</v>
      </c>
      <c r="MI146">
        <v>0</v>
      </c>
      <c r="MJ146">
        <v>0</v>
      </c>
      <c r="MK146">
        <v>0</v>
      </c>
      <c r="ML146">
        <v>0</v>
      </c>
      <c r="MM146">
        <v>1228196.149</v>
      </c>
      <c r="MN146">
        <v>0</v>
      </c>
      <c r="MO146">
        <v>81365.085000000006</v>
      </c>
      <c r="MP146">
        <v>62.212000000000003</v>
      </c>
      <c r="MQ146">
        <v>86.018000000000001</v>
      </c>
      <c r="MS146">
        <v>763323922</v>
      </c>
      <c r="MT146">
        <v>257639917</v>
      </c>
      <c r="MU146">
        <v>4994</v>
      </c>
      <c r="MV146">
        <v>14795</v>
      </c>
      <c r="MW146">
        <v>3866</v>
      </c>
      <c r="MX146">
        <v>505684005</v>
      </c>
      <c r="MY146">
        <v>0</v>
      </c>
      <c r="MZ146">
        <v>48000</v>
      </c>
      <c r="NA146">
        <v>5</v>
      </c>
      <c r="NB146">
        <v>2</v>
      </c>
      <c r="ND146">
        <v>140.26600000000002</v>
      </c>
      <c r="NE146">
        <v>6312</v>
      </c>
      <c r="NF146">
        <v>7</v>
      </c>
      <c r="NG146">
        <v>7000</v>
      </c>
      <c r="NH146">
        <v>13992</v>
      </c>
      <c r="NI146">
        <v>0</v>
      </c>
      <c r="NJ146">
        <v>1</v>
      </c>
      <c r="NK146">
        <v>23905</v>
      </c>
      <c r="NL146">
        <v>44932</v>
      </c>
      <c r="NN146">
        <v>0</v>
      </c>
      <c r="NO146">
        <v>0</v>
      </c>
      <c r="NP146">
        <v>132</v>
      </c>
      <c r="NT146">
        <v>0</v>
      </c>
      <c r="NU146">
        <v>0</v>
      </c>
      <c r="NV146">
        <v>0</v>
      </c>
      <c r="NW146">
        <v>0</v>
      </c>
      <c r="NX146">
        <v>0</v>
      </c>
      <c r="NY146">
        <v>0</v>
      </c>
      <c r="NZ146">
        <v>0</v>
      </c>
      <c r="OA146">
        <v>0</v>
      </c>
      <c r="OB146">
        <v>0</v>
      </c>
      <c r="OC146">
        <v>0</v>
      </c>
      <c r="OD146">
        <v>0</v>
      </c>
      <c r="OE146">
        <v>92000</v>
      </c>
      <c r="OF146">
        <v>440000</v>
      </c>
      <c r="OG146">
        <v>4000</v>
      </c>
      <c r="OH146">
        <v>8000</v>
      </c>
      <c r="OO146">
        <v>248.381</v>
      </c>
      <c r="OP146">
        <v>0</v>
      </c>
      <c r="OQ146">
        <v>248.381</v>
      </c>
      <c r="OR146">
        <v>231553</v>
      </c>
      <c r="OS146">
        <v>0</v>
      </c>
      <c r="OT146">
        <v>231553</v>
      </c>
      <c r="OU146">
        <v>23253</v>
      </c>
      <c r="OV146">
        <v>8204944</v>
      </c>
      <c r="OX146">
        <v>0.25270000000000004</v>
      </c>
      <c r="OY146">
        <v>406500.10000000003</v>
      </c>
      <c r="OZ146">
        <v>1593173</v>
      </c>
      <c r="PA146">
        <v>587825</v>
      </c>
      <c r="PB146">
        <v>6925</v>
      </c>
      <c r="PC146">
        <v>0</v>
      </c>
      <c r="PD146">
        <v>35000000</v>
      </c>
      <c r="PE146">
        <v>33517000</v>
      </c>
      <c r="PF146">
        <v>1483000</v>
      </c>
      <c r="PG146">
        <v>306</v>
      </c>
      <c r="PH146">
        <v>0</v>
      </c>
      <c r="PI146">
        <v>0</v>
      </c>
      <c r="PJ146">
        <v>0</v>
      </c>
      <c r="PK146">
        <v>0</v>
      </c>
      <c r="PL146">
        <v>572689</v>
      </c>
      <c r="PM146">
        <v>0</v>
      </c>
      <c r="PN146">
        <v>0</v>
      </c>
      <c r="PO146">
        <v>0</v>
      </c>
    </row>
    <row r="147" spans="1:431" customFormat="1" x14ac:dyDescent="0.3">
      <c r="A147">
        <v>46778</v>
      </c>
      <c r="B147" s="4">
        <v>178808</v>
      </c>
      <c r="C147">
        <v>9</v>
      </c>
      <c r="D147">
        <v>2026</v>
      </c>
      <c r="E147">
        <v>6215</v>
      </c>
      <c r="F147">
        <v>0</v>
      </c>
      <c r="G147">
        <v>396.08700000000005</v>
      </c>
      <c r="H147">
        <v>382.05900000000003</v>
      </c>
      <c r="I147">
        <v>382.05900000000003</v>
      </c>
      <c r="J147">
        <v>396.08700000000005</v>
      </c>
      <c r="K147">
        <v>0</v>
      </c>
      <c r="L147">
        <v>6215</v>
      </c>
      <c r="M147">
        <v>0</v>
      </c>
      <c r="N147">
        <v>0</v>
      </c>
      <c r="P147">
        <v>386.03800000000001</v>
      </c>
      <c r="Q147">
        <v>0</v>
      </c>
      <c r="R147">
        <v>181897</v>
      </c>
      <c r="S147">
        <v>471.19</v>
      </c>
      <c r="U147">
        <v>132332</v>
      </c>
      <c r="V147">
        <v>3.9410000000000003</v>
      </c>
      <c r="W147">
        <v>2449</v>
      </c>
      <c r="X147">
        <v>2449</v>
      </c>
      <c r="Z147">
        <v>0</v>
      </c>
      <c r="AC147">
        <v>0</v>
      </c>
      <c r="AD147" t="s">
        <v>427</v>
      </c>
      <c r="AE147">
        <v>0</v>
      </c>
      <c r="AH147">
        <v>0</v>
      </c>
      <c r="AI147">
        <v>0</v>
      </c>
      <c r="AJ147">
        <v>6215</v>
      </c>
      <c r="AK147" t="s">
        <v>949</v>
      </c>
      <c r="AL147" t="s">
        <v>566</v>
      </c>
      <c r="AM147">
        <v>0</v>
      </c>
      <c r="AN147">
        <v>0</v>
      </c>
      <c r="AO147">
        <v>0</v>
      </c>
      <c r="AP147">
        <v>0</v>
      </c>
      <c r="AQ147">
        <v>0</v>
      </c>
      <c r="AS147">
        <v>0</v>
      </c>
      <c r="AT147">
        <v>0</v>
      </c>
      <c r="AU147">
        <v>0</v>
      </c>
      <c r="AV147">
        <v>-29</v>
      </c>
      <c r="AW147">
        <v>4253776</v>
      </c>
      <c r="AX147">
        <v>3966936</v>
      </c>
      <c r="AY147">
        <v>2861839</v>
      </c>
      <c r="AZ147">
        <v>181897</v>
      </c>
      <c r="BA147">
        <v>0</v>
      </c>
      <c r="BB147">
        <v>8573</v>
      </c>
      <c r="BC147">
        <v>8518</v>
      </c>
      <c r="BD147">
        <v>19.804000000000002</v>
      </c>
      <c r="BE147">
        <v>55</v>
      </c>
      <c r="BF147">
        <v>3250823</v>
      </c>
      <c r="BG147">
        <v>0</v>
      </c>
      <c r="BJ147">
        <v>12</v>
      </c>
      <c r="BK147">
        <v>0</v>
      </c>
      <c r="BL147">
        <v>0</v>
      </c>
      <c r="BM147">
        <v>0</v>
      </c>
      <c r="BN147">
        <v>0</v>
      </c>
      <c r="BO147">
        <v>0</v>
      </c>
      <c r="BP147">
        <v>0</v>
      </c>
      <c r="BQ147">
        <v>861</v>
      </c>
      <c r="BS147">
        <v>0</v>
      </c>
      <c r="BT147">
        <v>0</v>
      </c>
      <c r="BU147">
        <v>0</v>
      </c>
      <c r="BV147">
        <v>0</v>
      </c>
      <c r="BW147">
        <v>0</v>
      </c>
      <c r="BY147">
        <v>0</v>
      </c>
      <c r="CA147">
        <v>0</v>
      </c>
      <c r="CB147">
        <v>0</v>
      </c>
      <c r="CC147">
        <v>0</v>
      </c>
      <c r="CD147">
        <v>0</v>
      </c>
      <c r="CE147">
        <v>0</v>
      </c>
      <c r="CF147">
        <v>0</v>
      </c>
      <c r="CG147">
        <v>0</v>
      </c>
      <c r="CH147">
        <v>313074</v>
      </c>
      <c r="CI147">
        <v>0</v>
      </c>
      <c r="CJ147">
        <v>4</v>
      </c>
      <c r="CK147">
        <v>0</v>
      </c>
      <c r="CL147">
        <v>0</v>
      </c>
      <c r="CN147">
        <v>0</v>
      </c>
      <c r="CO147">
        <v>1</v>
      </c>
      <c r="CP147">
        <v>0</v>
      </c>
      <c r="CQ147">
        <v>0</v>
      </c>
      <c r="CR147">
        <v>386.22900000000004</v>
      </c>
      <c r="CS147">
        <v>0</v>
      </c>
      <c r="CT147">
        <v>0</v>
      </c>
      <c r="CU147">
        <v>0</v>
      </c>
      <c r="CV147">
        <v>0</v>
      </c>
      <c r="CW147">
        <v>0</v>
      </c>
      <c r="CX147">
        <v>0</v>
      </c>
      <c r="CY147">
        <v>0</v>
      </c>
      <c r="CZ147">
        <v>0</v>
      </c>
      <c r="DB147">
        <v>2374497</v>
      </c>
      <c r="DC147">
        <v>0</v>
      </c>
      <c r="DD147">
        <v>0</v>
      </c>
      <c r="DE147">
        <v>13984</v>
      </c>
      <c r="DF147">
        <v>13984</v>
      </c>
      <c r="DG147">
        <v>2.25</v>
      </c>
      <c r="DH147">
        <v>0</v>
      </c>
      <c r="DI147">
        <v>0</v>
      </c>
      <c r="DK147">
        <v>3482</v>
      </c>
      <c r="DL147">
        <v>0</v>
      </c>
      <c r="DM147">
        <v>352974</v>
      </c>
      <c r="DN147">
        <v>859</v>
      </c>
      <c r="DO147">
        <v>0</v>
      </c>
      <c r="DP147">
        <v>0</v>
      </c>
      <c r="DQ147">
        <v>0</v>
      </c>
      <c r="DR147">
        <v>0</v>
      </c>
      <c r="DS147">
        <v>0</v>
      </c>
      <c r="DT147">
        <v>0</v>
      </c>
      <c r="DU147">
        <v>0</v>
      </c>
      <c r="DV147">
        <v>0</v>
      </c>
      <c r="DW147">
        <v>0</v>
      </c>
      <c r="DX147">
        <v>0</v>
      </c>
      <c r="DY147">
        <v>0</v>
      </c>
      <c r="DZ147">
        <v>0</v>
      </c>
      <c r="EA147">
        <v>0</v>
      </c>
      <c r="EB147">
        <v>0</v>
      </c>
      <c r="EC147">
        <v>16.728000000000002</v>
      </c>
      <c r="ED147">
        <v>119559</v>
      </c>
      <c r="EE147">
        <v>0</v>
      </c>
      <c r="EF147">
        <v>0</v>
      </c>
      <c r="EG147">
        <v>0</v>
      </c>
      <c r="EH147">
        <v>234274</v>
      </c>
      <c r="EI147">
        <v>0</v>
      </c>
      <c r="EJ147">
        <v>0</v>
      </c>
      <c r="EK147">
        <v>10.925000000000001</v>
      </c>
      <c r="EL147">
        <v>0</v>
      </c>
      <c r="EM147">
        <v>0</v>
      </c>
      <c r="EN147">
        <v>0.9840000000000001</v>
      </c>
      <c r="EO147">
        <v>0</v>
      </c>
      <c r="EP147">
        <v>0</v>
      </c>
      <c r="EQ147">
        <v>11.909000000000001</v>
      </c>
      <c r="ER147">
        <v>0</v>
      </c>
      <c r="ES147">
        <v>37.695</v>
      </c>
      <c r="ET147">
        <v>0</v>
      </c>
      <c r="EV147">
        <v>0</v>
      </c>
      <c r="EW147">
        <v>0</v>
      </c>
      <c r="EX147">
        <v>0</v>
      </c>
      <c r="EZ147">
        <v>3427288</v>
      </c>
      <c r="FA147">
        <v>0</v>
      </c>
      <c r="FB147">
        <v>3608271</v>
      </c>
      <c r="FC147">
        <v>0</v>
      </c>
      <c r="FD147">
        <v>0</v>
      </c>
      <c r="FE147">
        <v>458037</v>
      </c>
      <c r="FF147">
        <v>81611</v>
      </c>
      <c r="FG147">
        <v>6.7610000000000003E-2</v>
      </c>
      <c r="FH147">
        <v>3.1380999999999999E-2</v>
      </c>
      <c r="FI147">
        <v>0</v>
      </c>
      <c r="FJ147">
        <v>0</v>
      </c>
      <c r="FK147">
        <v>523.06100000000004</v>
      </c>
      <c r="FL147">
        <v>4460993</v>
      </c>
      <c r="FM147">
        <v>0</v>
      </c>
      <c r="FN147">
        <v>0</v>
      </c>
      <c r="FO147">
        <v>0</v>
      </c>
      <c r="FP147">
        <v>0</v>
      </c>
      <c r="FQ147">
        <v>0</v>
      </c>
      <c r="FR147">
        <v>0</v>
      </c>
      <c r="FS147">
        <v>0</v>
      </c>
      <c r="FT147">
        <v>0</v>
      </c>
      <c r="FU147">
        <v>0</v>
      </c>
      <c r="FV147">
        <v>0</v>
      </c>
      <c r="FW147">
        <v>0</v>
      </c>
      <c r="FX147">
        <v>0</v>
      </c>
      <c r="FY147">
        <v>0</v>
      </c>
      <c r="GB147">
        <v>20003</v>
      </c>
      <c r="GC147">
        <v>20003</v>
      </c>
      <c r="GD147">
        <v>2.1190000000000002</v>
      </c>
      <c r="GF147">
        <v>0</v>
      </c>
      <c r="GG147">
        <v>0</v>
      </c>
      <c r="GH147">
        <v>0</v>
      </c>
      <c r="GI147">
        <v>0</v>
      </c>
      <c r="GK147">
        <v>0</v>
      </c>
      <c r="GL147">
        <v>0</v>
      </c>
      <c r="GM147">
        <v>0</v>
      </c>
      <c r="GN147">
        <v>0</v>
      </c>
      <c r="GO147">
        <v>0</v>
      </c>
      <c r="GQ147">
        <v>0</v>
      </c>
      <c r="GR147">
        <v>0</v>
      </c>
      <c r="GS147">
        <v>0</v>
      </c>
      <c r="GT147">
        <v>0</v>
      </c>
      <c r="HB147">
        <v>0</v>
      </c>
      <c r="HC147">
        <v>0</v>
      </c>
      <c r="HD147">
        <v>147701</v>
      </c>
      <c r="HE147">
        <v>0</v>
      </c>
      <c r="HF147">
        <v>443188</v>
      </c>
      <c r="HG147">
        <v>22374</v>
      </c>
      <c r="HH147">
        <v>11922</v>
      </c>
      <c r="HI147">
        <v>0</v>
      </c>
      <c r="HJ147">
        <v>75229</v>
      </c>
      <c r="HK147">
        <v>0</v>
      </c>
      <c r="HL147">
        <v>0</v>
      </c>
      <c r="HM147">
        <v>0</v>
      </c>
      <c r="HN147">
        <v>0</v>
      </c>
      <c r="HO147">
        <v>0</v>
      </c>
      <c r="HP147">
        <v>0</v>
      </c>
      <c r="HQ147">
        <v>0</v>
      </c>
      <c r="HR147">
        <v>0</v>
      </c>
      <c r="HS147">
        <v>3426374</v>
      </c>
      <c r="HT147">
        <v>81611</v>
      </c>
      <c r="HW147">
        <v>0</v>
      </c>
      <c r="HX147">
        <v>10</v>
      </c>
      <c r="HY147">
        <v>0</v>
      </c>
      <c r="HZ147">
        <v>0</v>
      </c>
      <c r="IA147">
        <v>0</v>
      </c>
      <c r="IB147">
        <v>0</v>
      </c>
      <c r="IC147">
        <v>10</v>
      </c>
      <c r="ID147">
        <v>0</v>
      </c>
      <c r="IE147">
        <v>0</v>
      </c>
      <c r="IF147">
        <v>0</v>
      </c>
      <c r="IG147">
        <v>36</v>
      </c>
      <c r="IH147">
        <v>2.8890000000000002</v>
      </c>
      <c r="II147">
        <v>0</v>
      </c>
      <c r="IJ147">
        <v>3.9410000000000003</v>
      </c>
      <c r="IK147">
        <v>0</v>
      </c>
      <c r="IL147">
        <v>0</v>
      </c>
      <c r="IM147">
        <v>0</v>
      </c>
      <c r="IN147">
        <v>0</v>
      </c>
      <c r="IO147">
        <v>0</v>
      </c>
      <c r="IP147">
        <v>0</v>
      </c>
      <c r="IQ147">
        <v>3.9410000000000003</v>
      </c>
      <c r="IR147">
        <v>2449</v>
      </c>
      <c r="IS147">
        <v>0</v>
      </c>
      <c r="IT147">
        <v>0</v>
      </c>
      <c r="IU147">
        <v>0</v>
      </c>
      <c r="IV147">
        <v>0</v>
      </c>
      <c r="IW147">
        <v>6215</v>
      </c>
      <c r="IX147">
        <v>0</v>
      </c>
      <c r="IY147">
        <v>0</v>
      </c>
      <c r="IZ147">
        <v>0</v>
      </c>
      <c r="JA147">
        <v>0</v>
      </c>
      <c r="JB147">
        <v>0</v>
      </c>
      <c r="JC147">
        <v>0</v>
      </c>
      <c r="JD147">
        <v>0</v>
      </c>
      <c r="JE147">
        <v>0</v>
      </c>
      <c r="JF147">
        <v>0</v>
      </c>
      <c r="JG147">
        <v>0</v>
      </c>
      <c r="JH147">
        <v>0</v>
      </c>
      <c r="JJ147">
        <v>0</v>
      </c>
      <c r="JK147">
        <v>0</v>
      </c>
      <c r="JL147">
        <v>0</v>
      </c>
      <c r="JM147">
        <v>0</v>
      </c>
      <c r="JO147">
        <v>0</v>
      </c>
      <c r="JP147">
        <v>2.1190000000000002</v>
      </c>
      <c r="JQ147">
        <v>0</v>
      </c>
      <c r="JR147">
        <v>0</v>
      </c>
      <c r="JS147">
        <v>20003</v>
      </c>
      <c r="JT147">
        <v>0</v>
      </c>
      <c r="JU147">
        <v>8616</v>
      </c>
      <c r="JW147">
        <v>0</v>
      </c>
      <c r="JX147">
        <v>0</v>
      </c>
      <c r="JY147">
        <v>0</v>
      </c>
      <c r="JZ147">
        <v>0</v>
      </c>
      <c r="KD147">
        <v>19142</v>
      </c>
      <c r="KE147">
        <v>7375</v>
      </c>
      <c r="KG147">
        <v>0</v>
      </c>
      <c r="KH147">
        <v>0</v>
      </c>
      <c r="KI147">
        <v>0</v>
      </c>
      <c r="KJ147">
        <v>15</v>
      </c>
      <c r="KK147">
        <v>21</v>
      </c>
      <c r="KL147">
        <v>9323</v>
      </c>
      <c r="KM147">
        <v>13052</v>
      </c>
      <c r="KN147">
        <v>0</v>
      </c>
      <c r="KO147">
        <v>0</v>
      </c>
      <c r="KP147">
        <v>0</v>
      </c>
      <c r="KQ147">
        <v>0</v>
      </c>
      <c r="KS147">
        <v>0</v>
      </c>
      <c r="KT147">
        <v>0</v>
      </c>
      <c r="KU147">
        <v>0</v>
      </c>
      <c r="KW147">
        <v>0</v>
      </c>
      <c r="KX147">
        <v>0</v>
      </c>
      <c r="KY147">
        <v>0</v>
      </c>
      <c r="KZ147">
        <v>4131395</v>
      </c>
      <c r="LA147">
        <v>0</v>
      </c>
      <c r="LB147">
        <v>0</v>
      </c>
      <c r="LD147">
        <v>0</v>
      </c>
      <c r="LE147">
        <v>0</v>
      </c>
      <c r="LF147">
        <v>0</v>
      </c>
      <c r="LG147">
        <v>165373</v>
      </c>
      <c r="LH147">
        <v>0</v>
      </c>
      <c r="LI147">
        <v>4131395</v>
      </c>
      <c r="LJ147">
        <v>386.22900000000004</v>
      </c>
      <c r="LK147">
        <v>2</v>
      </c>
      <c r="LL147">
        <v>67080</v>
      </c>
      <c r="LM147">
        <v>8149</v>
      </c>
      <c r="LN147">
        <v>0</v>
      </c>
      <c r="LO147">
        <v>0</v>
      </c>
      <c r="LP147">
        <v>0</v>
      </c>
      <c r="LQ147">
        <v>0</v>
      </c>
      <c r="LR147">
        <v>0</v>
      </c>
      <c r="LS147">
        <v>0</v>
      </c>
      <c r="LT147">
        <v>0</v>
      </c>
      <c r="LU147">
        <v>0</v>
      </c>
      <c r="LV147">
        <v>0</v>
      </c>
      <c r="LW147">
        <v>0</v>
      </c>
      <c r="LX147">
        <v>0</v>
      </c>
      <c r="LY147">
        <v>0</v>
      </c>
      <c r="LZ147">
        <v>422</v>
      </c>
      <c r="MA147">
        <v>25320</v>
      </c>
      <c r="MB147">
        <v>0</v>
      </c>
      <c r="MC147">
        <v>16880</v>
      </c>
      <c r="MD147">
        <v>8440</v>
      </c>
      <c r="ME147">
        <v>0</v>
      </c>
      <c r="MF147">
        <v>0</v>
      </c>
      <c r="MG147">
        <v>4279096</v>
      </c>
      <c r="MH147">
        <v>0</v>
      </c>
      <c r="MI147">
        <v>0</v>
      </c>
      <c r="MJ147">
        <v>0</v>
      </c>
      <c r="MK147">
        <v>0</v>
      </c>
      <c r="ML147">
        <v>0</v>
      </c>
      <c r="MM147">
        <v>1228196.149</v>
      </c>
      <c r="MN147">
        <v>0</v>
      </c>
      <c r="MO147">
        <v>81365.085000000006</v>
      </c>
      <c r="MP147">
        <v>182.077</v>
      </c>
      <c r="MQ147">
        <v>184.96600000000001</v>
      </c>
      <c r="MS147">
        <v>763323922</v>
      </c>
      <c r="MT147">
        <v>257639917</v>
      </c>
      <c r="MU147">
        <v>606</v>
      </c>
      <c r="MV147">
        <v>1796</v>
      </c>
      <c r="MW147">
        <v>11316</v>
      </c>
      <c r="MX147">
        <v>505684005</v>
      </c>
      <c r="MY147">
        <v>0</v>
      </c>
      <c r="MZ147">
        <v>208000</v>
      </c>
      <c r="NA147">
        <v>24</v>
      </c>
      <c r="NB147">
        <v>4</v>
      </c>
      <c r="ND147">
        <v>453.36799999999999</v>
      </c>
      <c r="NE147">
        <v>20402</v>
      </c>
      <c r="NF147">
        <v>10</v>
      </c>
      <c r="NG147">
        <v>10000</v>
      </c>
      <c r="NH147">
        <v>44732</v>
      </c>
      <c r="NI147">
        <v>0</v>
      </c>
      <c r="NJ147">
        <v>1</v>
      </c>
      <c r="NK147">
        <v>279756</v>
      </c>
      <c r="NL147">
        <v>140053</v>
      </c>
      <c r="NN147">
        <v>0</v>
      </c>
      <c r="NO147">
        <v>0</v>
      </c>
      <c r="NP147">
        <v>422</v>
      </c>
      <c r="NT147">
        <v>0</v>
      </c>
      <c r="NU147">
        <v>0</v>
      </c>
      <c r="NV147">
        <v>0</v>
      </c>
      <c r="NW147">
        <v>0</v>
      </c>
      <c r="NX147">
        <v>0</v>
      </c>
      <c r="NY147">
        <v>0</v>
      </c>
      <c r="NZ147">
        <v>0</v>
      </c>
      <c r="OA147">
        <v>0</v>
      </c>
      <c r="OB147">
        <v>0</v>
      </c>
      <c r="OC147">
        <v>0</v>
      </c>
      <c r="OD147">
        <v>0</v>
      </c>
      <c r="OE147">
        <v>8000</v>
      </c>
      <c r="OF147">
        <v>56000</v>
      </c>
      <c r="OG147">
        <v>4000</v>
      </c>
      <c r="OH147">
        <v>8000</v>
      </c>
      <c r="OO147">
        <v>0</v>
      </c>
      <c r="OP147">
        <v>0</v>
      </c>
      <c r="OQ147">
        <v>0</v>
      </c>
      <c r="OR147">
        <v>0</v>
      </c>
      <c r="OS147">
        <v>0</v>
      </c>
      <c r="OT147">
        <v>0</v>
      </c>
      <c r="OU147">
        <v>0</v>
      </c>
      <c r="OV147">
        <v>1508219</v>
      </c>
      <c r="OX147">
        <v>0.25270000000000004</v>
      </c>
      <c r="OY147">
        <v>406500.10000000003</v>
      </c>
      <c r="OZ147">
        <v>0</v>
      </c>
      <c r="PA147">
        <v>0</v>
      </c>
      <c r="PB147">
        <v>6925</v>
      </c>
      <c r="PC147">
        <v>0</v>
      </c>
      <c r="PD147">
        <v>35000000</v>
      </c>
      <c r="PE147">
        <v>33517000</v>
      </c>
      <c r="PF147">
        <v>1483000</v>
      </c>
      <c r="PG147">
        <v>306</v>
      </c>
      <c r="PH147">
        <v>0</v>
      </c>
      <c r="PI147">
        <v>0</v>
      </c>
      <c r="PJ147">
        <v>0</v>
      </c>
      <c r="PK147">
        <v>0</v>
      </c>
      <c r="PL147">
        <v>200957</v>
      </c>
      <c r="PM147">
        <v>0</v>
      </c>
      <c r="PN147">
        <v>0</v>
      </c>
      <c r="PO147">
        <v>0</v>
      </c>
    </row>
    <row r="148" spans="1:431" customFormat="1" x14ac:dyDescent="0.3">
      <c r="A148">
        <v>46778</v>
      </c>
      <c r="B148" s="4">
        <v>183801</v>
      </c>
      <c r="C148">
        <v>9</v>
      </c>
      <c r="D148">
        <v>2026</v>
      </c>
      <c r="E148">
        <v>6215</v>
      </c>
      <c r="F148">
        <v>0</v>
      </c>
      <c r="G148">
        <v>170.27200000000002</v>
      </c>
      <c r="H148">
        <v>141.655</v>
      </c>
      <c r="I148">
        <v>141.655</v>
      </c>
      <c r="J148">
        <v>170.27200000000002</v>
      </c>
      <c r="K148">
        <v>0</v>
      </c>
      <c r="L148">
        <v>6215</v>
      </c>
      <c r="M148">
        <v>0</v>
      </c>
      <c r="N148">
        <v>0</v>
      </c>
      <c r="P148">
        <v>174.483</v>
      </c>
      <c r="Q148">
        <v>0</v>
      </c>
      <c r="R148">
        <v>82215</v>
      </c>
      <c r="S148">
        <v>471.19</v>
      </c>
      <c r="U148">
        <v>59813</v>
      </c>
      <c r="V148">
        <v>5.47</v>
      </c>
      <c r="W148">
        <v>3400</v>
      </c>
      <c r="X148">
        <v>3400</v>
      </c>
      <c r="Z148">
        <v>0</v>
      </c>
      <c r="AC148">
        <v>0</v>
      </c>
      <c r="AD148" t="s">
        <v>427</v>
      </c>
      <c r="AE148">
        <v>0</v>
      </c>
      <c r="AH148">
        <v>0</v>
      </c>
      <c r="AI148">
        <v>0</v>
      </c>
      <c r="AJ148">
        <v>6215</v>
      </c>
      <c r="AK148" t="s">
        <v>949</v>
      </c>
      <c r="AL148" t="s">
        <v>567</v>
      </c>
      <c r="AM148">
        <v>0</v>
      </c>
      <c r="AN148">
        <v>0</v>
      </c>
      <c r="AO148">
        <v>0</v>
      </c>
      <c r="AP148">
        <v>0</v>
      </c>
      <c r="AQ148">
        <v>0</v>
      </c>
      <c r="AS148">
        <v>0</v>
      </c>
      <c r="AT148">
        <v>0</v>
      </c>
      <c r="AU148">
        <v>0</v>
      </c>
      <c r="AV148">
        <v>-2563</v>
      </c>
      <c r="AW148">
        <v>1945583</v>
      </c>
      <c r="AX148">
        <v>1882231</v>
      </c>
      <c r="AY148">
        <v>1294229</v>
      </c>
      <c r="AZ148">
        <v>82215</v>
      </c>
      <c r="BA148">
        <v>11.583</v>
      </c>
      <c r="BB148">
        <v>3685</v>
      </c>
      <c r="BC148">
        <v>3662</v>
      </c>
      <c r="BD148">
        <v>8.5140000000000011</v>
      </c>
      <c r="BE148">
        <v>23</v>
      </c>
      <c r="BF148">
        <v>1531993</v>
      </c>
      <c r="BG148">
        <v>0</v>
      </c>
      <c r="BJ148">
        <v>12</v>
      </c>
      <c r="BK148">
        <v>0</v>
      </c>
      <c r="BL148">
        <v>0</v>
      </c>
      <c r="BM148">
        <v>0</v>
      </c>
      <c r="BN148">
        <v>0</v>
      </c>
      <c r="BO148">
        <v>0</v>
      </c>
      <c r="BP148">
        <v>0</v>
      </c>
      <c r="BQ148">
        <v>906</v>
      </c>
      <c r="BS148">
        <v>0</v>
      </c>
      <c r="BT148">
        <v>0</v>
      </c>
      <c r="BU148">
        <v>0</v>
      </c>
      <c r="BV148">
        <v>0</v>
      </c>
      <c r="BW148">
        <v>0</v>
      </c>
      <c r="BY148">
        <v>0</v>
      </c>
      <c r="CA148">
        <v>0</v>
      </c>
      <c r="CB148">
        <v>0</v>
      </c>
      <c r="CC148">
        <v>0</v>
      </c>
      <c r="CD148">
        <v>0</v>
      </c>
      <c r="CE148">
        <v>0</v>
      </c>
      <c r="CF148">
        <v>0</v>
      </c>
      <c r="CG148">
        <v>0</v>
      </c>
      <c r="CH148">
        <v>73934</v>
      </c>
      <c r="CI148">
        <v>0</v>
      </c>
      <c r="CJ148">
        <v>4</v>
      </c>
      <c r="CK148">
        <v>0</v>
      </c>
      <c r="CL148">
        <v>0</v>
      </c>
      <c r="CN148">
        <v>0</v>
      </c>
      <c r="CO148">
        <v>1</v>
      </c>
      <c r="CP148">
        <v>0.29400000000000004</v>
      </c>
      <c r="CQ148">
        <v>5.5</v>
      </c>
      <c r="CR148">
        <v>175.70700000000002</v>
      </c>
      <c r="CS148">
        <v>0</v>
      </c>
      <c r="CT148">
        <v>0</v>
      </c>
      <c r="CU148">
        <v>0</v>
      </c>
      <c r="CV148">
        <v>0</v>
      </c>
      <c r="CW148">
        <v>0</v>
      </c>
      <c r="CX148">
        <v>0</v>
      </c>
      <c r="CY148">
        <v>0</v>
      </c>
      <c r="CZ148">
        <v>0</v>
      </c>
      <c r="DB148">
        <v>880386</v>
      </c>
      <c r="DC148">
        <v>0</v>
      </c>
      <c r="DD148">
        <v>0</v>
      </c>
      <c r="DE148">
        <v>97265</v>
      </c>
      <c r="DF148">
        <v>101669</v>
      </c>
      <c r="DG148">
        <v>15.65</v>
      </c>
      <c r="DH148">
        <v>0</v>
      </c>
      <c r="DI148">
        <v>4404</v>
      </c>
      <c r="DK148">
        <v>4169</v>
      </c>
      <c r="DL148">
        <v>0</v>
      </c>
      <c r="DM148">
        <v>48614</v>
      </c>
      <c r="DN148">
        <v>118</v>
      </c>
      <c r="DO148">
        <v>0</v>
      </c>
      <c r="DP148">
        <v>0</v>
      </c>
      <c r="DQ148">
        <v>0</v>
      </c>
      <c r="DR148">
        <v>0</v>
      </c>
      <c r="DS148">
        <v>0</v>
      </c>
      <c r="DT148">
        <v>0</v>
      </c>
      <c r="DU148">
        <v>0</v>
      </c>
      <c r="DV148">
        <v>0</v>
      </c>
      <c r="DW148">
        <v>0</v>
      </c>
      <c r="DX148">
        <v>0</v>
      </c>
      <c r="DY148">
        <v>0</v>
      </c>
      <c r="DZ148">
        <v>0</v>
      </c>
      <c r="EA148">
        <v>0</v>
      </c>
      <c r="EB148">
        <v>0</v>
      </c>
      <c r="EC148">
        <v>6.1139999999999999</v>
      </c>
      <c r="ED148">
        <v>43698</v>
      </c>
      <c r="EE148">
        <v>0</v>
      </c>
      <c r="EF148">
        <v>0</v>
      </c>
      <c r="EG148">
        <v>0</v>
      </c>
      <c r="EH148">
        <v>5034</v>
      </c>
      <c r="EI148">
        <v>0</v>
      </c>
      <c r="EJ148">
        <v>0</v>
      </c>
      <c r="EK148">
        <v>0.27</v>
      </c>
      <c r="EL148">
        <v>0</v>
      </c>
      <c r="EM148">
        <v>0</v>
      </c>
      <c r="EN148">
        <v>0</v>
      </c>
      <c r="EO148">
        <v>0</v>
      </c>
      <c r="EP148">
        <v>0</v>
      </c>
      <c r="EQ148">
        <v>0.27</v>
      </c>
      <c r="ER148">
        <v>0</v>
      </c>
      <c r="ES148">
        <v>0.81</v>
      </c>
      <c r="ET148">
        <v>0</v>
      </c>
      <c r="EV148">
        <v>0</v>
      </c>
      <c r="EW148">
        <v>0</v>
      </c>
      <c r="EX148">
        <v>0</v>
      </c>
      <c r="EZ148">
        <v>1627916</v>
      </c>
      <c r="FA148">
        <v>0</v>
      </c>
      <c r="FB148">
        <v>1709989</v>
      </c>
      <c r="FC148">
        <v>0</v>
      </c>
      <c r="FD148">
        <v>0</v>
      </c>
      <c r="FE148">
        <v>215855</v>
      </c>
      <c r="FF148">
        <v>38460</v>
      </c>
      <c r="FG148">
        <v>6.7610000000000003E-2</v>
      </c>
      <c r="FH148">
        <v>3.1380999999999999E-2</v>
      </c>
      <c r="FI148">
        <v>0</v>
      </c>
      <c r="FJ148">
        <v>0</v>
      </c>
      <c r="FK148">
        <v>246.49900000000002</v>
      </c>
      <c r="FL148">
        <v>2038238</v>
      </c>
      <c r="FM148">
        <v>0</v>
      </c>
      <c r="FN148">
        <v>0</v>
      </c>
      <c r="FO148">
        <v>0</v>
      </c>
      <c r="FP148">
        <v>0</v>
      </c>
      <c r="FQ148">
        <v>0</v>
      </c>
      <c r="FR148">
        <v>0</v>
      </c>
      <c r="FS148">
        <v>0</v>
      </c>
      <c r="FT148">
        <v>0</v>
      </c>
      <c r="FU148">
        <v>0</v>
      </c>
      <c r="FV148">
        <v>0</v>
      </c>
      <c r="FW148">
        <v>0</v>
      </c>
      <c r="FX148">
        <v>0</v>
      </c>
      <c r="FY148">
        <v>0</v>
      </c>
      <c r="GB148">
        <v>271693</v>
      </c>
      <c r="GC148">
        <v>271693</v>
      </c>
      <c r="GD148">
        <v>28.347000000000001</v>
      </c>
      <c r="GF148">
        <v>0</v>
      </c>
      <c r="GG148">
        <v>0</v>
      </c>
      <c r="GH148">
        <v>0</v>
      </c>
      <c r="GI148">
        <v>0</v>
      </c>
      <c r="GK148">
        <v>0</v>
      </c>
      <c r="GL148">
        <v>0</v>
      </c>
      <c r="GM148">
        <v>0</v>
      </c>
      <c r="GN148">
        <v>0</v>
      </c>
      <c r="GO148">
        <v>0</v>
      </c>
      <c r="GQ148">
        <v>0</v>
      </c>
      <c r="GR148">
        <v>0</v>
      </c>
      <c r="GS148">
        <v>0</v>
      </c>
      <c r="GT148">
        <v>0</v>
      </c>
      <c r="HB148">
        <v>0</v>
      </c>
      <c r="HC148">
        <v>0</v>
      </c>
      <c r="HD148">
        <v>63494</v>
      </c>
      <c r="HE148">
        <v>0</v>
      </c>
      <c r="HF148">
        <v>164320</v>
      </c>
      <c r="HG148">
        <v>3108</v>
      </c>
      <c r="HH148">
        <v>0</v>
      </c>
      <c r="HI148">
        <v>0</v>
      </c>
      <c r="HJ148">
        <v>104327</v>
      </c>
      <c r="HK148">
        <v>2146</v>
      </c>
      <c r="HL148">
        <v>1656</v>
      </c>
      <c r="HM148">
        <v>55000</v>
      </c>
      <c r="HN148">
        <v>0</v>
      </c>
      <c r="HO148">
        <v>0</v>
      </c>
      <c r="HP148">
        <v>0</v>
      </c>
      <c r="HQ148">
        <v>0</v>
      </c>
      <c r="HR148">
        <v>0</v>
      </c>
      <c r="HS148">
        <v>1627774</v>
      </c>
      <c r="HT148">
        <v>38460</v>
      </c>
      <c r="HW148">
        <v>0</v>
      </c>
      <c r="HX148">
        <v>12</v>
      </c>
      <c r="HY148">
        <v>29</v>
      </c>
      <c r="HZ148">
        <v>6</v>
      </c>
      <c r="IA148">
        <v>9</v>
      </c>
      <c r="IB148">
        <v>8</v>
      </c>
      <c r="IC148">
        <v>64</v>
      </c>
      <c r="ID148">
        <v>0</v>
      </c>
      <c r="IE148">
        <v>0</v>
      </c>
      <c r="IF148">
        <v>0</v>
      </c>
      <c r="IG148">
        <v>5</v>
      </c>
      <c r="IH148">
        <v>0</v>
      </c>
      <c r="II148">
        <v>0</v>
      </c>
      <c r="IJ148">
        <v>5.47</v>
      </c>
      <c r="IK148">
        <v>0</v>
      </c>
      <c r="IL148">
        <v>5</v>
      </c>
      <c r="IM148">
        <v>10</v>
      </c>
      <c r="IN148">
        <v>0</v>
      </c>
      <c r="IO148">
        <v>15</v>
      </c>
      <c r="IP148">
        <v>0</v>
      </c>
      <c r="IQ148">
        <v>5.47</v>
      </c>
      <c r="IR148">
        <v>3400</v>
      </c>
      <c r="IS148">
        <v>0</v>
      </c>
      <c r="IT148">
        <v>25000</v>
      </c>
      <c r="IU148">
        <v>30000</v>
      </c>
      <c r="IV148">
        <v>0</v>
      </c>
      <c r="IW148">
        <v>6215</v>
      </c>
      <c r="IX148">
        <v>0</v>
      </c>
      <c r="IY148">
        <v>0</v>
      </c>
      <c r="IZ148">
        <v>0</v>
      </c>
      <c r="JA148">
        <v>0</v>
      </c>
      <c r="JB148">
        <v>0</v>
      </c>
      <c r="JC148">
        <v>0</v>
      </c>
      <c r="JD148">
        <v>0</v>
      </c>
      <c r="JE148">
        <v>0</v>
      </c>
      <c r="JF148">
        <v>0</v>
      </c>
      <c r="JG148">
        <v>0</v>
      </c>
      <c r="JH148">
        <v>0</v>
      </c>
      <c r="JJ148">
        <v>0</v>
      </c>
      <c r="JK148">
        <v>0</v>
      </c>
      <c r="JL148">
        <v>0</v>
      </c>
      <c r="JM148">
        <v>0</v>
      </c>
      <c r="JO148">
        <v>3.4050000000000002</v>
      </c>
      <c r="JP148">
        <v>18.792000000000002</v>
      </c>
      <c r="JQ148">
        <v>6.15</v>
      </c>
      <c r="JR148">
        <v>27623</v>
      </c>
      <c r="JS148">
        <v>177396</v>
      </c>
      <c r="JT148">
        <v>66674</v>
      </c>
      <c r="JU148">
        <v>3704</v>
      </c>
      <c r="JW148">
        <v>0</v>
      </c>
      <c r="JX148">
        <v>0</v>
      </c>
      <c r="JY148">
        <v>0</v>
      </c>
      <c r="JZ148">
        <v>0</v>
      </c>
      <c r="KD148">
        <v>5656</v>
      </c>
      <c r="KE148">
        <v>7375</v>
      </c>
      <c r="KG148">
        <v>0</v>
      </c>
      <c r="KH148">
        <v>0</v>
      </c>
      <c r="KI148">
        <v>0</v>
      </c>
      <c r="KJ148">
        <v>1</v>
      </c>
      <c r="KK148">
        <v>4</v>
      </c>
      <c r="KL148">
        <v>622</v>
      </c>
      <c r="KM148">
        <v>2486</v>
      </c>
      <c r="KN148">
        <v>0</v>
      </c>
      <c r="KO148">
        <v>0</v>
      </c>
      <c r="KP148">
        <v>0</v>
      </c>
      <c r="KQ148">
        <v>0</v>
      </c>
      <c r="KS148">
        <v>0</v>
      </c>
      <c r="KT148">
        <v>0</v>
      </c>
      <c r="KU148">
        <v>0</v>
      </c>
      <c r="KW148">
        <v>0</v>
      </c>
      <c r="KX148">
        <v>0</v>
      </c>
      <c r="KY148">
        <v>0</v>
      </c>
      <c r="KZ148">
        <v>1892529</v>
      </c>
      <c r="LA148">
        <v>0</v>
      </c>
      <c r="LB148">
        <v>0</v>
      </c>
      <c r="LD148">
        <v>0</v>
      </c>
      <c r="LE148">
        <v>0</v>
      </c>
      <c r="LF148">
        <v>0</v>
      </c>
      <c r="LG148">
        <v>10440</v>
      </c>
      <c r="LH148">
        <v>0</v>
      </c>
      <c r="LI148">
        <v>1892529</v>
      </c>
      <c r="LJ148">
        <v>175.70700000000002</v>
      </c>
      <c r="LK148">
        <v>3</v>
      </c>
      <c r="LL148">
        <v>100620</v>
      </c>
      <c r="LM148">
        <v>3707</v>
      </c>
      <c r="LN148">
        <v>0</v>
      </c>
      <c r="LO148">
        <v>0</v>
      </c>
      <c r="LP148">
        <v>0</v>
      </c>
      <c r="LQ148">
        <v>0</v>
      </c>
      <c r="LR148">
        <v>0</v>
      </c>
      <c r="LS148">
        <v>0</v>
      </c>
      <c r="LT148">
        <v>0</v>
      </c>
      <c r="LU148">
        <v>0</v>
      </c>
      <c r="LV148">
        <v>0</v>
      </c>
      <c r="LW148">
        <v>0</v>
      </c>
      <c r="LX148">
        <v>0</v>
      </c>
      <c r="LY148">
        <v>0</v>
      </c>
      <c r="LZ148">
        <v>174</v>
      </c>
      <c r="MA148">
        <v>10440</v>
      </c>
      <c r="MB148">
        <v>0</v>
      </c>
      <c r="MC148">
        <v>6960</v>
      </c>
      <c r="MD148">
        <v>3480</v>
      </c>
      <c r="ME148">
        <v>0</v>
      </c>
      <c r="MF148">
        <v>0</v>
      </c>
      <c r="MG148">
        <v>1956023</v>
      </c>
      <c r="MH148">
        <v>0</v>
      </c>
      <c r="MI148">
        <v>0</v>
      </c>
      <c r="MJ148">
        <v>0</v>
      </c>
      <c r="MK148">
        <v>0</v>
      </c>
      <c r="ML148">
        <v>0</v>
      </c>
      <c r="MM148">
        <v>1228196.149</v>
      </c>
      <c r="MN148">
        <v>0</v>
      </c>
      <c r="MO148">
        <v>81365.085000000006</v>
      </c>
      <c r="MP148">
        <v>0</v>
      </c>
      <c r="MQ148">
        <v>0</v>
      </c>
      <c r="MS148">
        <v>763323922</v>
      </c>
      <c r="MT148">
        <v>257639917</v>
      </c>
      <c r="MU148">
        <v>0</v>
      </c>
      <c r="MV148">
        <v>0</v>
      </c>
      <c r="MW148">
        <v>0</v>
      </c>
      <c r="MX148">
        <v>505684005</v>
      </c>
      <c r="MY148">
        <v>0</v>
      </c>
      <c r="MZ148">
        <v>44000</v>
      </c>
      <c r="NA148">
        <v>5</v>
      </c>
      <c r="NB148">
        <v>1</v>
      </c>
      <c r="ND148">
        <v>168.09399999999999</v>
      </c>
      <c r="NE148">
        <v>7564</v>
      </c>
      <c r="NF148">
        <v>0</v>
      </c>
      <c r="NG148">
        <v>0</v>
      </c>
      <c r="NH148">
        <v>18444</v>
      </c>
      <c r="NI148">
        <v>0</v>
      </c>
      <c r="NJ148">
        <v>0</v>
      </c>
      <c r="NK148">
        <v>8563</v>
      </c>
      <c r="NL148">
        <v>0</v>
      </c>
      <c r="NN148">
        <v>0</v>
      </c>
      <c r="NO148">
        <v>0</v>
      </c>
      <c r="NP148">
        <v>174</v>
      </c>
      <c r="NT148">
        <v>0</v>
      </c>
      <c r="NU148">
        <v>0</v>
      </c>
      <c r="NV148">
        <v>0</v>
      </c>
      <c r="NW148">
        <v>0</v>
      </c>
      <c r="NX148">
        <v>0</v>
      </c>
      <c r="NY148">
        <v>0</v>
      </c>
      <c r="NZ148">
        <v>0</v>
      </c>
      <c r="OA148">
        <v>0</v>
      </c>
      <c r="OB148">
        <v>0</v>
      </c>
      <c r="OC148">
        <v>0</v>
      </c>
      <c r="OD148">
        <v>0</v>
      </c>
      <c r="OE148">
        <v>36000</v>
      </c>
      <c r="OF148">
        <v>352000</v>
      </c>
      <c r="OG148">
        <v>4000</v>
      </c>
      <c r="OH148">
        <v>8000</v>
      </c>
      <c r="OO148">
        <v>0</v>
      </c>
      <c r="OP148">
        <v>0</v>
      </c>
      <c r="OQ148">
        <v>0</v>
      </c>
      <c r="OR148">
        <v>0</v>
      </c>
      <c r="OS148">
        <v>0</v>
      </c>
      <c r="OT148">
        <v>0</v>
      </c>
      <c r="OU148">
        <v>0</v>
      </c>
      <c r="OV148">
        <v>5242272</v>
      </c>
      <c r="OX148">
        <v>0.25270000000000004</v>
      </c>
      <c r="OY148">
        <v>406500.10000000003</v>
      </c>
      <c r="OZ148">
        <v>898168</v>
      </c>
      <c r="PA148">
        <v>331393</v>
      </c>
      <c r="PB148">
        <v>6925</v>
      </c>
      <c r="PC148">
        <v>0</v>
      </c>
      <c r="PD148">
        <v>35000000</v>
      </c>
      <c r="PE148">
        <v>33517000</v>
      </c>
      <c r="PF148">
        <v>1483000</v>
      </c>
      <c r="PG148">
        <v>306</v>
      </c>
      <c r="PH148">
        <v>0</v>
      </c>
      <c r="PI148">
        <v>0</v>
      </c>
      <c r="PJ148">
        <v>0</v>
      </c>
      <c r="PK148">
        <v>0</v>
      </c>
      <c r="PL148">
        <v>117767</v>
      </c>
      <c r="PM148">
        <v>0</v>
      </c>
      <c r="PN148">
        <v>0</v>
      </c>
      <c r="PO148">
        <v>0</v>
      </c>
    </row>
    <row r="149" spans="1:431" customFormat="1" x14ac:dyDescent="0.3">
      <c r="A149">
        <v>46778</v>
      </c>
      <c r="B149" s="4">
        <v>184801</v>
      </c>
      <c r="C149">
        <v>9</v>
      </c>
      <c r="D149">
        <v>2026</v>
      </c>
      <c r="E149">
        <v>6215</v>
      </c>
      <c r="F149">
        <v>0</v>
      </c>
      <c r="G149">
        <v>101.59400000000001</v>
      </c>
      <c r="H149">
        <v>47.637</v>
      </c>
      <c r="I149">
        <v>47.637</v>
      </c>
      <c r="J149">
        <v>101.59400000000001</v>
      </c>
      <c r="K149">
        <v>0</v>
      </c>
      <c r="L149">
        <v>6215</v>
      </c>
      <c r="M149">
        <v>0</v>
      </c>
      <c r="N149">
        <v>0</v>
      </c>
      <c r="P149">
        <v>114.917</v>
      </c>
      <c r="Q149">
        <v>0</v>
      </c>
      <c r="R149">
        <v>54148</v>
      </c>
      <c r="S149">
        <v>471.19</v>
      </c>
      <c r="U149">
        <v>39395</v>
      </c>
      <c r="V149">
        <v>0</v>
      </c>
      <c r="W149">
        <v>0</v>
      </c>
      <c r="X149">
        <v>0</v>
      </c>
      <c r="Z149">
        <v>0</v>
      </c>
      <c r="AC149">
        <v>0</v>
      </c>
      <c r="AD149" t="s">
        <v>427</v>
      </c>
      <c r="AE149">
        <v>0</v>
      </c>
      <c r="AH149">
        <v>0</v>
      </c>
      <c r="AI149">
        <v>0</v>
      </c>
      <c r="AJ149">
        <v>6215</v>
      </c>
      <c r="AK149" t="s">
        <v>949</v>
      </c>
      <c r="AL149" t="s">
        <v>568</v>
      </c>
      <c r="AM149">
        <v>0</v>
      </c>
      <c r="AN149">
        <v>0</v>
      </c>
      <c r="AO149">
        <v>0</v>
      </c>
      <c r="AP149">
        <v>0</v>
      </c>
      <c r="AQ149">
        <v>0</v>
      </c>
      <c r="AS149">
        <v>0</v>
      </c>
      <c r="AT149">
        <v>0</v>
      </c>
      <c r="AU149">
        <v>0</v>
      </c>
      <c r="AV149">
        <v>-2315</v>
      </c>
      <c r="AW149">
        <v>1328846</v>
      </c>
      <c r="AX149">
        <v>1291312</v>
      </c>
      <c r="AY149">
        <v>928407</v>
      </c>
      <c r="AZ149">
        <v>54148</v>
      </c>
      <c r="BA149">
        <v>3</v>
      </c>
      <c r="BB149">
        <v>0</v>
      </c>
      <c r="BC149">
        <v>0</v>
      </c>
      <c r="BD149">
        <v>0</v>
      </c>
      <c r="BE149">
        <v>0</v>
      </c>
      <c r="BF149">
        <v>1043725</v>
      </c>
      <c r="BG149">
        <v>0</v>
      </c>
      <c r="BJ149">
        <v>12</v>
      </c>
      <c r="BK149">
        <v>0</v>
      </c>
      <c r="BL149">
        <v>0</v>
      </c>
      <c r="BM149">
        <v>0</v>
      </c>
      <c r="BN149">
        <v>0</v>
      </c>
      <c r="BO149">
        <v>0</v>
      </c>
      <c r="BP149">
        <v>0</v>
      </c>
      <c r="BQ149">
        <v>923</v>
      </c>
      <c r="BS149">
        <v>0</v>
      </c>
      <c r="BT149">
        <v>0</v>
      </c>
      <c r="BU149">
        <v>0</v>
      </c>
      <c r="BV149">
        <v>0</v>
      </c>
      <c r="BW149">
        <v>0</v>
      </c>
      <c r="BY149">
        <v>0</v>
      </c>
      <c r="CA149">
        <v>0</v>
      </c>
      <c r="CB149">
        <v>0</v>
      </c>
      <c r="CC149">
        <v>0</v>
      </c>
      <c r="CD149">
        <v>0</v>
      </c>
      <c r="CE149">
        <v>0</v>
      </c>
      <c r="CF149">
        <v>0</v>
      </c>
      <c r="CG149">
        <v>0</v>
      </c>
      <c r="CH149">
        <v>44724</v>
      </c>
      <c r="CI149">
        <v>0</v>
      </c>
      <c r="CJ149">
        <v>4</v>
      </c>
      <c r="CK149">
        <v>0</v>
      </c>
      <c r="CL149">
        <v>0</v>
      </c>
      <c r="CN149">
        <v>0</v>
      </c>
      <c r="CO149">
        <v>1</v>
      </c>
      <c r="CP149">
        <v>0</v>
      </c>
      <c r="CQ149">
        <v>3.1670000000000003</v>
      </c>
      <c r="CR149">
        <v>115.32900000000001</v>
      </c>
      <c r="CS149">
        <v>0</v>
      </c>
      <c r="CT149">
        <v>0</v>
      </c>
      <c r="CU149">
        <v>0</v>
      </c>
      <c r="CV149">
        <v>0</v>
      </c>
      <c r="CW149">
        <v>0</v>
      </c>
      <c r="CX149">
        <v>0</v>
      </c>
      <c r="CY149">
        <v>0</v>
      </c>
      <c r="CZ149">
        <v>0</v>
      </c>
      <c r="DB149">
        <v>296064</v>
      </c>
      <c r="DC149">
        <v>0</v>
      </c>
      <c r="DD149">
        <v>0</v>
      </c>
      <c r="DE149">
        <v>73959</v>
      </c>
      <c r="DF149">
        <v>73959</v>
      </c>
      <c r="DG149">
        <v>11.9</v>
      </c>
      <c r="DH149">
        <v>0</v>
      </c>
      <c r="DI149">
        <v>0</v>
      </c>
      <c r="DK149">
        <v>4438</v>
      </c>
      <c r="DL149">
        <v>0</v>
      </c>
      <c r="DM149">
        <v>143577</v>
      </c>
      <c r="DN149">
        <v>350</v>
      </c>
      <c r="DO149">
        <v>0</v>
      </c>
      <c r="DP149">
        <v>0</v>
      </c>
      <c r="DQ149">
        <v>0</v>
      </c>
      <c r="DR149">
        <v>0</v>
      </c>
      <c r="DS149">
        <v>0</v>
      </c>
      <c r="DT149">
        <v>0</v>
      </c>
      <c r="DU149">
        <v>0</v>
      </c>
      <c r="DV149">
        <v>0</v>
      </c>
      <c r="DW149">
        <v>0</v>
      </c>
      <c r="DX149">
        <v>0</v>
      </c>
      <c r="DY149">
        <v>0</v>
      </c>
      <c r="DZ149">
        <v>0</v>
      </c>
      <c r="EA149">
        <v>0</v>
      </c>
      <c r="EB149">
        <v>0</v>
      </c>
      <c r="EC149">
        <v>12.447000000000001</v>
      </c>
      <c r="ED149">
        <v>88962</v>
      </c>
      <c r="EE149">
        <v>0</v>
      </c>
      <c r="EF149">
        <v>0</v>
      </c>
      <c r="EG149">
        <v>0</v>
      </c>
      <c r="EH149">
        <v>54965</v>
      </c>
      <c r="EI149">
        <v>0</v>
      </c>
      <c r="EJ149">
        <v>0</v>
      </c>
      <c r="EK149">
        <v>2.883</v>
      </c>
      <c r="EL149">
        <v>0</v>
      </c>
      <c r="EM149">
        <v>0</v>
      </c>
      <c r="EN149">
        <v>3.9E-2</v>
      </c>
      <c r="EO149">
        <v>0</v>
      </c>
      <c r="EP149">
        <v>0</v>
      </c>
      <c r="EQ149">
        <v>2.9220000000000002</v>
      </c>
      <c r="ER149">
        <v>0</v>
      </c>
      <c r="ES149">
        <v>8.8440000000000012</v>
      </c>
      <c r="ET149">
        <v>0</v>
      </c>
      <c r="EV149">
        <v>0</v>
      </c>
      <c r="EW149">
        <v>0</v>
      </c>
      <c r="EX149">
        <v>0</v>
      </c>
      <c r="EZ149">
        <v>1118051</v>
      </c>
      <c r="FA149">
        <v>0</v>
      </c>
      <c r="FB149">
        <v>1171849</v>
      </c>
      <c r="FC149">
        <v>0</v>
      </c>
      <c r="FD149">
        <v>0</v>
      </c>
      <c r="FE149">
        <v>147059</v>
      </c>
      <c r="FF149">
        <v>26202</v>
      </c>
      <c r="FG149">
        <v>6.7610000000000003E-2</v>
      </c>
      <c r="FH149">
        <v>3.1380999999999999E-2</v>
      </c>
      <c r="FI149">
        <v>0</v>
      </c>
      <c r="FJ149">
        <v>0</v>
      </c>
      <c r="FK149">
        <v>167.93600000000001</v>
      </c>
      <c r="FL149">
        <v>1389834</v>
      </c>
      <c r="FM149">
        <v>0</v>
      </c>
      <c r="FN149">
        <v>0</v>
      </c>
      <c r="FO149">
        <v>0</v>
      </c>
      <c r="FP149">
        <v>0</v>
      </c>
      <c r="FQ149">
        <v>0</v>
      </c>
      <c r="FR149">
        <v>0</v>
      </c>
      <c r="FS149">
        <v>0</v>
      </c>
      <c r="FT149">
        <v>0</v>
      </c>
      <c r="FU149">
        <v>0</v>
      </c>
      <c r="FV149">
        <v>0</v>
      </c>
      <c r="FW149">
        <v>0</v>
      </c>
      <c r="FX149">
        <v>0</v>
      </c>
      <c r="FY149">
        <v>0</v>
      </c>
      <c r="GB149">
        <v>466436</v>
      </c>
      <c r="GC149">
        <v>466436</v>
      </c>
      <c r="GD149">
        <v>51.035000000000004</v>
      </c>
      <c r="GF149">
        <v>0</v>
      </c>
      <c r="GG149">
        <v>0</v>
      </c>
      <c r="GH149">
        <v>0</v>
      </c>
      <c r="GI149">
        <v>0</v>
      </c>
      <c r="GK149">
        <v>0</v>
      </c>
      <c r="GL149">
        <v>0</v>
      </c>
      <c r="GM149">
        <v>0</v>
      </c>
      <c r="GN149">
        <v>0</v>
      </c>
      <c r="GO149">
        <v>0</v>
      </c>
      <c r="GQ149">
        <v>0</v>
      </c>
      <c r="GR149">
        <v>0</v>
      </c>
      <c r="GS149">
        <v>0</v>
      </c>
      <c r="GT149">
        <v>0</v>
      </c>
      <c r="HB149">
        <v>0</v>
      </c>
      <c r="HC149">
        <v>0</v>
      </c>
      <c r="HD149">
        <v>37884</v>
      </c>
      <c r="HE149">
        <v>0</v>
      </c>
      <c r="HF149">
        <v>55259</v>
      </c>
      <c r="HG149">
        <v>8080</v>
      </c>
      <c r="HH149">
        <v>0</v>
      </c>
      <c r="HI149">
        <v>0</v>
      </c>
      <c r="HJ149">
        <v>35973</v>
      </c>
      <c r="HK149">
        <v>1600</v>
      </c>
      <c r="HL149">
        <v>1702</v>
      </c>
      <c r="HM149">
        <v>0</v>
      </c>
      <c r="HN149">
        <v>0</v>
      </c>
      <c r="HO149">
        <v>0</v>
      </c>
      <c r="HP149">
        <v>33571</v>
      </c>
      <c r="HQ149">
        <v>0</v>
      </c>
      <c r="HR149">
        <v>0</v>
      </c>
      <c r="HS149">
        <v>1117701</v>
      </c>
      <c r="HT149">
        <v>26202</v>
      </c>
      <c r="HW149">
        <v>0</v>
      </c>
      <c r="HX149">
        <v>20</v>
      </c>
      <c r="HY149">
        <v>16</v>
      </c>
      <c r="HZ149">
        <v>9</v>
      </c>
      <c r="IA149">
        <v>2</v>
      </c>
      <c r="IB149">
        <v>3</v>
      </c>
      <c r="IC149">
        <v>50</v>
      </c>
      <c r="ID149">
        <v>0</v>
      </c>
      <c r="IE149">
        <v>0</v>
      </c>
      <c r="IF149">
        <v>0</v>
      </c>
      <c r="IG149">
        <v>13</v>
      </c>
      <c r="IH149">
        <v>0</v>
      </c>
      <c r="II149">
        <v>122.07600000000001</v>
      </c>
      <c r="IJ149">
        <v>0</v>
      </c>
      <c r="IK149">
        <v>0</v>
      </c>
      <c r="IL149">
        <v>0</v>
      </c>
      <c r="IM149">
        <v>0</v>
      </c>
      <c r="IN149">
        <v>0</v>
      </c>
      <c r="IO149">
        <v>0</v>
      </c>
      <c r="IP149">
        <v>122.07600000000001</v>
      </c>
      <c r="IQ149">
        <v>0</v>
      </c>
      <c r="IR149">
        <v>0</v>
      </c>
      <c r="IS149">
        <v>0</v>
      </c>
      <c r="IT149">
        <v>0</v>
      </c>
      <c r="IU149">
        <v>0</v>
      </c>
      <c r="IV149">
        <v>0</v>
      </c>
      <c r="IW149">
        <v>6215</v>
      </c>
      <c r="IX149">
        <v>0</v>
      </c>
      <c r="IY149">
        <v>0</v>
      </c>
      <c r="IZ149">
        <v>33571</v>
      </c>
      <c r="JA149">
        <v>0</v>
      </c>
      <c r="JB149">
        <v>0</v>
      </c>
      <c r="JC149">
        <v>0</v>
      </c>
      <c r="JD149">
        <v>0</v>
      </c>
      <c r="JE149">
        <v>0</v>
      </c>
      <c r="JF149">
        <v>0</v>
      </c>
      <c r="JG149">
        <v>0</v>
      </c>
      <c r="JH149">
        <v>0</v>
      </c>
      <c r="JJ149">
        <v>0</v>
      </c>
      <c r="JK149">
        <v>0</v>
      </c>
      <c r="JL149">
        <v>0</v>
      </c>
      <c r="JM149">
        <v>0</v>
      </c>
      <c r="JO149">
        <v>13.736000000000001</v>
      </c>
      <c r="JP149">
        <v>35.228999999999999</v>
      </c>
      <c r="JQ149">
        <v>2.0699999999999998</v>
      </c>
      <c r="JR149">
        <v>111433</v>
      </c>
      <c r="JS149">
        <v>332562</v>
      </c>
      <c r="JT149">
        <v>22441</v>
      </c>
      <c r="JU149">
        <v>0</v>
      </c>
      <c r="JW149">
        <v>0</v>
      </c>
      <c r="JX149">
        <v>0</v>
      </c>
      <c r="JY149">
        <v>0</v>
      </c>
      <c r="JZ149">
        <v>0</v>
      </c>
      <c r="KD149">
        <v>0</v>
      </c>
      <c r="KE149">
        <v>7375</v>
      </c>
      <c r="KG149">
        <v>0</v>
      </c>
      <c r="KH149">
        <v>0</v>
      </c>
      <c r="KI149">
        <v>0</v>
      </c>
      <c r="KJ149">
        <v>3</v>
      </c>
      <c r="KK149">
        <v>10</v>
      </c>
      <c r="KL149">
        <v>1865</v>
      </c>
      <c r="KM149">
        <v>6215</v>
      </c>
      <c r="KN149">
        <v>0</v>
      </c>
      <c r="KO149">
        <v>0</v>
      </c>
      <c r="KP149">
        <v>0</v>
      </c>
      <c r="KQ149">
        <v>0</v>
      </c>
      <c r="KS149">
        <v>0</v>
      </c>
      <c r="KT149">
        <v>0</v>
      </c>
      <c r="KU149">
        <v>0</v>
      </c>
      <c r="KW149">
        <v>0</v>
      </c>
      <c r="KX149">
        <v>0</v>
      </c>
      <c r="KY149">
        <v>0</v>
      </c>
      <c r="KZ149">
        <v>1297802</v>
      </c>
      <c r="LA149">
        <v>0</v>
      </c>
      <c r="LB149">
        <v>0</v>
      </c>
      <c r="LD149">
        <v>0</v>
      </c>
      <c r="LE149">
        <v>0</v>
      </c>
      <c r="LF149">
        <v>0</v>
      </c>
      <c r="LG149">
        <v>6840</v>
      </c>
      <c r="LH149">
        <v>0</v>
      </c>
      <c r="LI149">
        <v>1297802</v>
      </c>
      <c r="LJ149">
        <v>115.32900000000001</v>
      </c>
      <c r="LK149">
        <v>1</v>
      </c>
      <c r="LL149">
        <v>33540</v>
      </c>
      <c r="LM149">
        <v>2433</v>
      </c>
      <c r="LN149">
        <v>0</v>
      </c>
      <c r="LO149">
        <v>0</v>
      </c>
      <c r="LP149">
        <v>0</v>
      </c>
      <c r="LQ149">
        <v>0</v>
      </c>
      <c r="LR149">
        <v>0</v>
      </c>
      <c r="LS149">
        <v>0</v>
      </c>
      <c r="LT149">
        <v>0</v>
      </c>
      <c r="LU149">
        <v>0</v>
      </c>
      <c r="LV149">
        <v>0</v>
      </c>
      <c r="LW149">
        <v>0</v>
      </c>
      <c r="LX149">
        <v>0</v>
      </c>
      <c r="LY149">
        <v>0</v>
      </c>
      <c r="LZ149">
        <v>114</v>
      </c>
      <c r="MA149">
        <v>6840</v>
      </c>
      <c r="MB149">
        <v>0</v>
      </c>
      <c r="MC149">
        <v>4560</v>
      </c>
      <c r="MD149">
        <v>2280</v>
      </c>
      <c r="ME149">
        <v>0</v>
      </c>
      <c r="MF149">
        <v>0</v>
      </c>
      <c r="MG149">
        <v>1335686</v>
      </c>
      <c r="MH149">
        <v>0</v>
      </c>
      <c r="MI149">
        <v>0</v>
      </c>
      <c r="MJ149">
        <v>0</v>
      </c>
      <c r="MK149">
        <v>0</v>
      </c>
      <c r="ML149">
        <v>0</v>
      </c>
      <c r="MM149">
        <v>1228196.149</v>
      </c>
      <c r="MN149">
        <v>0</v>
      </c>
      <c r="MO149">
        <v>81365.085000000006</v>
      </c>
      <c r="MP149">
        <v>0</v>
      </c>
      <c r="MQ149">
        <v>0</v>
      </c>
      <c r="MS149">
        <v>763323922</v>
      </c>
      <c r="MT149">
        <v>257639917</v>
      </c>
      <c r="MU149">
        <v>0</v>
      </c>
      <c r="MV149">
        <v>0</v>
      </c>
      <c r="MW149">
        <v>0</v>
      </c>
      <c r="MX149">
        <v>505684005</v>
      </c>
      <c r="MY149">
        <v>0</v>
      </c>
      <c r="MZ149">
        <v>40000</v>
      </c>
      <c r="NA149">
        <v>5</v>
      </c>
      <c r="NB149">
        <v>0</v>
      </c>
      <c r="ND149">
        <v>56.528000000000006</v>
      </c>
      <c r="NE149">
        <v>2544</v>
      </c>
      <c r="NF149">
        <v>1</v>
      </c>
      <c r="NG149">
        <v>1000</v>
      </c>
      <c r="NH149">
        <v>12084</v>
      </c>
      <c r="NI149">
        <v>0</v>
      </c>
      <c r="NJ149">
        <v>0</v>
      </c>
      <c r="NK149">
        <v>787</v>
      </c>
      <c r="NL149">
        <v>0</v>
      </c>
      <c r="NN149">
        <v>0</v>
      </c>
      <c r="NO149">
        <v>0</v>
      </c>
      <c r="NP149">
        <v>114</v>
      </c>
      <c r="NT149">
        <v>0</v>
      </c>
      <c r="NU149">
        <v>0</v>
      </c>
      <c r="NV149">
        <v>0</v>
      </c>
      <c r="NW149">
        <v>0</v>
      </c>
      <c r="NX149">
        <v>0</v>
      </c>
      <c r="NY149">
        <v>0</v>
      </c>
      <c r="NZ149">
        <v>0</v>
      </c>
      <c r="OA149">
        <v>0</v>
      </c>
      <c r="OB149">
        <v>0</v>
      </c>
      <c r="OC149">
        <v>0</v>
      </c>
      <c r="OD149">
        <v>0</v>
      </c>
      <c r="OE149">
        <v>24000</v>
      </c>
      <c r="OF149">
        <v>72000</v>
      </c>
      <c r="OG149">
        <v>4000</v>
      </c>
      <c r="OH149">
        <v>8000</v>
      </c>
      <c r="OO149">
        <v>0</v>
      </c>
      <c r="OP149">
        <v>0</v>
      </c>
      <c r="OQ149">
        <v>0</v>
      </c>
      <c r="OR149">
        <v>0</v>
      </c>
      <c r="OS149">
        <v>0</v>
      </c>
      <c r="OT149">
        <v>0</v>
      </c>
      <c r="OU149">
        <v>0</v>
      </c>
      <c r="OV149">
        <v>1635254</v>
      </c>
      <c r="OX149">
        <v>0.25270000000000004</v>
      </c>
      <c r="OY149">
        <v>406500.10000000003</v>
      </c>
      <c r="OZ149">
        <v>0</v>
      </c>
      <c r="PA149">
        <v>0</v>
      </c>
      <c r="PB149">
        <v>6925</v>
      </c>
      <c r="PC149">
        <v>0</v>
      </c>
      <c r="PD149">
        <v>35000000</v>
      </c>
      <c r="PE149">
        <v>33517000</v>
      </c>
      <c r="PF149">
        <v>1483000</v>
      </c>
      <c r="PG149">
        <v>306</v>
      </c>
      <c r="PH149">
        <v>0</v>
      </c>
      <c r="PI149">
        <v>0</v>
      </c>
      <c r="PJ149">
        <v>0</v>
      </c>
      <c r="PK149">
        <v>0</v>
      </c>
      <c r="PL149">
        <v>0</v>
      </c>
      <c r="PM149">
        <v>0</v>
      </c>
      <c r="PN149">
        <v>0</v>
      </c>
      <c r="PO149">
        <v>0</v>
      </c>
    </row>
    <row r="150" spans="1:431" customFormat="1" x14ac:dyDescent="0.3">
      <c r="A150">
        <v>46778</v>
      </c>
      <c r="B150" s="4">
        <v>193801</v>
      </c>
      <c r="C150">
        <v>9</v>
      </c>
      <c r="D150">
        <v>2026</v>
      </c>
      <c r="E150">
        <v>6215</v>
      </c>
      <c r="F150">
        <v>0</v>
      </c>
      <c r="G150">
        <v>148.88400000000001</v>
      </c>
      <c r="H150">
        <v>101.658</v>
      </c>
      <c r="I150">
        <v>101.658</v>
      </c>
      <c r="J150">
        <v>148.88400000000001</v>
      </c>
      <c r="K150">
        <v>0</v>
      </c>
      <c r="L150">
        <v>6215</v>
      </c>
      <c r="M150">
        <v>0</v>
      </c>
      <c r="N150">
        <v>0</v>
      </c>
      <c r="P150">
        <v>150.03800000000001</v>
      </c>
      <c r="Q150">
        <v>0</v>
      </c>
      <c r="R150">
        <v>70696</v>
      </c>
      <c r="S150">
        <v>471.19</v>
      </c>
      <c r="U150">
        <v>51434</v>
      </c>
      <c r="V150">
        <v>0</v>
      </c>
      <c r="W150">
        <v>0</v>
      </c>
      <c r="X150">
        <v>0</v>
      </c>
      <c r="Z150">
        <v>0</v>
      </c>
      <c r="AC150">
        <v>0</v>
      </c>
      <c r="AD150" t="s">
        <v>427</v>
      </c>
      <c r="AE150">
        <v>0</v>
      </c>
      <c r="AH150">
        <v>0</v>
      </c>
      <c r="AI150">
        <v>0</v>
      </c>
      <c r="AJ150">
        <v>6215</v>
      </c>
      <c r="AK150" t="s">
        <v>949</v>
      </c>
      <c r="AL150" t="s">
        <v>569</v>
      </c>
      <c r="AM150">
        <v>0</v>
      </c>
      <c r="AN150">
        <v>0</v>
      </c>
      <c r="AO150">
        <v>0</v>
      </c>
      <c r="AP150">
        <v>0</v>
      </c>
      <c r="AQ150">
        <v>0</v>
      </c>
      <c r="AS150">
        <v>0</v>
      </c>
      <c r="AT150">
        <v>0</v>
      </c>
      <c r="AU150">
        <v>0</v>
      </c>
      <c r="AV150">
        <v>-730</v>
      </c>
      <c r="AW150">
        <v>2828531</v>
      </c>
      <c r="AX150">
        <v>2775692</v>
      </c>
      <c r="AY150">
        <v>1904190</v>
      </c>
      <c r="AZ150">
        <v>70696</v>
      </c>
      <c r="BA150">
        <v>23.833000000000002</v>
      </c>
      <c r="BB150">
        <v>0</v>
      </c>
      <c r="BC150">
        <v>0</v>
      </c>
      <c r="BD150">
        <v>0</v>
      </c>
      <c r="BE150">
        <v>0</v>
      </c>
      <c r="BF150">
        <v>2118344</v>
      </c>
      <c r="BG150">
        <v>0</v>
      </c>
      <c r="BJ150">
        <v>12</v>
      </c>
      <c r="BK150">
        <v>0</v>
      </c>
      <c r="BL150">
        <v>0</v>
      </c>
      <c r="BM150">
        <v>0</v>
      </c>
      <c r="BN150">
        <v>0</v>
      </c>
      <c r="BO150">
        <v>0</v>
      </c>
      <c r="BP150">
        <v>0</v>
      </c>
      <c r="BQ150">
        <v>913</v>
      </c>
      <c r="BS150">
        <v>0</v>
      </c>
      <c r="BT150">
        <v>0</v>
      </c>
      <c r="BU150">
        <v>0</v>
      </c>
      <c r="BV150">
        <v>0</v>
      </c>
      <c r="BW150">
        <v>0</v>
      </c>
      <c r="BY150">
        <v>0</v>
      </c>
      <c r="CA150">
        <v>0</v>
      </c>
      <c r="CB150">
        <v>0</v>
      </c>
      <c r="CC150">
        <v>0</v>
      </c>
      <c r="CD150">
        <v>0</v>
      </c>
      <c r="CE150">
        <v>0</v>
      </c>
      <c r="CF150">
        <v>0</v>
      </c>
      <c r="CG150">
        <v>0</v>
      </c>
      <c r="CH150">
        <v>65779</v>
      </c>
      <c r="CI150">
        <v>0</v>
      </c>
      <c r="CJ150">
        <v>4</v>
      </c>
      <c r="CK150">
        <v>0</v>
      </c>
      <c r="CL150">
        <v>0</v>
      </c>
      <c r="CN150">
        <v>0</v>
      </c>
      <c r="CO150">
        <v>1</v>
      </c>
      <c r="CP150">
        <v>0</v>
      </c>
      <c r="CQ150">
        <v>0</v>
      </c>
      <c r="CR150">
        <v>149.42600000000002</v>
      </c>
      <c r="CS150">
        <v>0</v>
      </c>
      <c r="CT150">
        <v>0</v>
      </c>
      <c r="CU150">
        <v>0</v>
      </c>
      <c r="CV150">
        <v>0</v>
      </c>
      <c r="CW150">
        <v>0</v>
      </c>
      <c r="CX150">
        <v>0</v>
      </c>
      <c r="CY150">
        <v>0</v>
      </c>
      <c r="CZ150">
        <v>0</v>
      </c>
      <c r="DB150">
        <v>631804</v>
      </c>
      <c r="DC150">
        <v>0</v>
      </c>
      <c r="DD150">
        <v>0</v>
      </c>
      <c r="DE150">
        <v>222808</v>
      </c>
      <c r="DF150">
        <v>222808</v>
      </c>
      <c r="DG150">
        <v>35.85</v>
      </c>
      <c r="DH150">
        <v>0</v>
      </c>
      <c r="DI150">
        <v>0</v>
      </c>
      <c r="DK150">
        <v>4284</v>
      </c>
      <c r="DL150">
        <v>0</v>
      </c>
      <c r="DM150">
        <v>1100610</v>
      </c>
      <c r="DN150">
        <v>2680</v>
      </c>
      <c r="DO150">
        <v>0</v>
      </c>
      <c r="DP150">
        <v>0</v>
      </c>
      <c r="DQ150">
        <v>0</v>
      </c>
      <c r="DR150">
        <v>0</v>
      </c>
      <c r="DS150">
        <v>0</v>
      </c>
      <c r="DT150">
        <v>0</v>
      </c>
      <c r="DU150">
        <v>0</v>
      </c>
      <c r="DV150">
        <v>0</v>
      </c>
      <c r="DW150">
        <v>0</v>
      </c>
      <c r="DX150">
        <v>0</v>
      </c>
      <c r="DY150">
        <v>0</v>
      </c>
      <c r="DZ150">
        <v>0</v>
      </c>
      <c r="EA150">
        <v>2.8000000000000001E-2</v>
      </c>
      <c r="EB150">
        <v>0</v>
      </c>
      <c r="EC150">
        <v>12.823</v>
      </c>
      <c r="ED150">
        <v>91649</v>
      </c>
      <c r="EE150">
        <v>0</v>
      </c>
      <c r="EF150">
        <v>0</v>
      </c>
      <c r="EG150">
        <v>0</v>
      </c>
      <c r="EH150">
        <v>244337</v>
      </c>
      <c r="EI150">
        <v>767304</v>
      </c>
      <c r="EJ150">
        <v>30.865000000000002</v>
      </c>
      <c r="EK150">
        <v>12.348000000000001</v>
      </c>
      <c r="EL150">
        <v>0</v>
      </c>
      <c r="EM150">
        <v>0</v>
      </c>
      <c r="EN150">
        <v>0.42600000000000005</v>
      </c>
      <c r="EO150">
        <v>0</v>
      </c>
      <c r="EP150">
        <v>0</v>
      </c>
      <c r="EQ150">
        <v>43.667000000000002</v>
      </c>
      <c r="ER150">
        <v>0</v>
      </c>
      <c r="ES150">
        <v>39.314</v>
      </c>
      <c r="ET150">
        <v>0</v>
      </c>
      <c r="EV150">
        <v>0</v>
      </c>
      <c r="EW150">
        <v>0</v>
      </c>
      <c r="EX150">
        <v>0</v>
      </c>
      <c r="EZ150">
        <v>2424039</v>
      </c>
      <c r="FA150">
        <v>0</v>
      </c>
      <c r="FB150">
        <v>2492056</v>
      </c>
      <c r="FC150">
        <v>0</v>
      </c>
      <c r="FD150">
        <v>0</v>
      </c>
      <c r="FE150">
        <v>298472</v>
      </c>
      <c r="FF150">
        <v>53181</v>
      </c>
      <c r="FG150">
        <v>6.7610000000000003E-2</v>
      </c>
      <c r="FH150">
        <v>3.1380999999999999E-2</v>
      </c>
      <c r="FI150">
        <v>0</v>
      </c>
      <c r="FJ150">
        <v>0</v>
      </c>
      <c r="FK150">
        <v>340.84399999999999</v>
      </c>
      <c r="FL150">
        <v>2909487</v>
      </c>
      <c r="FM150">
        <v>0</v>
      </c>
      <c r="FN150">
        <v>0</v>
      </c>
      <c r="FO150">
        <v>89316</v>
      </c>
      <c r="FP150">
        <v>0</v>
      </c>
      <c r="FQ150">
        <v>89316</v>
      </c>
      <c r="FR150">
        <v>89316</v>
      </c>
      <c r="FS150">
        <v>0</v>
      </c>
      <c r="FT150">
        <v>0</v>
      </c>
      <c r="FU150">
        <v>0</v>
      </c>
      <c r="FV150">
        <v>0</v>
      </c>
      <c r="FW150">
        <v>0</v>
      </c>
      <c r="FX150">
        <v>0</v>
      </c>
      <c r="FY150">
        <v>0</v>
      </c>
      <c r="GB150">
        <v>34505</v>
      </c>
      <c r="GC150">
        <v>34505</v>
      </c>
      <c r="GD150">
        <v>3.5590000000000002</v>
      </c>
      <c r="GF150">
        <v>0</v>
      </c>
      <c r="GG150">
        <v>0</v>
      </c>
      <c r="GH150">
        <v>0</v>
      </c>
      <c r="GI150">
        <v>0</v>
      </c>
      <c r="GK150">
        <v>0</v>
      </c>
      <c r="GL150">
        <v>0</v>
      </c>
      <c r="GM150">
        <v>0</v>
      </c>
      <c r="GN150">
        <v>0</v>
      </c>
      <c r="GO150">
        <v>0</v>
      </c>
      <c r="GQ150">
        <v>0</v>
      </c>
      <c r="GR150">
        <v>0</v>
      </c>
      <c r="GS150">
        <v>0</v>
      </c>
      <c r="GT150">
        <v>0</v>
      </c>
      <c r="HB150">
        <v>0</v>
      </c>
      <c r="HC150">
        <v>0</v>
      </c>
      <c r="HD150">
        <v>55519</v>
      </c>
      <c r="HE150">
        <v>0</v>
      </c>
      <c r="HF150">
        <v>117923</v>
      </c>
      <c r="HG150">
        <v>2486</v>
      </c>
      <c r="HH150">
        <v>5528</v>
      </c>
      <c r="HI150">
        <v>0</v>
      </c>
      <c r="HJ150">
        <v>70233</v>
      </c>
      <c r="HK150">
        <v>916</v>
      </c>
      <c r="HL150">
        <v>561</v>
      </c>
      <c r="HM150">
        <v>0</v>
      </c>
      <c r="HN150">
        <v>0</v>
      </c>
      <c r="HO150">
        <v>0</v>
      </c>
      <c r="HP150">
        <v>2427</v>
      </c>
      <c r="HQ150">
        <v>0</v>
      </c>
      <c r="HR150">
        <v>0</v>
      </c>
      <c r="HS150">
        <v>2421360</v>
      </c>
      <c r="HT150">
        <v>53181</v>
      </c>
      <c r="HW150">
        <v>0</v>
      </c>
      <c r="HX150">
        <v>21</v>
      </c>
      <c r="HY150">
        <v>14</v>
      </c>
      <c r="HZ150">
        <v>20</v>
      </c>
      <c r="IA150">
        <v>24</v>
      </c>
      <c r="IB150">
        <v>60</v>
      </c>
      <c r="IC150">
        <v>139</v>
      </c>
      <c r="ID150">
        <v>0</v>
      </c>
      <c r="IE150">
        <v>0</v>
      </c>
      <c r="IF150">
        <v>0</v>
      </c>
      <c r="IG150">
        <v>4</v>
      </c>
      <c r="IH150">
        <v>20.67</v>
      </c>
      <c r="II150">
        <v>8.8239999999999998</v>
      </c>
      <c r="IJ150">
        <v>0</v>
      </c>
      <c r="IK150">
        <v>34.51</v>
      </c>
      <c r="IL150">
        <v>0</v>
      </c>
      <c r="IM150">
        <v>0</v>
      </c>
      <c r="IN150">
        <v>0</v>
      </c>
      <c r="IO150">
        <v>0</v>
      </c>
      <c r="IP150">
        <v>43.334000000000003</v>
      </c>
      <c r="IQ150">
        <v>0</v>
      </c>
      <c r="IR150">
        <v>0</v>
      </c>
      <c r="IS150">
        <v>9490</v>
      </c>
      <c r="IT150">
        <v>0</v>
      </c>
      <c r="IU150">
        <v>0</v>
      </c>
      <c r="IV150">
        <v>0</v>
      </c>
      <c r="IW150">
        <v>6215</v>
      </c>
      <c r="IX150">
        <v>0</v>
      </c>
      <c r="IY150">
        <v>0</v>
      </c>
      <c r="IZ150">
        <v>11917</v>
      </c>
      <c r="JA150">
        <v>0</v>
      </c>
      <c r="JB150">
        <v>0</v>
      </c>
      <c r="JC150">
        <v>0</v>
      </c>
      <c r="JD150">
        <v>0</v>
      </c>
      <c r="JE150">
        <v>0</v>
      </c>
      <c r="JF150">
        <v>0</v>
      </c>
      <c r="JG150">
        <v>0</v>
      </c>
      <c r="JH150">
        <v>0</v>
      </c>
      <c r="JJ150">
        <v>0</v>
      </c>
      <c r="JK150">
        <v>0</v>
      </c>
      <c r="JL150">
        <v>0</v>
      </c>
      <c r="JM150">
        <v>0</v>
      </c>
      <c r="JO150">
        <v>0</v>
      </c>
      <c r="JP150">
        <v>2.911</v>
      </c>
      <c r="JQ150">
        <v>0.64800000000000002</v>
      </c>
      <c r="JR150">
        <v>0</v>
      </c>
      <c r="JS150">
        <v>27480</v>
      </c>
      <c r="JT150">
        <v>7025</v>
      </c>
      <c r="JU150">
        <v>0</v>
      </c>
      <c r="JW150">
        <v>0</v>
      </c>
      <c r="JX150">
        <v>0</v>
      </c>
      <c r="JY150">
        <v>0</v>
      </c>
      <c r="JZ150">
        <v>0</v>
      </c>
      <c r="KD150">
        <v>0</v>
      </c>
      <c r="KE150">
        <v>7375</v>
      </c>
      <c r="KG150">
        <v>0</v>
      </c>
      <c r="KH150">
        <v>0</v>
      </c>
      <c r="KI150">
        <v>0</v>
      </c>
      <c r="KJ150">
        <v>4</v>
      </c>
      <c r="KK150">
        <v>0</v>
      </c>
      <c r="KL150">
        <v>2486</v>
      </c>
      <c r="KM150">
        <v>0</v>
      </c>
      <c r="KN150">
        <v>0</v>
      </c>
      <c r="KO150">
        <v>0</v>
      </c>
      <c r="KP150">
        <v>0</v>
      </c>
      <c r="KQ150">
        <v>0</v>
      </c>
      <c r="KS150">
        <v>0</v>
      </c>
      <c r="KT150">
        <v>0</v>
      </c>
      <c r="KU150">
        <v>0</v>
      </c>
      <c r="KW150">
        <v>0</v>
      </c>
      <c r="KX150">
        <v>0</v>
      </c>
      <c r="KY150">
        <v>0</v>
      </c>
      <c r="KZ150">
        <v>2783273</v>
      </c>
      <c r="LA150">
        <v>0</v>
      </c>
      <c r="LB150">
        <v>0</v>
      </c>
      <c r="LD150">
        <v>0</v>
      </c>
      <c r="LE150">
        <v>0</v>
      </c>
      <c r="LF150">
        <v>0</v>
      </c>
      <c r="LG150">
        <v>10260</v>
      </c>
      <c r="LH150">
        <v>0</v>
      </c>
      <c r="LI150">
        <v>2783273</v>
      </c>
      <c r="LJ150">
        <v>149.42600000000002</v>
      </c>
      <c r="LK150">
        <v>2</v>
      </c>
      <c r="LL150">
        <v>67080</v>
      </c>
      <c r="LM150">
        <v>3153</v>
      </c>
      <c r="LN150">
        <v>0</v>
      </c>
      <c r="LO150">
        <v>0</v>
      </c>
      <c r="LP150">
        <v>0</v>
      </c>
      <c r="LQ150">
        <v>0</v>
      </c>
      <c r="LR150">
        <v>0</v>
      </c>
      <c r="LS150">
        <v>0</v>
      </c>
      <c r="LT150">
        <v>0</v>
      </c>
      <c r="LU150">
        <v>0</v>
      </c>
      <c r="LV150">
        <v>0</v>
      </c>
      <c r="LW150">
        <v>0</v>
      </c>
      <c r="LX150">
        <v>0</v>
      </c>
      <c r="LY150">
        <v>0</v>
      </c>
      <c r="LZ150">
        <v>170</v>
      </c>
      <c r="MA150">
        <v>10260</v>
      </c>
      <c r="MB150">
        <v>0</v>
      </c>
      <c r="MC150">
        <v>6840</v>
      </c>
      <c r="MD150">
        <v>3420</v>
      </c>
      <c r="ME150">
        <v>0</v>
      </c>
      <c r="MF150">
        <v>0</v>
      </c>
      <c r="MG150">
        <v>2838791</v>
      </c>
      <c r="MH150">
        <v>0</v>
      </c>
      <c r="MI150">
        <v>0</v>
      </c>
      <c r="MJ150">
        <v>0</v>
      </c>
      <c r="MK150">
        <v>0</v>
      </c>
      <c r="ML150">
        <v>0</v>
      </c>
      <c r="MM150">
        <v>1228196.149</v>
      </c>
      <c r="MN150">
        <v>0</v>
      </c>
      <c r="MO150">
        <v>81365.085000000006</v>
      </c>
      <c r="MP150">
        <v>19.181000000000001</v>
      </c>
      <c r="MQ150">
        <v>39.850999999999999</v>
      </c>
      <c r="MS150">
        <v>763323922</v>
      </c>
      <c r="MT150">
        <v>257639917</v>
      </c>
      <c r="MU150">
        <v>4336</v>
      </c>
      <c r="MV150">
        <v>12846</v>
      </c>
      <c r="MW150">
        <v>1192</v>
      </c>
      <c r="MX150">
        <v>505684005</v>
      </c>
      <c r="MY150">
        <v>0</v>
      </c>
      <c r="MZ150">
        <v>164000</v>
      </c>
      <c r="NA150">
        <v>20</v>
      </c>
      <c r="NB150">
        <v>1</v>
      </c>
      <c r="ND150">
        <v>120.63200000000001</v>
      </c>
      <c r="NE150">
        <v>5428</v>
      </c>
      <c r="NF150">
        <v>16</v>
      </c>
      <c r="NG150">
        <v>16000</v>
      </c>
      <c r="NH150">
        <v>18020</v>
      </c>
      <c r="NI150">
        <v>0</v>
      </c>
      <c r="NJ150">
        <v>0</v>
      </c>
      <c r="NK150">
        <v>75811</v>
      </c>
      <c r="NL150">
        <v>0</v>
      </c>
      <c r="NN150">
        <v>0</v>
      </c>
      <c r="NO150">
        <v>0</v>
      </c>
      <c r="NP150">
        <v>171</v>
      </c>
      <c r="NT150">
        <v>0</v>
      </c>
      <c r="NU150">
        <v>0</v>
      </c>
      <c r="NV150">
        <v>0</v>
      </c>
      <c r="NW150">
        <v>0</v>
      </c>
      <c r="NX150">
        <v>0</v>
      </c>
      <c r="NY150">
        <v>0</v>
      </c>
      <c r="NZ150">
        <v>0</v>
      </c>
      <c r="OA150">
        <v>0</v>
      </c>
      <c r="OB150">
        <v>0</v>
      </c>
      <c r="OC150">
        <v>0</v>
      </c>
      <c r="OD150">
        <v>0</v>
      </c>
      <c r="OE150">
        <v>20000</v>
      </c>
      <c r="OF150">
        <v>424000</v>
      </c>
      <c r="OG150">
        <v>4000</v>
      </c>
      <c r="OH150">
        <v>8000</v>
      </c>
      <c r="OO150">
        <v>159.815</v>
      </c>
      <c r="OP150">
        <v>0</v>
      </c>
      <c r="OQ150">
        <v>159.815</v>
      </c>
      <c r="OR150">
        <v>148988</v>
      </c>
      <c r="OS150">
        <v>0</v>
      </c>
      <c r="OT150">
        <v>148988</v>
      </c>
      <c r="OU150">
        <v>14962</v>
      </c>
      <c r="OV150">
        <v>5824251</v>
      </c>
      <c r="OX150">
        <v>0.25270000000000004</v>
      </c>
      <c r="OY150">
        <v>406500.10000000003</v>
      </c>
      <c r="OZ150">
        <v>997148</v>
      </c>
      <c r="PA150">
        <v>367913</v>
      </c>
      <c r="PB150">
        <v>6925</v>
      </c>
      <c r="PC150">
        <v>0</v>
      </c>
      <c r="PD150">
        <v>35000000</v>
      </c>
      <c r="PE150">
        <v>33517000</v>
      </c>
      <c r="PF150">
        <v>1483000</v>
      </c>
      <c r="PG150">
        <v>306</v>
      </c>
      <c r="PH150">
        <v>0</v>
      </c>
      <c r="PI150">
        <v>0</v>
      </c>
      <c r="PJ150">
        <v>0</v>
      </c>
      <c r="PK150">
        <v>0</v>
      </c>
      <c r="PL150">
        <v>284064</v>
      </c>
      <c r="PM150">
        <v>0</v>
      </c>
      <c r="PN150">
        <v>0</v>
      </c>
      <c r="PO150">
        <v>0</v>
      </c>
    </row>
    <row r="151" spans="1:431" customFormat="1" x14ac:dyDescent="0.3">
      <c r="A151">
        <v>46778</v>
      </c>
      <c r="B151" s="4">
        <v>212801</v>
      </c>
      <c r="C151">
        <v>9</v>
      </c>
      <c r="D151">
        <v>2026</v>
      </c>
      <c r="E151">
        <v>6215</v>
      </c>
      <c r="F151">
        <v>0</v>
      </c>
      <c r="G151">
        <v>1370.8420000000001</v>
      </c>
      <c r="H151">
        <v>1191.317</v>
      </c>
      <c r="I151">
        <v>1191.317</v>
      </c>
      <c r="J151">
        <v>1370.8420000000001</v>
      </c>
      <c r="K151">
        <v>0</v>
      </c>
      <c r="L151">
        <v>6215</v>
      </c>
      <c r="M151">
        <v>0</v>
      </c>
      <c r="N151">
        <v>0</v>
      </c>
      <c r="P151">
        <v>1790.2250000000001</v>
      </c>
      <c r="Q151">
        <v>0</v>
      </c>
      <c r="R151">
        <v>843536</v>
      </c>
      <c r="S151">
        <v>471.19</v>
      </c>
      <c r="U151">
        <v>613682</v>
      </c>
      <c r="V151">
        <v>68.153999999999996</v>
      </c>
      <c r="W151">
        <v>42358</v>
      </c>
      <c r="X151">
        <v>42358</v>
      </c>
      <c r="Z151">
        <v>0</v>
      </c>
      <c r="AC151">
        <v>0</v>
      </c>
      <c r="AD151" t="s">
        <v>427</v>
      </c>
      <c r="AE151">
        <v>0</v>
      </c>
      <c r="AH151">
        <v>0</v>
      </c>
      <c r="AI151">
        <v>0</v>
      </c>
      <c r="AJ151">
        <v>6215</v>
      </c>
      <c r="AK151" t="s">
        <v>949</v>
      </c>
      <c r="AL151" t="s">
        <v>570</v>
      </c>
      <c r="AM151">
        <v>0</v>
      </c>
      <c r="AN151">
        <v>0</v>
      </c>
      <c r="AO151">
        <v>0</v>
      </c>
      <c r="AP151">
        <v>0</v>
      </c>
      <c r="AQ151">
        <v>0</v>
      </c>
      <c r="AS151">
        <v>0</v>
      </c>
      <c r="AT151">
        <v>0</v>
      </c>
      <c r="AU151">
        <v>0</v>
      </c>
      <c r="AV151">
        <v>-775</v>
      </c>
      <c r="AW151">
        <v>15568257</v>
      </c>
      <c r="AX151">
        <v>15060290</v>
      </c>
      <c r="AY151">
        <v>10657270</v>
      </c>
      <c r="AZ151">
        <v>843536</v>
      </c>
      <c r="BA151">
        <v>41.333000000000006</v>
      </c>
      <c r="BB151">
        <v>0</v>
      </c>
      <c r="BC151">
        <v>0</v>
      </c>
      <c r="BD151">
        <v>0</v>
      </c>
      <c r="BE151">
        <v>0</v>
      </c>
      <c r="BF151">
        <v>12774417</v>
      </c>
      <c r="BG151">
        <v>0</v>
      </c>
      <c r="BJ151">
        <v>12</v>
      </c>
      <c r="BK151">
        <v>0</v>
      </c>
      <c r="BL151">
        <v>0</v>
      </c>
      <c r="BM151">
        <v>0</v>
      </c>
      <c r="BN151">
        <v>0</v>
      </c>
      <c r="BO151">
        <v>0</v>
      </c>
      <c r="BP151">
        <v>0</v>
      </c>
      <c r="BQ151">
        <v>710</v>
      </c>
      <c r="BS151">
        <v>0</v>
      </c>
      <c r="BT151">
        <v>0</v>
      </c>
      <c r="BU151">
        <v>0</v>
      </c>
      <c r="BV151">
        <v>0</v>
      </c>
      <c r="BW151">
        <v>0</v>
      </c>
      <c r="BY151">
        <v>0</v>
      </c>
      <c r="CA151">
        <v>0</v>
      </c>
      <c r="CB151">
        <v>0</v>
      </c>
      <c r="CC151">
        <v>0</v>
      </c>
      <c r="CD151">
        <v>0</v>
      </c>
      <c r="CE151">
        <v>0</v>
      </c>
      <c r="CF151">
        <v>0</v>
      </c>
      <c r="CG151">
        <v>0</v>
      </c>
      <c r="CH151">
        <v>602327</v>
      </c>
      <c r="CI151">
        <v>0</v>
      </c>
      <c r="CJ151">
        <v>4</v>
      </c>
      <c r="CK151">
        <v>0</v>
      </c>
      <c r="CL151">
        <v>0</v>
      </c>
      <c r="CN151">
        <v>0</v>
      </c>
      <c r="CO151">
        <v>1</v>
      </c>
      <c r="CP151">
        <v>0</v>
      </c>
      <c r="CQ151">
        <v>1.667</v>
      </c>
      <c r="CR151">
        <v>1786.0140000000001</v>
      </c>
      <c r="CS151">
        <v>0</v>
      </c>
      <c r="CT151">
        <v>0</v>
      </c>
      <c r="CU151">
        <v>0</v>
      </c>
      <c r="CV151">
        <v>0</v>
      </c>
      <c r="CW151">
        <v>0</v>
      </c>
      <c r="CX151">
        <v>0</v>
      </c>
      <c r="CY151">
        <v>0</v>
      </c>
      <c r="CZ151">
        <v>0</v>
      </c>
      <c r="DB151">
        <v>7404035</v>
      </c>
      <c r="DC151">
        <v>0</v>
      </c>
      <c r="DD151">
        <v>0</v>
      </c>
      <c r="DE151">
        <v>1104483</v>
      </c>
      <c r="DF151">
        <v>1104483</v>
      </c>
      <c r="DG151">
        <v>177.71300000000002</v>
      </c>
      <c r="DH151">
        <v>0</v>
      </c>
      <c r="DI151">
        <v>0</v>
      </c>
      <c r="DK151">
        <v>1168</v>
      </c>
      <c r="DL151">
        <v>0</v>
      </c>
      <c r="DM151">
        <v>1322595</v>
      </c>
      <c r="DN151">
        <v>3220</v>
      </c>
      <c r="DO151">
        <v>0</v>
      </c>
      <c r="DP151">
        <v>0</v>
      </c>
      <c r="DQ151">
        <v>0</v>
      </c>
      <c r="DR151">
        <v>0</v>
      </c>
      <c r="DS151">
        <v>0</v>
      </c>
      <c r="DT151">
        <v>0</v>
      </c>
      <c r="DU151">
        <v>0</v>
      </c>
      <c r="DV151">
        <v>0</v>
      </c>
      <c r="DW151">
        <v>0</v>
      </c>
      <c r="DX151">
        <v>0</v>
      </c>
      <c r="DY151">
        <v>0</v>
      </c>
      <c r="DZ151">
        <v>0</v>
      </c>
      <c r="EA151">
        <v>0</v>
      </c>
      <c r="EB151">
        <v>0</v>
      </c>
      <c r="EC151">
        <v>19.68</v>
      </c>
      <c r="ED151">
        <v>140658</v>
      </c>
      <c r="EE151">
        <v>0</v>
      </c>
      <c r="EF151">
        <v>0</v>
      </c>
      <c r="EG151">
        <v>0</v>
      </c>
      <c r="EH151">
        <v>1185157</v>
      </c>
      <c r="EI151">
        <v>0</v>
      </c>
      <c r="EJ151">
        <v>0</v>
      </c>
      <c r="EK151">
        <v>50.369</v>
      </c>
      <c r="EL151">
        <v>0</v>
      </c>
      <c r="EM151">
        <v>5.9770000000000003</v>
      </c>
      <c r="EN151">
        <v>4.3310000000000004</v>
      </c>
      <c r="EO151">
        <v>0</v>
      </c>
      <c r="EP151">
        <v>0</v>
      </c>
      <c r="EQ151">
        <v>60.677</v>
      </c>
      <c r="ER151">
        <v>0</v>
      </c>
      <c r="ES151">
        <v>190.69300000000001</v>
      </c>
      <c r="ET151">
        <v>0</v>
      </c>
      <c r="EV151">
        <v>0</v>
      </c>
      <c r="EW151">
        <v>0</v>
      </c>
      <c r="EX151">
        <v>0</v>
      </c>
      <c r="EZ151">
        <v>12939694</v>
      </c>
      <c r="FA151">
        <v>0</v>
      </c>
      <c r="FB151">
        <v>13780010</v>
      </c>
      <c r="FC151">
        <v>0</v>
      </c>
      <c r="FD151">
        <v>0</v>
      </c>
      <c r="FE151">
        <v>1799897</v>
      </c>
      <c r="FF151">
        <v>320699</v>
      </c>
      <c r="FG151">
        <v>6.7610000000000003E-2</v>
      </c>
      <c r="FH151">
        <v>3.1380999999999999E-2</v>
      </c>
      <c r="FI151">
        <v>0</v>
      </c>
      <c r="FJ151">
        <v>0</v>
      </c>
      <c r="FK151">
        <v>2055.4169999999999</v>
      </c>
      <c r="FL151">
        <v>16502933</v>
      </c>
      <c r="FM151">
        <v>0</v>
      </c>
      <c r="FN151">
        <v>0</v>
      </c>
      <c r="FO151">
        <v>0</v>
      </c>
      <c r="FP151">
        <v>0</v>
      </c>
      <c r="FQ151">
        <v>0</v>
      </c>
      <c r="FR151">
        <v>0</v>
      </c>
      <c r="FS151">
        <v>0</v>
      </c>
      <c r="FT151">
        <v>0</v>
      </c>
      <c r="FU151">
        <v>0</v>
      </c>
      <c r="FV151">
        <v>0</v>
      </c>
      <c r="FW151">
        <v>0</v>
      </c>
      <c r="FX151">
        <v>0</v>
      </c>
      <c r="FY151">
        <v>0</v>
      </c>
      <c r="GB151">
        <v>1200799</v>
      </c>
      <c r="GC151">
        <v>1200799</v>
      </c>
      <c r="GD151">
        <v>118.848</v>
      </c>
      <c r="GF151">
        <v>0</v>
      </c>
      <c r="GG151">
        <v>0</v>
      </c>
      <c r="GH151">
        <v>0</v>
      </c>
      <c r="GI151">
        <v>0</v>
      </c>
      <c r="GK151">
        <v>0</v>
      </c>
      <c r="GL151">
        <v>0</v>
      </c>
      <c r="GM151">
        <v>0</v>
      </c>
      <c r="GN151">
        <v>0</v>
      </c>
      <c r="GO151">
        <v>0</v>
      </c>
      <c r="GQ151">
        <v>0</v>
      </c>
      <c r="GR151">
        <v>0</v>
      </c>
      <c r="GS151">
        <v>0</v>
      </c>
      <c r="GT151">
        <v>0</v>
      </c>
      <c r="HB151">
        <v>0</v>
      </c>
      <c r="HC151">
        <v>0</v>
      </c>
      <c r="HD151">
        <v>511187</v>
      </c>
      <c r="HE151">
        <v>0</v>
      </c>
      <c r="HF151">
        <v>1381928</v>
      </c>
      <c r="HG151">
        <v>62150</v>
      </c>
      <c r="HH151">
        <v>252849</v>
      </c>
      <c r="HI151">
        <v>0</v>
      </c>
      <c r="HJ151">
        <v>205385</v>
      </c>
      <c r="HK151">
        <v>7012</v>
      </c>
      <c r="HL151">
        <v>5529</v>
      </c>
      <c r="HM151">
        <v>0</v>
      </c>
      <c r="HN151">
        <v>0</v>
      </c>
      <c r="HO151">
        <v>0</v>
      </c>
      <c r="HP151">
        <v>0</v>
      </c>
      <c r="HQ151">
        <v>0</v>
      </c>
      <c r="HR151">
        <v>0</v>
      </c>
      <c r="HS151">
        <v>12936474</v>
      </c>
      <c r="HT151">
        <v>320699</v>
      </c>
      <c r="HW151">
        <v>0</v>
      </c>
      <c r="HX151">
        <v>124</v>
      </c>
      <c r="HY151">
        <v>208</v>
      </c>
      <c r="HZ151">
        <v>145</v>
      </c>
      <c r="IA151">
        <v>147</v>
      </c>
      <c r="IB151">
        <v>93</v>
      </c>
      <c r="IC151">
        <v>717</v>
      </c>
      <c r="ID151">
        <v>0</v>
      </c>
      <c r="IE151">
        <v>0</v>
      </c>
      <c r="IF151">
        <v>0</v>
      </c>
      <c r="IG151">
        <v>100</v>
      </c>
      <c r="IH151">
        <v>278.40100000000001</v>
      </c>
      <c r="II151">
        <v>0</v>
      </c>
      <c r="IJ151">
        <v>68.153999999999996</v>
      </c>
      <c r="IK151">
        <v>0</v>
      </c>
      <c r="IL151">
        <v>0</v>
      </c>
      <c r="IM151">
        <v>0</v>
      </c>
      <c r="IN151">
        <v>0</v>
      </c>
      <c r="IO151">
        <v>0</v>
      </c>
      <c r="IP151">
        <v>0</v>
      </c>
      <c r="IQ151">
        <v>68.153999999999996</v>
      </c>
      <c r="IR151">
        <v>42358</v>
      </c>
      <c r="IS151">
        <v>0</v>
      </c>
      <c r="IT151">
        <v>0</v>
      </c>
      <c r="IU151">
        <v>0</v>
      </c>
      <c r="IV151">
        <v>0</v>
      </c>
      <c r="IW151">
        <v>6215</v>
      </c>
      <c r="IX151">
        <v>0</v>
      </c>
      <c r="IY151">
        <v>0</v>
      </c>
      <c r="IZ151">
        <v>0</v>
      </c>
      <c r="JA151">
        <v>0</v>
      </c>
      <c r="JB151">
        <v>0</v>
      </c>
      <c r="JC151">
        <v>0</v>
      </c>
      <c r="JD151">
        <v>0</v>
      </c>
      <c r="JE151">
        <v>0</v>
      </c>
      <c r="JF151">
        <v>0</v>
      </c>
      <c r="JG151">
        <v>0</v>
      </c>
      <c r="JH151">
        <v>0</v>
      </c>
      <c r="JJ151">
        <v>0</v>
      </c>
      <c r="JK151">
        <v>0</v>
      </c>
      <c r="JL151">
        <v>0</v>
      </c>
      <c r="JM151">
        <v>0</v>
      </c>
      <c r="JO151">
        <v>0.193</v>
      </c>
      <c r="JP151">
        <v>62.184000000000005</v>
      </c>
      <c r="JQ151">
        <v>56.471000000000004</v>
      </c>
      <c r="JR151">
        <v>1566</v>
      </c>
      <c r="JS151">
        <v>587017</v>
      </c>
      <c r="JT151">
        <v>612216</v>
      </c>
      <c r="JU151">
        <v>0</v>
      </c>
      <c r="JW151">
        <v>0</v>
      </c>
      <c r="JX151">
        <v>0</v>
      </c>
      <c r="JY151">
        <v>0</v>
      </c>
      <c r="JZ151">
        <v>0</v>
      </c>
      <c r="KD151">
        <v>0</v>
      </c>
      <c r="KE151">
        <v>7375</v>
      </c>
      <c r="KG151">
        <v>0</v>
      </c>
      <c r="KH151">
        <v>0</v>
      </c>
      <c r="KI151">
        <v>0</v>
      </c>
      <c r="KJ151">
        <v>23</v>
      </c>
      <c r="KK151">
        <v>77</v>
      </c>
      <c r="KL151">
        <v>14295</v>
      </c>
      <c r="KM151">
        <v>47856</v>
      </c>
      <c r="KN151">
        <v>0</v>
      </c>
      <c r="KO151">
        <v>0</v>
      </c>
      <c r="KP151">
        <v>0</v>
      </c>
      <c r="KQ151">
        <v>0</v>
      </c>
      <c r="KS151">
        <v>0</v>
      </c>
      <c r="KT151">
        <v>0</v>
      </c>
      <c r="KU151">
        <v>0</v>
      </c>
      <c r="KW151">
        <v>0</v>
      </c>
      <c r="KX151">
        <v>0</v>
      </c>
      <c r="KY151">
        <v>0</v>
      </c>
      <c r="KZ151">
        <v>15148210</v>
      </c>
      <c r="LA151">
        <v>0</v>
      </c>
      <c r="LB151">
        <v>0</v>
      </c>
      <c r="LD151">
        <v>0</v>
      </c>
      <c r="LE151">
        <v>0</v>
      </c>
      <c r="LF151">
        <v>0</v>
      </c>
      <c r="LG151">
        <v>91140</v>
      </c>
      <c r="LH151">
        <v>0</v>
      </c>
      <c r="LI151">
        <v>15148210</v>
      </c>
      <c r="LJ151">
        <v>1786.0140000000001</v>
      </c>
      <c r="LK151">
        <v>5</v>
      </c>
      <c r="LL151">
        <v>167700</v>
      </c>
      <c r="LM151">
        <v>37685</v>
      </c>
      <c r="LN151">
        <v>0</v>
      </c>
      <c r="LO151">
        <v>0</v>
      </c>
      <c r="LP151">
        <v>0</v>
      </c>
      <c r="LQ151">
        <v>0</v>
      </c>
      <c r="LR151">
        <v>0</v>
      </c>
      <c r="LS151">
        <v>0</v>
      </c>
      <c r="LT151">
        <v>0</v>
      </c>
      <c r="LU151">
        <v>0</v>
      </c>
      <c r="LV151">
        <v>0</v>
      </c>
      <c r="LW151">
        <v>0</v>
      </c>
      <c r="LX151">
        <v>0</v>
      </c>
      <c r="LY151">
        <v>0</v>
      </c>
      <c r="LZ151">
        <v>1512</v>
      </c>
      <c r="MA151">
        <v>91140</v>
      </c>
      <c r="MB151">
        <v>0</v>
      </c>
      <c r="MC151">
        <v>60760</v>
      </c>
      <c r="MD151">
        <v>30380</v>
      </c>
      <c r="ME151">
        <v>0</v>
      </c>
      <c r="MF151">
        <v>0</v>
      </c>
      <c r="MG151">
        <v>15659397</v>
      </c>
      <c r="MH151">
        <v>0</v>
      </c>
      <c r="MI151">
        <v>0</v>
      </c>
      <c r="MJ151">
        <v>0</v>
      </c>
      <c r="MK151">
        <v>0</v>
      </c>
      <c r="ML151">
        <v>0</v>
      </c>
      <c r="MM151">
        <v>1228196.149</v>
      </c>
      <c r="MN151">
        <v>24.872</v>
      </c>
      <c r="MO151">
        <v>81365.085000000006</v>
      </c>
      <c r="MP151">
        <v>641.51400000000001</v>
      </c>
      <c r="MQ151">
        <v>919.91500000000008</v>
      </c>
      <c r="MS151">
        <v>763323922</v>
      </c>
      <c r="MT151">
        <v>257639917</v>
      </c>
      <c r="MU151">
        <v>58400</v>
      </c>
      <c r="MV151">
        <v>173026</v>
      </c>
      <c r="MW151">
        <v>39870</v>
      </c>
      <c r="MX151">
        <v>505684005</v>
      </c>
      <c r="MY151">
        <v>154579</v>
      </c>
      <c r="MZ151">
        <v>508000</v>
      </c>
      <c r="NA151">
        <v>56</v>
      </c>
      <c r="NB151">
        <v>15</v>
      </c>
      <c r="ND151">
        <v>1413.671</v>
      </c>
      <c r="NE151">
        <v>63615</v>
      </c>
      <c r="NF151">
        <v>59</v>
      </c>
      <c r="NG151">
        <v>59000</v>
      </c>
      <c r="NH151">
        <v>160272</v>
      </c>
      <c r="NI151">
        <v>0</v>
      </c>
      <c r="NJ151">
        <v>0</v>
      </c>
      <c r="NK151">
        <v>353773</v>
      </c>
      <c r="NL151">
        <v>0</v>
      </c>
      <c r="NN151">
        <v>0</v>
      </c>
      <c r="NO151">
        <v>0</v>
      </c>
      <c r="NP151">
        <v>1519</v>
      </c>
      <c r="NT151">
        <v>0</v>
      </c>
      <c r="NU151">
        <v>0</v>
      </c>
      <c r="NV151">
        <v>0</v>
      </c>
      <c r="NW151">
        <v>0</v>
      </c>
      <c r="NX151">
        <v>0</v>
      </c>
      <c r="NY151">
        <v>0</v>
      </c>
      <c r="NZ151">
        <v>0</v>
      </c>
      <c r="OA151">
        <v>0</v>
      </c>
      <c r="OB151">
        <v>0</v>
      </c>
      <c r="OC151">
        <v>0</v>
      </c>
      <c r="OD151">
        <v>0</v>
      </c>
      <c r="OE151">
        <v>32000</v>
      </c>
      <c r="OF151">
        <v>112000</v>
      </c>
      <c r="OG151">
        <v>4000</v>
      </c>
      <c r="OH151">
        <v>8000</v>
      </c>
      <c r="OO151">
        <v>0</v>
      </c>
      <c r="OP151">
        <v>0</v>
      </c>
      <c r="OQ151">
        <v>0</v>
      </c>
      <c r="OR151">
        <v>0</v>
      </c>
      <c r="OS151">
        <v>0</v>
      </c>
      <c r="OT151">
        <v>0</v>
      </c>
      <c r="OU151">
        <v>0</v>
      </c>
      <c r="OV151">
        <v>2135033</v>
      </c>
      <c r="OX151">
        <v>0.25270000000000004</v>
      </c>
      <c r="OY151">
        <v>406500.10000000003</v>
      </c>
      <c r="OZ151">
        <v>372938</v>
      </c>
      <c r="PA151">
        <v>137601</v>
      </c>
      <c r="PB151">
        <v>6925</v>
      </c>
      <c r="PC151">
        <v>0</v>
      </c>
      <c r="PD151">
        <v>35000000</v>
      </c>
      <c r="PE151">
        <v>33517000</v>
      </c>
      <c r="PF151">
        <v>1483000</v>
      </c>
      <c r="PG151">
        <v>306</v>
      </c>
      <c r="PH151">
        <v>0</v>
      </c>
      <c r="PI151">
        <v>0</v>
      </c>
      <c r="PJ151">
        <v>0</v>
      </c>
      <c r="PK151">
        <v>0</v>
      </c>
      <c r="PL151">
        <v>25836</v>
      </c>
      <c r="PM151">
        <v>0</v>
      </c>
      <c r="PN151">
        <v>0</v>
      </c>
      <c r="PO151">
        <v>0</v>
      </c>
    </row>
    <row r="152" spans="1:431" customFormat="1" x14ac:dyDescent="0.3">
      <c r="A152">
        <v>46778</v>
      </c>
      <c r="B152" s="4">
        <v>212804</v>
      </c>
      <c r="C152">
        <v>9</v>
      </c>
      <c r="D152">
        <v>2026</v>
      </c>
      <c r="E152">
        <v>6215</v>
      </c>
      <c r="F152">
        <v>0</v>
      </c>
      <c r="G152">
        <v>1170.3510000000001</v>
      </c>
      <c r="H152">
        <v>1002.056</v>
      </c>
      <c r="I152">
        <v>1002.056</v>
      </c>
      <c r="J152">
        <v>1170.3510000000001</v>
      </c>
      <c r="K152">
        <v>0</v>
      </c>
      <c r="L152">
        <v>6215</v>
      </c>
      <c r="M152">
        <v>0</v>
      </c>
      <c r="N152">
        <v>0</v>
      </c>
      <c r="P152">
        <v>1107.7170000000001</v>
      </c>
      <c r="Q152">
        <v>0</v>
      </c>
      <c r="R152">
        <v>521945</v>
      </c>
      <c r="S152">
        <v>471.19</v>
      </c>
      <c r="U152">
        <v>379722</v>
      </c>
      <c r="V152">
        <v>36.6</v>
      </c>
      <c r="W152">
        <v>24065</v>
      </c>
      <c r="X152">
        <v>24065</v>
      </c>
      <c r="Z152">
        <v>0</v>
      </c>
      <c r="AC152">
        <v>0</v>
      </c>
      <c r="AD152" t="s">
        <v>427</v>
      </c>
      <c r="AE152">
        <v>0</v>
      </c>
      <c r="AH152">
        <v>0</v>
      </c>
      <c r="AI152">
        <v>0</v>
      </c>
      <c r="AJ152">
        <v>6215</v>
      </c>
      <c r="AK152" t="s">
        <v>949</v>
      </c>
      <c r="AL152" t="s">
        <v>571</v>
      </c>
      <c r="AM152">
        <v>0</v>
      </c>
      <c r="AN152">
        <v>0</v>
      </c>
      <c r="AO152">
        <v>0</v>
      </c>
      <c r="AP152">
        <v>0</v>
      </c>
      <c r="AQ152">
        <v>0</v>
      </c>
      <c r="AS152">
        <v>0</v>
      </c>
      <c r="AT152">
        <v>0</v>
      </c>
      <c r="AU152">
        <v>0</v>
      </c>
      <c r="AV152">
        <v>-94</v>
      </c>
      <c r="AW152">
        <v>13810306</v>
      </c>
      <c r="AX152">
        <v>13377751</v>
      </c>
      <c r="AY152">
        <v>9167665</v>
      </c>
      <c r="AZ152">
        <v>521945</v>
      </c>
      <c r="BA152">
        <v>0</v>
      </c>
      <c r="BB152">
        <v>25330</v>
      </c>
      <c r="BC152">
        <v>25169</v>
      </c>
      <c r="BD152">
        <v>58.518000000000001</v>
      </c>
      <c r="BE152">
        <v>161</v>
      </c>
      <c r="BF152">
        <v>11162807</v>
      </c>
      <c r="BG152">
        <v>0</v>
      </c>
      <c r="BJ152">
        <v>12</v>
      </c>
      <c r="BK152">
        <v>0</v>
      </c>
      <c r="BL152">
        <v>0</v>
      </c>
      <c r="BM152">
        <v>0</v>
      </c>
      <c r="BN152">
        <v>0</v>
      </c>
      <c r="BO152">
        <v>0</v>
      </c>
      <c r="BP152">
        <v>0</v>
      </c>
      <c r="BQ152">
        <v>745</v>
      </c>
      <c r="BS152">
        <v>0</v>
      </c>
      <c r="BT152">
        <v>0</v>
      </c>
      <c r="BU152">
        <v>0</v>
      </c>
      <c r="BV152">
        <v>0</v>
      </c>
      <c r="BW152">
        <v>0</v>
      </c>
      <c r="BY152">
        <v>0</v>
      </c>
      <c r="CA152">
        <v>0</v>
      </c>
      <c r="CB152">
        <v>0</v>
      </c>
      <c r="CC152">
        <v>0</v>
      </c>
      <c r="CD152">
        <v>0</v>
      </c>
      <c r="CE152">
        <v>0</v>
      </c>
      <c r="CF152">
        <v>0</v>
      </c>
      <c r="CG152">
        <v>0</v>
      </c>
      <c r="CH152">
        <v>509864</v>
      </c>
      <c r="CI152">
        <v>0</v>
      </c>
      <c r="CJ152">
        <v>4</v>
      </c>
      <c r="CK152">
        <v>0</v>
      </c>
      <c r="CL152">
        <v>0</v>
      </c>
      <c r="CN152">
        <v>0</v>
      </c>
      <c r="CO152">
        <v>1</v>
      </c>
      <c r="CP152">
        <v>0</v>
      </c>
      <c r="CQ152">
        <v>0</v>
      </c>
      <c r="CR152">
        <v>1104.7740000000001</v>
      </c>
      <c r="CS152">
        <v>0</v>
      </c>
      <c r="CT152">
        <v>0</v>
      </c>
      <c r="CU152">
        <v>0</v>
      </c>
      <c r="CV152">
        <v>0</v>
      </c>
      <c r="CW152">
        <v>0</v>
      </c>
      <c r="CX152">
        <v>0</v>
      </c>
      <c r="CY152">
        <v>0</v>
      </c>
      <c r="CZ152">
        <v>0</v>
      </c>
      <c r="DB152">
        <v>6227778</v>
      </c>
      <c r="DC152">
        <v>0</v>
      </c>
      <c r="DD152">
        <v>0</v>
      </c>
      <c r="DE152">
        <v>618703</v>
      </c>
      <c r="DF152">
        <v>618703</v>
      </c>
      <c r="DG152">
        <v>99.55</v>
      </c>
      <c r="DH152">
        <v>0</v>
      </c>
      <c r="DI152">
        <v>0</v>
      </c>
      <c r="DK152">
        <v>1709</v>
      </c>
      <c r="DL152">
        <v>0</v>
      </c>
      <c r="DM152">
        <v>1522547</v>
      </c>
      <c r="DN152">
        <v>3707</v>
      </c>
      <c r="DO152">
        <v>0</v>
      </c>
      <c r="DP152">
        <v>0</v>
      </c>
      <c r="DQ152">
        <v>0</v>
      </c>
      <c r="DR152">
        <v>0</v>
      </c>
      <c r="DS152">
        <v>0</v>
      </c>
      <c r="DT152">
        <v>0</v>
      </c>
      <c r="DU152">
        <v>0</v>
      </c>
      <c r="DV152">
        <v>0</v>
      </c>
      <c r="DW152">
        <v>0</v>
      </c>
      <c r="DX152">
        <v>0</v>
      </c>
      <c r="DY152">
        <v>0</v>
      </c>
      <c r="DZ152">
        <v>0</v>
      </c>
      <c r="EA152">
        <v>0</v>
      </c>
      <c r="EB152">
        <v>0</v>
      </c>
      <c r="EC152">
        <v>34.76</v>
      </c>
      <c r="ED152">
        <v>248438</v>
      </c>
      <c r="EE152">
        <v>0</v>
      </c>
      <c r="EF152">
        <v>0</v>
      </c>
      <c r="EG152">
        <v>0</v>
      </c>
      <c r="EH152">
        <v>1277816</v>
      </c>
      <c r="EI152">
        <v>0</v>
      </c>
      <c r="EJ152">
        <v>0</v>
      </c>
      <c r="EK152">
        <v>60.925000000000004</v>
      </c>
      <c r="EL152">
        <v>0</v>
      </c>
      <c r="EM152">
        <v>0.124</v>
      </c>
      <c r="EN152">
        <v>4.4910000000000005</v>
      </c>
      <c r="EO152">
        <v>0</v>
      </c>
      <c r="EP152">
        <v>0</v>
      </c>
      <c r="EQ152">
        <v>65.540000000000006</v>
      </c>
      <c r="ER152">
        <v>0</v>
      </c>
      <c r="ES152">
        <v>205.602</v>
      </c>
      <c r="ET152">
        <v>0</v>
      </c>
      <c r="EV152">
        <v>0</v>
      </c>
      <c r="EW152">
        <v>0</v>
      </c>
      <c r="EX152">
        <v>0</v>
      </c>
      <c r="EZ152">
        <v>11524688</v>
      </c>
      <c r="FA152">
        <v>0</v>
      </c>
      <c r="FB152">
        <v>12042765</v>
      </c>
      <c r="FC152">
        <v>0</v>
      </c>
      <c r="FD152">
        <v>0</v>
      </c>
      <c r="FE152">
        <v>1572823</v>
      </c>
      <c r="FF152">
        <v>280240</v>
      </c>
      <c r="FG152">
        <v>6.7610000000000003E-2</v>
      </c>
      <c r="FH152">
        <v>3.1380999999999999E-2</v>
      </c>
      <c r="FI152">
        <v>0</v>
      </c>
      <c r="FJ152">
        <v>0</v>
      </c>
      <c r="FK152">
        <v>1796.1070000000002</v>
      </c>
      <c r="FL152">
        <v>14405691</v>
      </c>
      <c r="FM152">
        <v>0</v>
      </c>
      <c r="FN152">
        <v>0</v>
      </c>
      <c r="FO152">
        <v>0</v>
      </c>
      <c r="FP152">
        <v>0</v>
      </c>
      <c r="FQ152">
        <v>0</v>
      </c>
      <c r="FR152">
        <v>0</v>
      </c>
      <c r="FS152">
        <v>0</v>
      </c>
      <c r="FT152">
        <v>0</v>
      </c>
      <c r="FU152">
        <v>0</v>
      </c>
      <c r="FV152">
        <v>0</v>
      </c>
      <c r="FW152">
        <v>0</v>
      </c>
      <c r="FX152">
        <v>0</v>
      </c>
      <c r="FY152">
        <v>0</v>
      </c>
      <c r="GB152">
        <v>984499</v>
      </c>
      <c r="GC152">
        <v>984499</v>
      </c>
      <c r="GD152">
        <v>102.75500000000001</v>
      </c>
      <c r="GF152">
        <v>0</v>
      </c>
      <c r="GG152">
        <v>0</v>
      </c>
      <c r="GH152">
        <v>0</v>
      </c>
      <c r="GI152">
        <v>0</v>
      </c>
      <c r="GK152">
        <v>0</v>
      </c>
      <c r="GL152">
        <v>0</v>
      </c>
      <c r="GM152">
        <v>0</v>
      </c>
      <c r="GN152">
        <v>0</v>
      </c>
      <c r="GO152">
        <v>0</v>
      </c>
      <c r="GQ152">
        <v>0</v>
      </c>
      <c r="GR152">
        <v>0</v>
      </c>
      <c r="GS152">
        <v>0</v>
      </c>
      <c r="GT152">
        <v>0</v>
      </c>
      <c r="HB152">
        <v>0</v>
      </c>
      <c r="HC152">
        <v>0</v>
      </c>
      <c r="HD152">
        <v>436424</v>
      </c>
      <c r="HE152">
        <v>0</v>
      </c>
      <c r="HF152">
        <v>1162385</v>
      </c>
      <c r="HG152">
        <v>68987</v>
      </c>
      <c r="HH152">
        <v>55763</v>
      </c>
      <c r="HI152">
        <v>0</v>
      </c>
      <c r="HJ152">
        <v>123931</v>
      </c>
      <c r="HK152">
        <v>2636</v>
      </c>
      <c r="HL152">
        <v>2006</v>
      </c>
      <c r="HM152">
        <v>91000</v>
      </c>
      <c r="HN152">
        <v>378043</v>
      </c>
      <c r="HO152">
        <v>0</v>
      </c>
      <c r="HP152">
        <v>0</v>
      </c>
      <c r="HQ152">
        <v>0</v>
      </c>
      <c r="HR152">
        <v>0</v>
      </c>
      <c r="HS152">
        <v>11520820</v>
      </c>
      <c r="HT152">
        <v>280240</v>
      </c>
      <c r="HW152">
        <v>0</v>
      </c>
      <c r="HX152">
        <v>71</v>
      </c>
      <c r="HY152">
        <v>100</v>
      </c>
      <c r="HZ152">
        <v>119</v>
      </c>
      <c r="IA152">
        <v>58</v>
      </c>
      <c r="IB152">
        <v>54</v>
      </c>
      <c r="IC152">
        <v>402</v>
      </c>
      <c r="ID152">
        <v>0</v>
      </c>
      <c r="IE152">
        <v>0</v>
      </c>
      <c r="IF152">
        <v>0</v>
      </c>
      <c r="IG152">
        <v>111</v>
      </c>
      <c r="IH152">
        <v>149.91500000000002</v>
      </c>
      <c r="II152">
        <v>0</v>
      </c>
      <c r="IJ152">
        <v>36.6</v>
      </c>
      <c r="IK152">
        <v>0</v>
      </c>
      <c r="IL152">
        <v>6</v>
      </c>
      <c r="IM152">
        <v>19</v>
      </c>
      <c r="IN152">
        <v>1</v>
      </c>
      <c r="IO152">
        <v>26</v>
      </c>
      <c r="IP152">
        <v>0</v>
      </c>
      <c r="IQ152">
        <v>36.6</v>
      </c>
      <c r="IR152">
        <v>22747</v>
      </c>
      <c r="IS152">
        <v>0</v>
      </c>
      <c r="IT152">
        <v>30000</v>
      </c>
      <c r="IU152">
        <v>57000</v>
      </c>
      <c r="IV152">
        <v>4000</v>
      </c>
      <c r="IW152">
        <v>6215</v>
      </c>
      <c r="IX152">
        <v>0</v>
      </c>
      <c r="IY152">
        <v>0</v>
      </c>
      <c r="IZ152">
        <v>0</v>
      </c>
      <c r="JA152">
        <v>0</v>
      </c>
      <c r="JB152">
        <v>15</v>
      </c>
      <c r="JC152">
        <v>225398</v>
      </c>
      <c r="JD152">
        <v>15</v>
      </c>
      <c r="JE152">
        <v>117120</v>
      </c>
      <c r="JF152">
        <v>6</v>
      </c>
      <c r="JG152">
        <v>24525</v>
      </c>
      <c r="JH152">
        <v>11000</v>
      </c>
      <c r="JJ152">
        <v>0</v>
      </c>
      <c r="JK152">
        <v>0</v>
      </c>
      <c r="JL152">
        <v>0</v>
      </c>
      <c r="JM152">
        <v>0</v>
      </c>
      <c r="JO152">
        <v>23.906000000000002</v>
      </c>
      <c r="JP152">
        <v>45.859000000000002</v>
      </c>
      <c r="JQ152">
        <v>32.99</v>
      </c>
      <c r="JR152">
        <v>193937</v>
      </c>
      <c r="JS152">
        <v>432909</v>
      </c>
      <c r="JT152">
        <v>357653</v>
      </c>
      <c r="JU152">
        <v>25458</v>
      </c>
      <c r="JW152">
        <v>0</v>
      </c>
      <c r="JX152">
        <v>0</v>
      </c>
      <c r="JY152">
        <v>0</v>
      </c>
      <c r="JZ152">
        <v>0</v>
      </c>
      <c r="KD152">
        <v>55251</v>
      </c>
      <c r="KE152">
        <v>7375</v>
      </c>
      <c r="KG152">
        <v>0</v>
      </c>
      <c r="KH152">
        <v>0</v>
      </c>
      <c r="KI152">
        <v>0</v>
      </c>
      <c r="KJ152">
        <v>86</v>
      </c>
      <c r="KK152">
        <v>25</v>
      </c>
      <c r="KL152">
        <v>53449</v>
      </c>
      <c r="KM152">
        <v>15538</v>
      </c>
      <c r="KN152">
        <v>0</v>
      </c>
      <c r="KO152">
        <v>0</v>
      </c>
      <c r="KP152">
        <v>0</v>
      </c>
      <c r="KQ152">
        <v>0</v>
      </c>
      <c r="KS152">
        <v>0</v>
      </c>
      <c r="KT152">
        <v>0</v>
      </c>
      <c r="KU152">
        <v>0</v>
      </c>
      <c r="KW152">
        <v>0</v>
      </c>
      <c r="KX152">
        <v>0</v>
      </c>
      <c r="KY152">
        <v>0</v>
      </c>
      <c r="KZ152">
        <v>13447323</v>
      </c>
      <c r="LA152">
        <v>0</v>
      </c>
      <c r="LB152">
        <v>0</v>
      </c>
      <c r="LD152">
        <v>0</v>
      </c>
      <c r="LE152">
        <v>0</v>
      </c>
      <c r="LF152">
        <v>0</v>
      </c>
      <c r="LG152">
        <v>73440</v>
      </c>
      <c r="LH152">
        <v>0</v>
      </c>
      <c r="LI152">
        <v>13447323</v>
      </c>
      <c r="LJ152">
        <v>1104.7740000000001</v>
      </c>
      <c r="LK152">
        <v>3</v>
      </c>
      <c r="LL152">
        <v>100620</v>
      </c>
      <c r="LM152">
        <v>23311</v>
      </c>
      <c r="LN152">
        <v>0</v>
      </c>
      <c r="LO152">
        <v>0</v>
      </c>
      <c r="LP152">
        <v>0</v>
      </c>
      <c r="LQ152">
        <v>0</v>
      </c>
      <c r="LR152">
        <v>0</v>
      </c>
      <c r="LS152">
        <v>0</v>
      </c>
      <c r="LT152">
        <v>0</v>
      </c>
      <c r="LU152">
        <v>0</v>
      </c>
      <c r="LV152">
        <v>0</v>
      </c>
      <c r="LW152">
        <v>0</v>
      </c>
      <c r="LX152">
        <v>0</v>
      </c>
      <c r="LY152">
        <v>0</v>
      </c>
      <c r="LZ152">
        <v>1224</v>
      </c>
      <c r="MA152">
        <v>73440</v>
      </c>
      <c r="MB152">
        <v>0</v>
      </c>
      <c r="MC152">
        <v>48960</v>
      </c>
      <c r="MD152">
        <v>24480</v>
      </c>
      <c r="ME152">
        <v>0</v>
      </c>
      <c r="MF152">
        <v>0</v>
      </c>
      <c r="MG152">
        <v>13883746</v>
      </c>
      <c r="MH152">
        <v>0</v>
      </c>
      <c r="MI152">
        <v>0</v>
      </c>
      <c r="MJ152">
        <v>0</v>
      </c>
      <c r="MK152">
        <v>0</v>
      </c>
      <c r="ML152">
        <v>0</v>
      </c>
      <c r="MM152">
        <v>1228196.149</v>
      </c>
      <c r="MN152">
        <v>0</v>
      </c>
      <c r="MO152">
        <v>81365.085000000006</v>
      </c>
      <c r="MP152">
        <v>391.226</v>
      </c>
      <c r="MQ152">
        <v>541.14100000000008</v>
      </c>
      <c r="MS152">
        <v>763323922</v>
      </c>
      <c r="MT152">
        <v>257639917</v>
      </c>
      <c r="MU152">
        <v>31448</v>
      </c>
      <c r="MV152">
        <v>93172</v>
      </c>
      <c r="MW152">
        <v>24315</v>
      </c>
      <c r="MX152">
        <v>505684005</v>
      </c>
      <c r="MY152">
        <v>0</v>
      </c>
      <c r="MZ152">
        <v>488000</v>
      </c>
      <c r="NA152">
        <v>55</v>
      </c>
      <c r="NB152">
        <v>12</v>
      </c>
      <c r="ND152">
        <v>1189.085</v>
      </c>
      <c r="NE152">
        <v>53509</v>
      </c>
      <c r="NF152">
        <v>84</v>
      </c>
      <c r="NG152">
        <v>84000</v>
      </c>
      <c r="NH152">
        <v>129744</v>
      </c>
      <c r="NI152">
        <v>0</v>
      </c>
      <c r="NJ152">
        <v>0</v>
      </c>
      <c r="NK152">
        <v>0</v>
      </c>
      <c r="NL152">
        <v>0</v>
      </c>
      <c r="NN152">
        <v>0</v>
      </c>
      <c r="NO152">
        <v>0</v>
      </c>
      <c r="NP152">
        <v>1224</v>
      </c>
      <c r="NT152">
        <v>0</v>
      </c>
      <c r="NU152">
        <v>0</v>
      </c>
      <c r="NV152">
        <v>0</v>
      </c>
      <c r="NW152">
        <v>0</v>
      </c>
      <c r="NX152">
        <v>0</v>
      </c>
      <c r="NY152">
        <v>0</v>
      </c>
      <c r="NZ152">
        <v>0</v>
      </c>
      <c r="OA152">
        <v>0</v>
      </c>
      <c r="OB152">
        <v>0</v>
      </c>
      <c r="OC152">
        <v>0</v>
      </c>
      <c r="OD152">
        <v>0</v>
      </c>
      <c r="OE152">
        <v>0</v>
      </c>
      <c r="OF152">
        <v>0</v>
      </c>
      <c r="OG152">
        <v>4000</v>
      </c>
      <c r="OH152">
        <v>8000</v>
      </c>
      <c r="OO152">
        <v>0</v>
      </c>
      <c r="OP152">
        <v>0</v>
      </c>
      <c r="OQ152">
        <v>0</v>
      </c>
      <c r="OR152">
        <v>0</v>
      </c>
      <c r="OS152">
        <v>0</v>
      </c>
      <c r="OT152">
        <v>0</v>
      </c>
      <c r="OU152">
        <v>0</v>
      </c>
      <c r="OV152">
        <v>137184</v>
      </c>
      <c r="OX152">
        <v>0.25270000000000004</v>
      </c>
      <c r="OY152">
        <v>406500.10000000003</v>
      </c>
      <c r="OZ152">
        <v>0</v>
      </c>
      <c r="PA152">
        <v>0</v>
      </c>
      <c r="PB152">
        <v>6925</v>
      </c>
      <c r="PC152">
        <v>0</v>
      </c>
      <c r="PD152">
        <v>35000000</v>
      </c>
      <c r="PE152">
        <v>33517000</v>
      </c>
      <c r="PF152">
        <v>1483000</v>
      </c>
      <c r="PG152">
        <v>306</v>
      </c>
      <c r="PH152">
        <v>0</v>
      </c>
      <c r="PI152">
        <v>0</v>
      </c>
      <c r="PJ152">
        <v>0</v>
      </c>
      <c r="PK152">
        <v>0</v>
      </c>
      <c r="PL152">
        <v>0</v>
      </c>
      <c r="PM152">
        <v>0</v>
      </c>
      <c r="PN152">
        <v>0</v>
      </c>
      <c r="PO152">
        <v>0</v>
      </c>
    </row>
    <row r="153" spans="1:431" customFormat="1" x14ac:dyDescent="0.3">
      <c r="A153">
        <v>46778</v>
      </c>
      <c r="B153" s="4">
        <v>213801</v>
      </c>
      <c r="C153">
        <v>9</v>
      </c>
      <c r="D153">
        <v>2026</v>
      </c>
      <c r="E153">
        <v>6215</v>
      </c>
      <c r="F153">
        <v>0</v>
      </c>
      <c r="G153">
        <v>54.701000000000001</v>
      </c>
      <c r="H153">
        <v>40.402999999999999</v>
      </c>
      <c r="I153">
        <v>40.402999999999999</v>
      </c>
      <c r="J153">
        <v>54.701000000000001</v>
      </c>
      <c r="K153">
        <v>0</v>
      </c>
      <c r="L153">
        <v>6215</v>
      </c>
      <c r="M153">
        <v>0</v>
      </c>
      <c r="N153">
        <v>0</v>
      </c>
      <c r="P153">
        <v>55.263000000000005</v>
      </c>
      <c r="Q153">
        <v>0</v>
      </c>
      <c r="R153">
        <v>26039</v>
      </c>
      <c r="S153">
        <v>471.19</v>
      </c>
      <c r="U153">
        <v>18945</v>
      </c>
      <c r="V153">
        <v>0</v>
      </c>
      <c r="W153">
        <v>0</v>
      </c>
      <c r="X153">
        <v>0</v>
      </c>
      <c r="Z153">
        <v>0</v>
      </c>
      <c r="AC153">
        <v>0</v>
      </c>
      <c r="AD153" t="s">
        <v>427</v>
      </c>
      <c r="AE153">
        <v>0</v>
      </c>
      <c r="AH153">
        <v>0</v>
      </c>
      <c r="AI153">
        <v>0</v>
      </c>
      <c r="AJ153">
        <v>6215</v>
      </c>
      <c r="AK153" t="s">
        <v>949</v>
      </c>
      <c r="AL153" t="s">
        <v>572</v>
      </c>
      <c r="AM153">
        <v>0</v>
      </c>
      <c r="AN153">
        <v>0</v>
      </c>
      <c r="AO153">
        <v>0</v>
      </c>
      <c r="AP153">
        <v>0</v>
      </c>
      <c r="AQ153">
        <v>0</v>
      </c>
      <c r="AS153">
        <v>0</v>
      </c>
      <c r="AT153">
        <v>0</v>
      </c>
      <c r="AU153">
        <v>0</v>
      </c>
      <c r="AV153">
        <v>-3183</v>
      </c>
      <c r="AW153">
        <v>689570</v>
      </c>
      <c r="AX153">
        <v>669327</v>
      </c>
      <c r="AY153">
        <v>481777</v>
      </c>
      <c r="AZ153">
        <v>26039</v>
      </c>
      <c r="BA153">
        <v>12</v>
      </c>
      <c r="BB153">
        <v>0</v>
      </c>
      <c r="BC153">
        <v>0</v>
      </c>
      <c r="BD153">
        <v>0</v>
      </c>
      <c r="BE153">
        <v>0</v>
      </c>
      <c r="BF153">
        <v>526533</v>
      </c>
      <c r="BG153">
        <v>0</v>
      </c>
      <c r="BJ153">
        <v>12</v>
      </c>
      <c r="BK153">
        <v>0</v>
      </c>
      <c r="BL153">
        <v>0</v>
      </c>
      <c r="BM153">
        <v>0</v>
      </c>
      <c r="BN153">
        <v>0</v>
      </c>
      <c r="BO153">
        <v>0</v>
      </c>
      <c r="BP153">
        <v>0</v>
      </c>
      <c r="BQ153">
        <v>925</v>
      </c>
      <c r="BS153">
        <v>0</v>
      </c>
      <c r="BT153">
        <v>0</v>
      </c>
      <c r="BU153">
        <v>0</v>
      </c>
      <c r="BV153">
        <v>0</v>
      </c>
      <c r="BW153">
        <v>0</v>
      </c>
      <c r="BY153">
        <v>0</v>
      </c>
      <c r="CA153">
        <v>0</v>
      </c>
      <c r="CB153">
        <v>0</v>
      </c>
      <c r="CC153">
        <v>0</v>
      </c>
      <c r="CD153">
        <v>0</v>
      </c>
      <c r="CE153">
        <v>0</v>
      </c>
      <c r="CF153">
        <v>0</v>
      </c>
      <c r="CG153">
        <v>0</v>
      </c>
      <c r="CH153">
        <v>23998</v>
      </c>
      <c r="CI153">
        <v>0</v>
      </c>
      <c r="CJ153">
        <v>4</v>
      </c>
      <c r="CK153">
        <v>0</v>
      </c>
      <c r="CL153">
        <v>0</v>
      </c>
      <c r="CN153">
        <v>0</v>
      </c>
      <c r="CO153">
        <v>1</v>
      </c>
      <c r="CP153">
        <v>0</v>
      </c>
      <c r="CQ153">
        <v>4.1669999999999998</v>
      </c>
      <c r="CR153">
        <v>56.021000000000001</v>
      </c>
      <c r="CS153">
        <v>0</v>
      </c>
      <c r="CT153">
        <v>0</v>
      </c>
      <c r="CU153">
        <v>0</v>
      </c>
      <c r="CV153">
        <v>0</v>
      </c>
      <c r="CW153">
        <v>0</v>
      </c>
      <c r="CX153">
        <v>0</v>
      </c>
      <c r="CY153">
        <v>0</v>
      </c>
      <c r="CZ153">
        <v>0</v>
      </c>
      <c r="DB153">
        <v>251105</v>
      </c>
      <c r="DC153">
        <v>0</v>
      </c>
      <c r="DD153">
        <v>0</v>
      </c>
      <c r="DE153">
        <v>35969</v>
      </c>
      <c r="DF153">
        <v>35969</v>
      </c>
      <c r="DG153">
        <v>5.7880000000000003</v>
      </c>
      <c r="DH153">
        <v>0</v>
      </c>
      <c r="DI153">
        <v>0</v>
      </c>
      <c r="DK153">
        <v>4459</v>
      </c>
      <c r="DL153">
        <v>0</v>
      </c>
      <c r="DM153">
        <v>63855</v>
      </c>
      <c r="DN153">
        <v>155</v>
      </c>
      <c r="DO153">
        <v>0</v>
      </c>
      <c r="DP153">
        <v>0</v>
      </c>
      <c r="DQ153">
        <v>0</v>
      </c>
      <c r="DR153">
        <v>0</v>
      </c>
      <c r="DS153">
        <v>0</v>
      </c>
      <c r="DT153">
        <v>0</v>
      </c>
      <c r="DU153">
        <v>0</v>
      </c>
      <c r="DV153">
        <v>0</v>
      </c>
      <c r="DW153">
        <v>0</v>
      </c>
      <c r="DX153">
        <v>0</v>
      </c>
      <c r="DY153">
        <v>0</v>
      </c>
      <c r="DZ153">
        <v>0</v>
      </c>
      <c r="EA153">
        <v>0.10200000000000001</v>
      </c>
      <c r="EB153">
        <v>0</v>
      </c>
      <c r="EC153">
        <v>5.6950000000000003</v>
      </c>
      <c r="ED153">
        <v>40704</v>
      </c>
      <c r="EE153">
        <v>0</v>
      </c>
      <c r="EF153">
        <v>0</v>
      </c>
      <c r="EG153">
        <v>0</v>
      </c>
      <c r="EH153">
        <v>23306</v>
      </c>
      <c r="EI153">
        <v>0</v>
      </c>
      <c r="EJ153">
        <v>0</v>
      </c>
      <c r="EK153">
        <v>1.0230000000000001</v>
      </c>
      <c r="EL153">
        <v>0</v>
      </c>
      <c r="EM153">
        <v>5.7000000000000002E-2</v>
      </c>
      <c r="EN153">
        <v>0</v>
      </c>
      <c r="EO153">
        <v>0</v>
      </c>
      <c r="EP153">
        <v>0</v>
      </c>
      <c r="EQ153">
        <v>1.1820000000000002</v>
      </c>
      <c r="ER153">
        <v>0</v>
      </c>
      <c r="ES153">
        <v>3.75</v>
      </c>
      <c r="ET153">
        <v>0</v>
      </c>
      <c r="EV153">
        <v>0</v>
      </c>
      <c r="EW153">
        <v>0</v>
      </c>
      <c r="EX153">
        <v>0</v>
      </c>
      <c r="EZ153">
        <v>581920</v>
      </c>
      <c r="FA153">
        <v>0</v>
      </c>
      <c r="FB153">
        <v>607804</v>
      </c>
      <c r="FC153">
        <v>0</v>
      </c>
      <c r="FD153">
        <v>0</v>
      </c>
      <c r="FE153">
        <v>74188</v>
      </c>
      <c r="FF153">
        <v>13219</v>
      </c>
      <c r="FG153">
        <v>6.7610000000000003E-2</v>
      </c>
      <c r="FH153">
        <v>3.1380999999999999E-2</v>
      </c>
      <c r="FI153">
        <v>0</v>
      </c>
      <c r="FJ153">
        <v>0</v>
      </c>
      <c r="FK153">
        <v>84.72</v>
      </c>
      <c r="FL153">
        <v>719209</v>
      </c>
      <c r="FM153">
        <v>0</v>
      </c>
      <c r="FN153">
        <v>0</v>
      </c>
      <c r="FO153">
        <v>0</v>
      </c>
      <c r="FP153">
        <v>0</v>
      </c>
      <c r="FQ153">
        <v>0</v>
      </c>
      <c r="FR153">
        <v>0</v>
      </c>
      <c r="FS153">
        <v>0</v>
      </c>
      <c r="FT153">
        <v>0</v>
      </c>
      <c r="FU153">
        <v>0</v>
      </c>
      <c r="FV153">
        <v>0</v>
      </c>
      <c r="FW153">
        <v>0</v>
      </c>
      <c r="FX153">
        <v>0</v>
      </c>
      <c r="FY153">
        <v>0</v>
      </c>
      <c r="GB153">
        <v>126096</v>
      </c>
      <c r="GC153">
        <v>126096</v>
      </c>
      <c r="GD153">
        <v>13.116000000000001</v>
      </c>
      <c r="GF153">
        <v>0</v>
      </c>
      <c r="GG153">
        <v>0</v>
      </c>
      <c r="GH153">
        <v>0</v>
      </c>
      <c r="GI153">
        <v>0</v>
      </c>
      <c r="GK153">
        <v>0</v>
      </c>
      <c r="GL153">
        <v>0</v>
      </c>
      <c r="GM153">
        <v>0</v>
      </c>
      <c r="GN153">
        <v>0</v>
      </c>
      <c r="GO153">
        <v>0</v>
      </c>
      <c r="GQ153">
        <v>0</v>
      </c>
      <c r="GR153">
        <v>0</v>
      </c>
      <c r="GS153">
        <v>0</v>
      </c>
      <c r="GT153">
        <v>0</v>
      </c>
      <c r="HB153">
        <v>0</v>
      </c>
      <c r="HC153">
        <v>0</v>
      </c>
      <c r="HD153">
        <v>20398</v>
      </c>
      <c r="HE153">
        <v>0</v>
      </c>
      <c r="HF153">
        <v>46867</v>
      </c>
      <c r="HG153">
        <v>2486</v>
      </c>
      <c r="HH153">
        <v>0</v>
      </c>
      <c r="HI153">
        <v>0</v>
      </c>
      <c r="HJ153">
        <v>34722</v>
      </c>
      <c r="HK153">
        <v>1961</v>
      </c>
      <c r="HL153">
        <v>1408</v>
      </c>
      <c r="HM153">
        <v>0</v>
      </c>
      <c r="HN153">
        <v>0</v>
      </c>
      <c r="HO153">
        <v>0</v>
      </c>
      <c r="HP153">
        <v>18818</v>
      </c>
      <c r="HQ153">
        <v>0</v>
      </c>
      <c r="HR153">
        <v>0</v>
      </c>
      <c r="HS153">
        <v>581765</v>
      </c>
      <c r="HT153">
        <v>13219</v>
      </c>
      <c r="HW153">
        <v>0</v>
      </c>
      <c r="HX153">
        <v>7</v>
      </c>
      <c r="HY153">
        <v>6</v>
      </c>
      <c r="HZ153">
        <v>9</v>
      </c>
      <c r="IA153">
        <v>1</v>
      </c>
      <c r="IB153">
        <v>1</v>
      </c>
      <c r="IC153">
        <v>24</v>
      </c>
      <c r="ID153">
        <v>0</v>
      </c>
      <c r="IE153">
        <v>0</v>
      </c>
      <c r="IF153">
        <v>0</v>
      </c>
      <c r="IG153">
        <v>4</v>
      </c>
      <c r="IH153">
        <v>0</v>
      </c>
      <c r="II153">
        <v>68.429000000000002</v>
      </c>
      <c r="IJ153">
        <v>0</v>
      </c>
      <c r="IK153">
        <v>0</v>
      </c>
      <c r="IL153">
        <v>0</v>
      </c>
      <c r="IM153">
        <v>0</v>
      </c>
      <c r="IN153">
        <v>0</v>
      </c>
      <c r="IO153">
        <v>0</v>
      </c>
      <c r="IP153">
        <v>68.429000000000002</v>
      </c>
      <c r="IQ153">
        <v>0</v>
      </c>
      <c r="IR153">
        <v>0</v>
      </c>
      <c r="IS153">
        <v>0</v>
      </c>
      <c r="IT153">
        <v>0</v>
      </c>
      <c r="IU153">
        <v>0</v>
      </c>
      <c r="IV153">
        <v>0</v>
      </c>
      <c r="IW153">
        <v>6215</v>
      </c>
      <c r="IX153">
        <v>0</v>
      </c>
      <c r="IY153">
        <v>0</v>
      </c>
      <c r="IZ153">
        <v>18818</v>
      </c>
      <c r="JA153">
        <v>0</v>
      </c>
      <c r="JB153">
        <v>0</v>
      </c>
      <c r="JC153">
        <v>0</v>
      </c>
      <c r="JD153">
        <v>0</v>
      </c>
      <c r="JE153">
        <v>0</v>
      </c>
      <c r="JF153">
        <v>0</v>
      </c>
      <c r="JG153">
        <v>0</v>
      </c>
      <c r="JH153">
        <v>0</v>
      </c>
      <c r="JJ153">
        <v>0</v>
      </c>
      <c r="JK153">
        <v>0</v>
      </c>
      <c r="JL153">
        <v>0</v>
      </c>
      <c r="JM153">
        <v>0</v>
      </c>
      <c r="JO153">
        <v>2.6560000000000001</v>
      </c>
      <c r="JP153">
        <v>6.3160000000000007</v>
      </c>
      <c r="JQ153">
        <v>4.1440000000000001</v>
      </c>
      <c r="JR153">
        <v>21547</v>
      </c>
      <c r="JS153">
        <v>59623</v>
      </c>
      <c r="JT153">
        <v>44926</v>
      </c>
      <c r="JU153">
        <v>0</v>
      </c>
      <c r="JW153">
        <v>0</v>
      </c>
      <c r="JX153">
        <v>0</v>
      </c>
      <c r="JY153">
        <v>0</v>
      </c>
      <c r="JZ153">
        <v>0</v>
      </c>
      <c r="KD153">
        <v>0</v>
      </c>
      <c r="KE153">
        <v>7375</v>
      </c>
      <c r="KG153">
        <v>0</v>
      </c>
      <c r="KH153">
        <v>0</v>
      </c>
      <c r="KI153">
        <v>0</v>
      </c>
      <c r="KJ153">
        <v>2</v>
      </c>
      <c r="KK153">
        <v>2</v>
      </c>
      <c r="KL153">
        <v>1243</v>
      </c>
      <c r="KM153">
        <v>1243</v>
      </c>
      <c r="KN153">
        <v>0</v>
      </c>
      <c r="KO153">
        <v>0</v>
      </c>
      <c r="KP153">
        <v>0</v>
      </c>
      <c r="KQ153">
        <v>0</v>
      </c>
      <c r="KS153">
        <v>0</v>
      </c>
      <c r="KT153">
        <v>0</v>
      </c>
      <c r="KU153">
        <v>0</v>
      </c>
      <c r="KW153">
        <v>0</v>
      </c>
      <c r="KX153">
        <v>0</v>
      </c>
      <c r="KY153">
        <v>0</v>
      </c>
      <c r="KZ153">
        <v>672772</v>
      </c>
      <c r="LA153">
        <v>0</v>
      </c>
      <c r="LB153">
        <v>0</v>
      </c>
      <c r="LD153">
        <v>0</v>
      </c>
      <c r="LE153">
        <v>0</v>
      </c>
      <c r="LF153">
        <v>0</v>
      </c>
      <c r="LG153">
        <v>3600</v>
      </c>
      <c r="LH153">
        <v>0</v>
      </c>
      <c r="LI153">
        <v>672772</v>
      </c>
      <c r="LJ153">
        <v>56.021000000000001</v>
      </c>
      <c r="LK153">
        <v>1</v>
      </c>
      <c r="LL153">
        <v>33540</v>
      </c>
      <c r="LM153">
        <v>1182</v>
      </c>
      <c r="LN153">
        <v>0</v>
      </c>
      <c r="LO153">
        <v>0</v>
      </c>
      <c r="LP153">
        <v>0</v>
      </c>
      <c r="LQ153">
        <v>0</v>
      </c>
      <c r="LR153">
        <v>0</v>
      </c>
      <c r="LS153">
        <v>0</v>
      </c>
      <c r="LT153">
        <v>0</v>
      </c>
      <c r="LU153">
        <v>0</v>
      </c>
      <c r="LV153">
        <v>0</v>
      </c>
      <c r="LW153">
        <v>0</v>
      </c>
      <c r="LX153">
        <v>0</v>
      </c>
      <c r="LY153">
        <v>0</v>
      </c>
      <c r="LZ153">
        <v>60</v>
      </c>
      <c r="MA153">
        <v>3600</v>
      </c>
      <c r="MB153">
        <v>0</v>
      </c>
      <c r="MC153">
        <v>2400</v>
      </c>
      <c r="MD153">
        <v>1200</v>
      </c>
      <c r="ME153">
        <v>0</v>
      </c>
      <c r="MF153">
        <v>0</v>
      </c>
      <c r="MG153">
        <v>693170</v>
      </c>
      <c r="MH153">
        <v>0</v>
      </c>
      <c r="MI153">
        <v>0</v>
      </c>
      <c r="MJ153">
        <v>0</v>
      </c>
      <c r="MK153">
        <v>0</v>
      </c>
      <c r="ML153">
        <v>0</v>
      </c>
      <c r="MM153">
        <v>1228196.149</v>
      </c>
      <c r="MN153">
        <v>0</v>
      </c>
      <c r="MO153">
        <v>81365.085000000006</v>
      </c>
      <c r="MP153">
        <v>0</v>
      </c>
      <c r="MQ153">
        <v>0</v>
      </c>
      <c r="MS153">
        <v>763323922</v>
      </c>
      <c r="MT153">
        <v>257639917</v>
      </c>
      <c r="MU153">
        <v>0</v>
      </c>
      <c r="MV153">
        <v>0</v>
      </c>
      <c r="MW153">
        <v>0</v>
      </c>
      <c r="MX153">
        <v>505684005</v>
      </c>
      <c r="MY153">
        <v>0</v>
      </c>
      <c r="MZ153">
        <v>16000</v>
      </c>
      <c r="NA153">
        <v>2</v>
      </c>
      <c r="NB153">
        <v>0</v>
      </c>
      <c r="ND153">
        <v>47.944000000000003</v>
      </c>
      <c r="NE153">
        <v>2157</v>
      </c>
      <c r="NF153">
        <v>0</v>
      </c>
      <c r="NG153">
        <v>0</v>
      </c>
      <c r="NH153">
        <v>6360</v>
      </c>
      <c r="NI153">
        <v>0</v>
      </c>
      <c r="NJ153">
        <v>0</v>
      </c>
      <c r="NK153">
        <v>787</v>
      </c>
      <c r="NL153">
        <v>0</v>
      </c>
      <c r="NN153">
        <v>0</v>
      </c>
      <c r="NO153">
        <v>0</v>
      </c>
      <c r="NP153">
        <v>60</v>
      </c>
      <c r="NT153">
        <v>0</v>
      </c>
      <c r="NU153">
        <v>0</v>
      </c>
      <c r="NV153">
        <v>0</v>
      </c>
      <c r="NW153">
        <v>0</v>
      </c>
      <c r="NX153">
        <v>0</v>
      </c>
      <c r="NY153">
        <v>0</v>
      </c>
      <c r="NZ153">
        <v>0</v>
      </c>
      <c r="OA153">
        <v>0</v>
      </c>
      <c r="OB153">
        <v>0</v>
      </c>
      <c r="OC153">
        <v>0</v>
      </c>
      <c r="OD153">
        <v>0</v>
      </c>
      <c r="OE153">
        <v>8000</v>
      </c>
      <c r="OF153">
        <v>56000</v>
      </c>
      <c r="OG153">
        <v>4000</v>
      </c>
      <c r="OH153">
        <v>8000</v>
      </c>
      <c r="OO153">
        <v>0</v>
      </c>
      <c r="OP153">
        <v>0</v>
      </c>
      <c r="OQ153">
        <v>0</v>
      </c>
      <c r="OR153">
        <v>0</v>
      </c>
      <c r="OS153">
        <v>0</v>
      </c>
      <c r="OT153">
        <v>0</v>
      </c>
      <c r="OU153">
        <v>0</v>
      </c>
      <c r="OV153">
        <v>795619</v>
      </c>
      <c r="OX153">
        <v>0.25270000000000004</v>
      </c>
      <c r="OY153">
        <v>406500.10000000003</v>
      </c>
      <c r="OZ153">
        <v>149319</v>
      </c>
      <c r="PA153">
        <v>55093</v>
      </c>
      <c r="PB153">
        <v>6925</v>
      </c>
      <c r="PC153">
        <v>0</v>
      </c>
      <c r="PD153">
        <v>35000000</v>
      </c>
      <c r="PE153">
        <v>33517000</v>
      </c>
      <c r="PF153">
        <v>1483000</v>
      </c>
      <c r="PG153">
        <v>306</v>
      </c>
      <c r="PH153">
        <v>0</v>
      </c>
      <c r="PI153">
        <v>0</v>
      </c>
      <c r="PJ153">
        <v>0</v>
      </c>
      <c r="PK153">
        <v>0</v>
      </c>
      <c r="PL153">
        <v>0</v>
      </c>
      <c r="PM153">
        <v>0</v>
      </c>
      <c r="PN153">
        <v>0</v>
      </c>
      <c r="PO153">
        <v>0</v>
      </c>
    </row>
    <row r="154" spans="1:431" customFormat="1" x14ac:dyDescent="0.3">
      <c r="A154">
        <v>46778</v>
      </c>
      <c r="B154" s="4">
        <v>220801</v>
      </c>
      <c r="C154">
        <v>9</v>
      </c>
      <c r="D154">
        <v>2026</v>
      </c>
      <c r="E154">
        <v>6215</v>
      </c>
      <c r="F154">
        <v>0</v>
      </c>
      <c r="G154">
        <v>177.27500000000001</v>
      </c>
      <c r="H154">
        <v>170.43300000000002</v>
      </c>
      <c r="I154">
        <v>170.43300000000002</v>
      </c>
      <c r="J154">
        <v>177.27500000000001</v>
      </c>
      <c r="K154">
        <v>0</v>
      </c>
      <c r="L154">
        <v>6215</v>
      </c>
      <c r="M154">
        <v>0</v>
      </c>
      <c r="N154">
        <v>0</v>
      </c>
      <c r="P154">
        <v>322.637</v>
      </c>
      <c r="Q154">
        <v>0</v>
      </c>
      <c r="R154">
        <v>152023</v>
      </c>
      <c r="S154">
        <v>471.19</v>
      </c>
      <c r="U154">
        <v>110597</v>
      </c>
      <c r="V154">
        <v>5.907</v>
      </c>
      <c r="W154">
        <v>3671</v>
      </c>
      <c r="X154">
        <v>3671</v>
      </c>
      <c r="Z154">
        <v>0</v>
      </c>
      <c r="AC154">
        <v>0</v>
      </c>
      <c r="AD154" t="s">
        <v>427</v>
      </c>
      <c r="AE154">
        <v>0</v>
      </c>
      <c r="AH154">
        <v>0</v>
      </c>
      <c r="AI154">
        <v>0</v>
      </c>
      <c r="AJ154">
        <v>6215</v>
      </c>
      <c r="AK154" t="s">
        <v>949</v>
      </c>
      <c r="AL154" t="s">
        <v>573</v>
      </c>
      <c r="AM154">
        <v>0</v>
      </c>
      <c r="AN154">
        <v>0</v>
      </c>
      <c r="AO154">
        <v>0</v>
      </c>
      <c r="AP154">
        <v>0</v>
      </c>
      <c r="AQ154">
        <v>0</v>
      </c>
      <c r="AS154">
        <v>0</v>
      </c>
      <c r="AT154">
        <v>0</v>
      </c>
      <c r="AU154">
        <v>0</v>
      </c>
      <c r="AV154">
        <v>-131</v>
      </c>
      <c r="AW154">
        <v>1828315</v>
      </c>
      <c r="AX154">
        <v>1762593</v>
      </c>
      <c r="AY154">
        <v>1288144</v>
      </c>
      <c r="AZ154">
        <v>152023</v>
      </c>
      <c r="BA154">
        <v>1.8330000000000002</v>
      </c>
      <c r="BB154">
        <v>0</v>
      </c>
      <c r="BC154">
        <v>0</v>
      </c>
      <c r="BD154">
        <v>0</v>
      </c>
      <c r="BE154">
        <v>0</v>
      </c>
      <c r="BF154">
        <v>1460702</v>
      </c>
      <c r="BG154">
        <v>0</v>
      </c>
      <c r="BJ154">
        <v>12</v>
      </c>
      <c r="BK154">
        <v>0</v>
      </c>
      <c r="BL154">
        <v>0</v>
      </c>
      <c r="BM154">
        <v>0</v>
      </c>
      <c r="BN154">
        <v>0</v>
      </c>
      <c r="BO154">
        <v>0</v>
      </c>
      <c r="BP154">
        <v>0</v>
      </c>
      <c r="BQ154">
        <v>900</v>
      </c>
      <c r="BS154">
        <v>0</v>
      </c>
      <c r="BT154">
        <v>0</v>
      </c>
      <c r="BU154">
        <v>0</v>
      </c>
      <c r="BV154">
        <v>0</v>
      </c>
      <c r="BW154">
        <v>0</v>
      </c>
      <c r="BY154">
        <v>0</v>
      </c>
      <c r="CA154">
        <v>0</v>
      </c>
      <c r="CB154">
        <v>0</v>
      </c>
      <c r="CC154">
        <v>0</v>
      </c>
      <c r="CD154">
        <v>0</v>
      </c>
      <c r="CE154">
        <v>0</v>
      </c>
      <c r="CF154">
        <v>0</v>
      </c>
      <c r="CG154">
        <v>0</v>
      </c>
      <c r="CH154">
        <v>77266</v>
      </c>
      <c r="CI154">
        <v>0</v>
      </c>
      <c r="CJ154">
        <v>4</v>
      </c>
      <c r="CK154">
        <v>0</v>
      </c>
      <c r="CL154">
        <v>0</v>
      </c>
      <c r="CN154">
        <v>0</v>
      </c>
      <c r="CO154">
        <v>1</v>
      </c>
      <c r="CP154">
        <v>0</v>
      </c>
      <c r="CQ154">
        <v>2</v>
      </c>
      <c r="CR154">
        <v>322.78700000000003</v>
      </c>
      <c r="CS154">
        <v>0</v>
      </c>
      <c r="CT154">
        <v>0</v>
      </c>
      <c r="CU154">
        <v>0</v>
      </c>
      <c r="CV154">
        <v>0</v>
      </c>
      <c r="CW154">
        <v>0</v>
      </c>
      <c r="CX154">
        <v>0</v>
      </c>
      <c r="CY154">
        <v>0</v>
      </c>
      <c r="CZ154">
        <v>0</v>
      </c>
      <c r="DB154">
        <v>1059241</v>
      </c>
      <c r="DC154">
        <v>0</v>
      </c>
      <c r="DD154">
        <v>0</v>
      </c>
      <c r="DE154">
        <v>1631</v>
      </c>
      <c r="DF154">
        <v>1631</v>
      </c>
      <c r="DG154">
        <v>0.26300000000000001</v>
      </c>
      <c r="DH154">
        <v>0</v>
      </c>
      <c r="DI154">
        <v>0</v>
      </c>
      <c r="DK154">
        <v>4087</v>
      </c>
      <c r="DL154">
        <v>0</v>
      </c>
      <c r="DM154">
        <v>157793</v>
      </c>
      <c r="DN154">
        <v>384</v>
      </c>
      <c r="DO154">
        <v>0</v>
      </c>
      <c r="DP154">
        <v>0</v>
      </c>
      <c r="DQ154">
        <v>0</v>
      </c>
      <c r="DR154">
        <v>0</v>
      </c>
      <c r="DS154">
        <v>0</v>
      </c>
      <c r="DT154">
        <v>0</v>
      </c>
      <c r="DU154">
        <v>0</v>
      </c>
      <c r="DV154">
        <v>0</v>
      </c>
      <c r="DW154">
        <v>0</v>
      </c>
      <c r="DX154">
        <v>0</v>
      </c>
      <c r="DY154">
        <v>0</v>
      </c>
      <c r="DZ154">
        <v>0</v>
      </c>
      <c r="EA154">
        <v>0</v>
      </c>
      <c r="EB154">
        <v>0</v>
      </c>
      <c r="EC154">
        <v>3.2390000000000003</v>
      </c>
      <c r="ED154">
        <v>23150</v>
      </c>
      <c r="EE154">
        <v>0</v>
      </c>
      <c r="EF154">
        <v>0</v>
      </c>
      <c r="EG154">
        <v>0</v>
      </c>
      <c r="EH154">
        <v>135027</v>
      </c>
      <c r="EI154">
        <v>0</v>
      </c>
      <c r="EJ154">
        <v>0</v>
      </c>
      <c r="EK154">
        <v>6.242</v>
      </c>
      <c r="EL154">
        <v>0</v>
      </c>
      <c r="EM154">
        <v>0</v>
      </c>
      <c r="EN154">
        <v>0.6</v>
      </c>
      <c r="EO154">
        <v>0</v>
      </c>
      <c r="EP154">
        <v>0</v>
      </c>
      <c r="EQ154">
        <v>6.8420000000000005</v>
      </c>
      <c r="ER154">
        <v>0</v>
      </c>
      <c r="ES154">
        <v>21.726000000000003</v>
      </c>
      <c r="ET154">
        <v>0</v>
      </c>
      <c r="EV154">
        <v>0</v>
      </c>
      <c r="EW154">
        <v>0</v>
      </c>
      <c r="EX154">
        <v>0</v>
      </c>
      <c r="EZ154">
        <v>1520112</v>
      </c>
      <c r="FA154">
        <v>0</v>
      </c>
      <c r="FB154">
        <v>1671751</v>
      </c>
      <c r="FC154">
        <v>0</v>
      </c>
      <c r="FD154">
        <v>0</v>
      </c>
      <c r="FE154">
        <v>205810</v>
      </c>
      <c r="FF154">
        <v>36671</v>
      </c>
      <c r="FG154">
        <v>6.7610000000000003E-2</v>
      </c>
      <c r="FH154">
        <v>3.1380999999999999E-2</v>
      </c>
      <c r="FI154">
        <v>0</v>
      </c>
      <c r="FJ154">
        <v>0</v>
      </c>
      <c r="FK154">
        <v>235.02800000000002</v>
      </c>
      <c r="FL154">
        <v>1991498</v>
      </c>
      <c r="FM154">
        <v>0</v>
      </c>
      <c r="FN154">
        <v>0</v>
      </c>
      <c r="FO154">
        <v>0</v>
      </c>
      <c r="FP154">
        <v>0</v>
      </c>
      <c r="FQ154">
        <v>0</v>
      </c>
      <c r="FR154">
        <v>0</v>
      </c>
      <c r="FS154">
        <v>0</v>
      </c>
      <c r="FT154">
        <v>0</v>
      </c>
      <c r="FU154">
        <v>0</v>
      </c>
      <c r="FV154">
        <v>0</v>
      </c>
      <c r="FW154">
        <v>0</v>
      </c>
      <c r="FX154">
        <v>0</v>
      </c>
      <c r="FY154">
        <v>0</v>
      </c>
      <c r="GB154">
        <v>0</v>
      </c>
      <c r="GC154">
        <v>0</v>
      </c>
      <c r="GD154">
        <v>0</v>
      </c>
      <c r="GF154">
        <v>0</v>
      </c>
      <c r="GG154">
        <v>0</v>
      </c>
      <c r="GH154">
        <v>0</v>
      </c>
      <c r="GI154">
        <v>0</v>
      </c>
      <c r="GK154">
        <v>0</v>
      </c>
      <c r="GL154">
        <v>0</v>
      </c>
      <c r="GM154">
        <v>0</v>
      </c>
      <c r="GN154">
        <v>0</v>
      </c>
      <c r="GO154">
        <v>0</v>
      </c>
      <c r="GQ154">
        <v>0</v>
      </c>
      <c r="GR154">
        <v>0</v>
      </c>
      <c r="GS154">
        <v>0</v>
      </c>
      <c r="GT154">
        <v>0</v>
      </c>
      <c r="HB154">
        <v>0</v>
      </c>
      <c r="HC154">
        <v>0</v>
      </c>
      <c r="HD154">
        <v>66106</v>
      </c>
      <c r="HE154">
        <v>0</v>
      </c>
      <c r="HF154">
        <v>197702</v>
      </c>
      <c r="HG154">
        <v>6837</v>
      </c>
      <c r="HH154">
        <v>9071</v>
      </c>
      <c r="HI154">
        <v>0</v>
      </c>
      <c r="HJ154">
        <v>40351</v>
      </c>
      <c r="HK154">
        <v>833</v>
      </c>
      <c r="HL154">
        <v>432</v>
      </c>
      <c r="HM154">
        <v>18000</v>
      </c>
      <c r="HN154">
        <v>6372</v>
      </c>
      <c r="HO154">
        <v>0</v>
      </c>
      <c r="HP154">
        <v>0</v>
      </c>
      <c r="HQ154">
        <v>0</v>
      </c>
      <c r="HR154">
        <v>0</v>
      </c>
      <c r="HS154">
        <v>1519728</v>
      </c>
      <c r="HT154">
        <v>36671</v>
      </c>
      <c r="HW154">
        <v>0</v>
      </c>
      <c r="HX154">
        <v>0</v>
      </c>
      <c r="HY154">
        <v>0</v>
      </c>
      <c r="HZ154">
        <v>0</v>
      </c>
      <c r="IA154">
        <v>1</v>
      </c>
      <c r="IB154">
        <v>0</v>
      </c>
      <c r="IC154">
        <v>1</v>
      </c>
      <c r="ID154">
        <v>0</v>
      </c>
      <c r="IE154">
        <v>0</v>
      </c>
      <c r="IF154">
        <v>0</v>
      </c>
      <c r="IG154">
        <v>11</v>
      </c>
      <c r="IH154">
        <v>0.96500000000000008</v>
      </c>
      <c r="II154">
        <v>0</v>
      </c>
      <c r="IJ154">
        <v>5.907</v>
      </c>
      <c r="IK154">
        <v>0</v>
      </c>
      <c r="IL154">
        <v>3</v>
      </c>
      <c r="IM154">
        <v>1</v>
      </c>
      <c r="IN154">
        <v>0</v>
      </c>
      <c r="IO154">
        <v>4</v>
      </c>
      <c r="IP154">
        <v>0</v>
      </c>
      <c r="IQ154">
        <v>5.907</v>
      </c>
      <c r="IR154">
        <v>3671</v>
      </c>
      <c r="IS154">
        <v>0</v>
      </c>
      <c r="IT154">
        <v>15000</v>
      </c>
      <c r="IU154">
        <v>3000</v>
      </c>
      <c r="IV154">
        <v>0</v>
      </c>
      <c r="IW154">
        <v>6215</v>
      </c>
      <c r="IX154">
        <v>0</v>
      </c>
      <c r="IY154">
        <v>0</v>
      </c>
      <c r="IZ154">
        <v>0</v>
      </c>
      <c r="JA154">
        <v>0</v>
      </c>
      <c r="JB154">
        <v>0</v>
      </c>
      <c r="JC154">
        <v>0</v>
      </c>
      <c r="JD154">
        <v>1</v>
      </c>
      <c r="JE154">
        <v>6372</v>
      </c>
      <c r="JF154">
        <v>0</v>
      </c>
      <c r="JG154">
        <v>0</v>
      </c>
      <c r="JH154">
        <v>0</v>
      </c>
      <c r="JJ154">
        <v>0</v>
      </c>
      <c r="JK154">
        <v>0</v>
      </c>
      <c r="JL154">
        <v>0</v>
      </c>
      <c r="JM154">
        <v>0</v>
      </c>
      <c r="JO154">
        <v>0</v>
      </c>
      <c r="JP154">
        <v>0</v>
      </c>
      <c r="JQ154">
        <v>0</v>
      </c>
      <c r="JR154">
        <v>0</v>
      </c>
      <c r="JS154">
        <v>0</v>
      </c>
      <c r="JT154">
        <v>0</v>
      </c>
      <c r="JU154">
        <v>0</v>
      </c>
      <c r="JW154">
        <v>0</v>
      </c>
      <c r="JX154">
        <v>0</v>
      </c>
      <c r="JY154">
        <v>0</v>
      </c>
      <c r="JZ154">
        <v>0</v>
      </c>
      <c r="KD154">
        <v>0</v>
      </c>
      <c r="KE154">
        <v>7375</v>
      </c>
      <c r="KG154">
        <v>0</v>
      </c>
      <c r="KH154">
        <v>0</v>
      </c>
      <c r="KI154">
        <v>0</v>
      </c>
      <c r="KJ154">
        <v>11</v>
      </c>
      <c r="KK154">
        <v>0</v>
      </c>
      <c r="KL154">
        <v>6837</v>
      </c>
      <c r="KM154">
        <v>0</v>
      </c>
      <c r="KN154">
        <v>0</v>
      </c>
      <c r="KO154">
        <v>0</v>
      </c>
      <c r="KP154">
        <v>0</v>
      </c>
      <c r="KQ154">
        <v>0</v>
      </c>
      <c r="KS154">
        <v>0</v>
      </c>
      <c r="KT154">
        <v>0</v>
      </c>
      <c r="KU154">
        <v>0</v>
      </c>
      <c r="KW154">
        <v>0</v>
      </c>
      <c r="KX154">
        <v>0</v>
      </c>
      <c r="KY154">
        <v>0</v>
      </c>
      <c r="KZ154">
        <v>1773369</v>
      </c>
      <c r="LA154">
        <v>0</v>
      </c>
      <c r="LB154">
        <v>0</v>
      </c>
      <c r="LD154">
        <v>0</v>
      </c>
      <c r="LE154">
        <v>0</v>
      </c>
      <c r="LF154">
        <v>0</v>
      </c>
      <c r="LG154">
        <v>11160</v>
      </c>
      <c r="LH154">
        <v>0</v>
      </c>
      <c r="LI154">
        <v>1773369</v>
      </c>
      <c r="LJ154">
        <v>322.78700000000003</v>
      </c>
      <c r="LK154">
        <v>1</v>
      </c>
      <c r="LL154">
        <v>33540</v>
      </c>
      <c r="LM154">
        <v>6811</v>
      </c>
      <c r="LN154">
        <v>0</v>
      </c>
      <c r="LO154">
        <v>0</v>
      </c>
      <c r="LP154">
        <v>0</v>
      </c>
      <c r="LQ154">
        <v>0</v>
      </c>
      <c r="LR154">
        <v>0</v>
      </c>
      <c r="LS154">
        <v>0</v>
      </c>
      <c r="LT154">
        <v>0</v>
      </c>
      <c r="LU154">
        <v>0</v>
      </c>
      <c r="LV154">
        <v>0</v>
      </c>
      <c r="LW154">
        <v>0</v>
      </c>
      <c r="LX154">
        <v>0</v>
      </c>
      <c r="LY154">
        <v>0</v>
      </c>
      <c r="LZ154">
        <v>186</v>
      </c>
      <c r="MA154">
        <v>11160</v>
      </c>
      <c r="MB154">
        <v>0</v>
      </c>
      <c r="MC154">
        <v>7440</v>
      </c>
      <c r="MD154">
        <v>3720</v>
      </c>
      <c r="ME154">
        <v>0</v>
      </c>
      <c r="MF154">
        <v>0</v>
      </c>
      <c r="MG154">
        <v>1839475</v>
      </c>
      <c r="MH154">
        <v>0</v>
      </c>
      <c r="MI154">
        <v>0</v>
      </c>
      <c r="MJ154">
        <v>0</v>
      </c>
      <c r="MK154">
        <v>0</v>
      </c>
      <c r="ML154">
        <v>0</v>
      </c>
      <c r="MM154">
        <v>1228196.149</v>
      </c>
      <c r="MN154">
        <v>0</v>
      </c>
      <c r="MO154">
        <v>81365.085000000006</v>
      </c>
      <c r="MP154">
        <v>142.685</v>
      </c>
      <c r="MQ154">
        <v>143.65</v>
      </c>
      <c r="MS154">
        <v>763323922</v>
      </c>
      <c r="MT154">
        <v>257639917</v>
      </c>
      <c r="MU154">
        <v>203</v>
      </c>
      <c r="MV154">
        <v>600</v>
      </c>
      <c r="MW154">
        <v>8868</v>
      </c>
      <c r="MX154">
        <v>505684005</v>
      </c>
      <c r="MY154">
        <v>0</v>
      </c>
      <c r="MZ154">
        <v>136000</v>
      </c>
      <c r="NA154">
        <v>15</v>
      </c>
      <c r="NB154">
        <v>4</v>
      </c>
      <c r="ND154">
        <v>202.24300000000002</v>
      </c>
      <c r="NE154">
        <v>9101</v>
      </c>
      <c r="NF154">
        <v>5</v>
      </c>
      <c r="NG154">
        <v>5000</v>
      </c>
      <c r="NH154">
        <v>19716</v>
      </c>
      <c r="NI154">
        <v>0</v>
      </c>
      <c r="NJ154">
        <v>0</v>
      </c>
      <c r="NK154">
        <v>35460</v>
      </c>
      <c r="NL154">
        <v>0</v>
      </c>
      <c r="NN154">
        <v>0</v>
      </c>
      <c r="NO154">
        <v>0</v>
      </c>
      <c r="NP154">
        <v>186</v>
      </c>
      <c r="NT154">
        <v>0</v>
      </c>
      <c r="NU154">
        <v>0</v>
      </c>
      <c r="NV154">
        <v>0</v>
      </c>
      <c r="NW154">
        <v>0</v>
      </c>
      <c r="NX154">
        <v>0</v>
      </c>
      <c r="NY154">
        <v>0</v>
      </c>
      <c r="NZ154">
        <v>0</v>
      </c>
      <c r="OA154">
        <v>0</v>
      </c>
      <c r="OB154">
        <v>0</v>
      </c>
      <c r="OC154">
        <v>0</v>
      </c>
      <c r="OD154">
        <v>0</v>
      </c>
      <c r="OE154">
        <v>16000</v>
      </c>
      <c r="OF154">
        <v>40000</v>
      </c>
      <c r="OG154">
        <v>4000</v>
      </c>
      <c r="OH154">
        <v>8000</v>
      </c>
      <c r="OO154">
        <v>0</v>
      </c>
      <c r="OP154">
        <v>0</v>
      </c>
      <c r="OQ154">
        <v>0</v>
      </c>
      <c r="OR154">
        <v>0</v>
      </c>
      <c r="OS154">
        <v>0</v>
      </c>
      <c r="OT154">
        <v>0</v>
      </c>
      <c r="OU154">
        <v>0</v>
      </c>
      <c r="OV154">
        <v>1967352</v>
      </c>
      <c r="OX154">
        <v>0.25270000000000004</v>
      </c>
      <c r="OY154">
        <v>406500.10000000003</v>
      </c>
      <c r="OZ154">
        <v>0</v>
      </c>
      <c r="PA154">
        <v>0</v>
      </c>
      <c r="PB154">
        <v>6925</v>
      </c>
      <c r="PC154">
        <v>0</v>
      </c>
      <c r="PD154">
        <v>35000000</v>
      </c>
      <c r="PE154">
        <v>33517000</v>
      </c>
      <c r="PF154">
        <v>1483000</v>
      </c>
      <c r="PG154">
        <v>306</v>
      </c>
      <c r="PH154">
        <v>0</v>
      </c>
      <c r="PI154">
        <v>0</v>
      </c>
      <c r="PJ154">
        <v>0</v>
      </c>
      <c r="PK154">
        <v>0</v>
      </c>
      <c r="PL154">
        <v>0</v>
      </c>
      <c r="PM154">
        <v>0</v>
      </c>
      <c r="PN154">
        <v>0</v>
      </c>
      <c r="PO154">
        <v>0</v>
      </c>
    </row>
    <row r="155" spans="1:431" customFormat="1" x14ac:dyDescent="0.3">
      <c r="A155">
        <v>46778</v>
      </c>
      <c r="B155" s="4">
        <v>220802</v>
      </c>
      <c r="C155">
        <v>9</v>
      </c>
      <c r="D155">
        <v>2026</v>
      </c>
      <c r="E155">
        <v>6215</v>
      </c>
      <c r="F155">
        <v>0</v>
      </c>
      <c r="G155">
        <v>1496.4850000000001</v>
      </c>
      <c r="H155">
        <v>1426.713</v>
      </c>
      <c r="I155">
        <v>1426.713</v>
      </c>
      <c r="J155">
        <v>1496.4850000000001</v>
      </c>
      <c r="K155">
        <v>0</v>
      </c>
      <c r="L155">
        <v>6215</v>
      </c>
      <c r="M155">
        <v>0</v>
      </c>
      <c r="N155">
        <v>0</v>
      </c>
      <c r="P155">
        <v>1454.123</v>
      </c>
      <c r="Q155">
        <v>0</v>
      </c>
      <c r="R155">
        <v>685168</v>
      </c>
      <c r="S155">
        <v>471.19</v>
      </c>
      <c r="U155">
        <v>498469</v>
      </c>
      <c r="V155">
        <v>134.023</v>
      </c>
      <c r="W155">
        <v>83295</v>
      </c>
      <c r="X155">
        <v>83295</v>
      </c>
      <c r="Z155">
        <v>0</v>
      </c>
      <c r="AC155">
        <v>0</v>
      </c>
      <c r="AD155" t="s">
        <v>427</v>
      </c>
      <c r="AE155">
        <v>0</v>
      </c>
      <c r="AH155">
        <v>0</v>
      </c>
      <c r="AI155">
        <v>0</v>
      </c>
      <c r="AJ155">
        <v>6215</v>
      </c>
      <c r="AK155" t="s">
        <v>949</v>
      </c>
      <c r="AL155" t="s">
        <v>574</v>
      </c>
      <c r="AM155">
        <v>0</v>
      </c>
      <c r="AN155">
        <v>0</v>
      </c>
      <c r="AO155">
        <v>0</v>
      </c>
      <c r="AP155">
        <v>0</v>
      </c>
      <c r="AQ155">
        <v>0</v>
      </c>
      <c r="AS155">
        <v>0</v>
      </c>
      <c r="AT155">
        <v>0</v>
      </c>
      <c r="AU155">
        <v>0</v>
      </c>
      <c r="AV155">
        <v>-114</v>
      </c>
      <c r="AW155">
        <v>16163009</v>
      </c>
      <c r="AX155">
        <v>15607251</v>
      </c>
      <c r="AY155">
        <v>10775580</v>
      </c>
      <c r="AZ155">
        <v>685168</v>
      </c>
      <c r="BA155">
        <v>33.5</v>
      </c>
      <c r="BB155">
        <v>0</v>
      </c>
      <c r="BC155">
        <v>0</v>
      </c>
      <c r="BD155">
        <v>0</v>
      </c>
      <c r="BE155">
        <v>0</v>
      </c>
      <c r="BF155">
        <v>12998615</v>
      </c>
      <c r="BG155">
        <v>0</v>
      </c>
      <c r="BJ155">
        <v>12</v>
      </c>
      <c r="BK155">
        <v>0</v>
      </c>
      <c r="BL155">
        <v>0</v>
      </c>
      <c r="BM155">
        <v>0</v>
      </c>
      <c r="BN155">
        <v>0</v>
      </c>
      <c r="BO155">
        <v>0</v>
      </c>
      <c r="BP155">
        <v>0</v>
      </c>
      <c r="BQ155">
        <v>666</v>
      </c>
      <c r="BS155">
        <v>0</v>
      </c>
      <c r="BT155">
        <v>0</v>
      </c>
      <c r="BU155">
        <v>0</v>
      </c>
      <c r="BV155">
        <v>0</v>
      </c>
      <c r="BW155">
        <v>0</v>
      </c>
      <c r="BY155">
        <v>0</v>
      </c>
      <c r="CA155">
        <v>0</v>
      </c>
      <c r="CB155">
        <v>0</v>
      </c>
      <c r="CC155">
        <v>0</v>
      </c>
      <c r="CD155">
        <v>0</v>
      </c>
      <c r="CE155">
        <v>0</v>
      </c>
      <c r="CF155">
        <v>0</v>
      </c>
      <c r="CG155">
        <v>0</v>
      </c>
      <c r="CH155">
        <v>651159</v>
      </c>
      <c r="CI155">
        <v>0</v>
      </c>
      <c r="CJ155">
        <v>4</v>
      </c>
      <c r="CK155">
        <v>0</v>
      </c>
      <c r="CL155">
        <v>0</v>
      </c>
      <c r="CN155">
        <v>0</v>
      </c>
      <c r="CO155">
        <v>1</v>
      </c>
      <c r="CP155">
        <v>0</v>
      </c>
      <c r="CQ155">
        <v>0</v>
      </c>
      <c r="CR155">
        <v>1453.633</v>
      </c>
      <c r="CS155">
        <v>0</v>
      </c>
      <c r="CT155">
        <v>0</v>
      </c>
      <c r="CU155">
        <v>0</v>
      </c>
      <c r="CV155">
        <v>0</v>
      </c>
      <c r="CW155">
        <v>0</v>
      </c>
      <c r="CX155">
        <v>0</v>
      </c>
      <c r="CY155">
        <v>0</v>
      </c>
      <c r="CZ155">
        <v>0</v>
      </c>
      <c r="DB155">
        <v>8867021</v>
      </c>
      <c r="DC155">
        <v>0</v>
      </c>
      <c r="DD155">
        <v>0</v>
      </c>
      <c r="DE155">
        <v>693749</v>
      </c>
      <c r="DF155">
        <v>693749</v>
      </c>
      <c r="DG155">
        <v>111.625</v>
      </c>
      <c r="DH155">
        <v>0</v>
      </c>
      <c r="DI155">
        <v>0</v>
      </c>
      <c r="DK155">
        <v>495</v>
      </c>
      <c r="DL155">
        <v>0</v>
      </c>
      <c r="DM155">
        <v>936933</v>
      </c>
      <c r="DN155">
        <v>2281</v>
      </c>
      <c r="DO155">
        <v>0</v>
      </c>
      <c r="DP155">
        <v>0</v>
      </c>
      <c r="DQ155">
        <v>0</v>
      </c>
      <c r="DR155">
        <v>0</v>
      </c>
      <c r="DS155">
        <v>0</v>
      </c>
      <c r="DT155">
        <v>0</v>
      </c>
      <c r="DU155">
        <v>0</v>
      </c>
      <c r="DV155">
        <v>0</v>
      </c>
      <c r="DW155">
        <v>0</v>
      </c>
      <c r="DX155">
        <v>0</v>
      </c>
      <c r="DY155">
        <v>0</v>
      </c>
      <c r="DZ155">
        <v>0</v>
      </c>
      <c r="EA155">
        <v>0</v>
      </c>
      <c r="EB155">
        <v>0</v>
      </c>
      <c r="EC155">
        <v>17.73</v>
      </c>
      <c r="ED155">
        <v>126721</v>
      </c>
      <c r="EE155">
        <v>0</v>
      </c>
      <c r="EF155">
        <v>0</v>
      </c>
      <c r="EG155">
        <v>0</v>
      </c>
      <c r="EH155">
        <v>812493</v>
      </c>
      <c r="EI155">
        <v>0</v>
      </c>
      <c r="EJ155">
        <v>0</v>
      </c>
      <c r="EK155">
        <v>39.077000000000005</v>
      </c>
      <c r="EL155">
        <v>0</v>
      </c>
      <c r="EM155">
        <v>0</v>
      </c>
      <c r="EN155">
        <v>2.7</v>
      </c>
      <c r="EO155">
        <v>0</v>
      </c>
      <c r="EP155">
        <v>0</v>
      </c>
      <c r="EQ155">
        <v>41.777000000000001</v>
      </c>
      <c r="ER155">
        <v>0</v>
      </c>
      <c r="ES155">
        <v>130.73099999999999</v>
      </c>
      <c r="ET155">
        <v>0</v>
      </c>
      <c r="EV155">
        <v>0</v>
      </c>
      <c r="EW155">
        <v>0</v>
      </c>
      <c r="EX155">
        <v>0</v>
      </c>
      <c r="EZ155">
        <v>13449436</v>
      </c>
      <c r="FA155">
        <v>0</v>
      </c>
      <c r="FB155">
        <v>14132323</v>
      </c>
      <c r="FC155">
        <v>0</v>
      </c>
      <c r="FD155">
        <v>0</v>
      </c>
      <c r="FE155">
        <v>1831487</v>
      </c>
      <c r="FF155">
        <v>326328</v>
      </c>
      <c r="FG155">
        <v>6.7610000000000003E-2</v>
      </c>
      <c r="FH155">
        <v>3.1380999999999999E-2</v>
      </c>
      <c r="FI155">
        <v>0</v>
      </c>
      <c r="FJ155">
        <v>0</v>
      </c>
      <c r="FK155">
        <v>2091.491</v>
      </c>
      <c r="FL155">
        <v>16941297</v>
      </c>
      <c r="FM155">
        <v>0</v>
      </c>
      <c r="FN155">
        <v>0</v>
      </c>
      <c r="FO155">
        <v>0</v>
      </c>
      <c r="FP155">
        <v>0</v>
      </c>
      <c r="FQ155">
        <v>0</v>
      </c>
      <c r="FR155">
        <v>0</v>
      </c>
      <c r="FS155">
        <v>0</v>
      </c>
      <c r="FT155">
        <v>0</v>
      </c>
      <c r="FU155">
        <v>0</v>
      </c>
      <c r="FV155">
        <v>0</v>
      </c>
      <c r="FW155">
        <v>0</v>
      </c>
      <c r="FX155">
        <v>0</v>
      </c>
      <c r="FY155">
        <v>0</v>
      </c>
      <c r="GB155">
        <v>264273</v>
      </c>
      <c r="GC155">
        <v>264273</v>
      </c>
      <c r="GD155">
        <v>27.995000000000001</v>
      </c>
      <c r="GF155">
        <v>0</v>
      </c>
      <c r="GG155">
        <v>0</v>
      </c>
      <c r="GH155">
        <v>0</v>
      </c>
      <c r="GI155">
        <v>0</v>
      </c>
      <c r="GK155">
        <v>0</v>
      </c>
      <c r="GL155">
        <v>0</v>
      </c>
      <c r="GM155">
        <v>0</v>
      </c>
      <c r="GN155">
        <v>0</v>
      </c>
      <c r="GO155">
        <v>0</v>
      </c>
      <c r="GQ155">
        <v>0</v>
      </c>
      <c r="GR155">
        <v>0</v>
      </c>
      <c r="GS155">
        <v>0</v>
      </c>
      <c r="GT155">
        <v>0</v>
      </c>
      <c r="HB155">
        <v>0</v>
      </c>
      <c r="HC155">
        <v>0</v>
      </c>
      <c r="HD155">
        <v>558039</v>
      </c>
      <c r="HE155">
        <v>0</v>
      </c>
      <c r="HF155">
        <v>1654987</v>
      </c>
      <c r="HG155">
        <v>14295</v>
      </c>
      <c r="HH155">
        <v>93014</v>
      </c>
      <c r="HI155">
        <v>0</v>
      </c>
      <c r="HJ155">
        <v>131292</v>
      </c>
      <c r="HK155">
        <v>0</v>
      </c>
      <c r="HL155">
        <v>0</v>
      </c>
      <c r="HM155">
        <v>0</v>
      </c>
      <c r="HN155">
        <v>388767</v>
      </c>
      <c r="HO155">
        <v>0</v>
      </c>
      <c r="HP155">
        <v>0</v>
      </c>
      <c r="HQ155">
        <v>0</v>
      </c>
      <c r="HR155">
        <v>0</v>
      </c>
      <c r="HS155">
        <v>13447155</v>
      </c>
      <c r="HT155">
        <v>326328</v>
      </c>
      <c r="HW155">
        <v>0</v>
      </c>
      <c r="HX155">
        <v>121</v>
      </c>
      <c r="HY155">
        <v>123</v>
      </c>
      <c r="HZ155">
        <v>91</v>
      </c>
      <c r="IA155">
        <v>67</v>
      </c>
      <c r="IB155">
        <v>54</v>
      </c>
      <c r="IC155">
        <v>456</v>
      </c>
      <c r="ID155">
        <v>0</v>
      </c>
      <c r="IE155">
        <v>0</v>
      </c>
      <c r="IF155">
        <v>0</v>
      </c>
      <c r="IG155">
        <v>23</v>
      </c>
      <c r="IH155">
        <v>258.28700000000003</v>
      </c>
      <c r="II155">
        <v>0</v>
      </c>
      <c r="IJ155">
        <v>134.023</v>
      </c>
      <c r="IK155">
        <v>0</v>
      </c>
      <c r="IL155">
        <v>0</v>
      </c>
      <c r="IM155">
        <v>0</v>
      </c>
      <c r="IN155">
        <v>0</v>
      </c>
      <c r="IO155">
        <v>0</v>
      </c>
      <c r="IP155">
        <v>0</v>
      </c>
      <c r="IQ155">
        <v>134.023</v>
      </c>
      <c r="IR155">
        <v>83295</v>
      </c>
      <c r="IS155">
        <v>0</v>
      </c>
      <c r="IT155">
        <v>0</v>
      </c>
      <c r="IU155">
        <v>0</v>
      </c>
      <c r="IV155">
        <v>0</v>
      </c>
      <c r="IW155">
        <v>6215</v>
      </c>
      <c r="IX155">
        <v>0</v>
      </c>
      <c r="IY155">
        <v>0</v>
      </c>
      <c r="IZ155">
        <v>0</v>
      </c>
      <c r="JA155">
        <v>0</v>
      </c>
      <c r="JB155">
        <v>7</v>
      </c>
      <c r="JC155">
        <v>99374</v>
      </c>
      <c r="JD155">
        <v>29</v>
      </c>
      <c r="JE155">
        <v>214586</v>
      </c>
      <c r="JF155">
        <v>17</v>
      </c>
      <c r="JG155">
        <v>62807</v>
      </c>
      <c r="JH155">
        <v>12000</v>
      </c>
      <c r="JJ155">
        <v>0</v>
      </c>
      <c r="JK155">
        <v>0</v>
      </c>
      <c r="JL155">
        <v>0</v>
      </c>
      <c r="JM155">
        <v>0</v>
      </c>
      <c r="JO155">
        <v>0</v>
      </c>
      <c r="JP155">
        <v>27.995000000000001</v>
      </c>
      <c r="JQ155">
        <v>0</v>
      </c>
      <c r="JR155">
        <v>0</v>
      </c>
      <c r="JS155">
        <v>264273</v>
      </c>
      <c r="JT155">
        <v>0</v>
      </c>
      <c r="JU155">
        <v>0</v>
      </c>
      <c r="JW155">
        <v>0</v>
      </c>
      <c r="JX155">
        <v>0</v>
      </c>
      <c r="JY155">
        <v>0</v>
      </c>
      <c r="JZ155">
        <v>0</v>
      </c>
      <c r="KD155">
        <v>0</v>
      </c>
      <c r="KE155">
        <v>7375</v>
      </c>
      <c r="KG155">
        <v>0</v>
      </c>
      <c r="KH155">
        <v>0</v>
      </c>
      <c r="KI155">
        <v>0</v>
      </c>
      <c r="KJ155">
        <v>10</v>
      </c>
      <c r="KK155">
        <v>13</v>
      </c>
      <c r="KL155">
        <v>6215</v>
      </c>
      <c r="KM155">
        <v>8080</v>
      </c>
      <c r="KN155">
        <v>0</v>
      </c>
      <c r="KO155">
        <v>0</v>
      </c>
      <c r="KP155">
        <v>0</v>
      </c>
      <c r="KQ155">
        <v>0</v>
      </c>
      <c r="KS155">
        <v>0</v>
      </c>
      <c r="KT155">
        <v>0</v>
      </c>
      <c r="KU155">
        <v>0</v>
      </c>
      <c r="KW155">
        <v>0</v>
      </c>
      <c r="KX155">
        <v>0</v>
      </c>
      <c r="KY155">
        <v>0</v>
      </c>
      <c r="KZ155">
        <v>15698090</v>
      </c>
      <c r="LA155">
        <v>0</v>
      </c>
      <c r="LB155">
        <v>0</v>
      </c>
      <c r="LD155">
        <v>0</v>
      </c>
      <c r="LE155">
        <v>0</v>
      </c>
      <c r="LF155">
        <v>0</v>
      </c>
      <c r="LG155">
        <v>93120</v>
      </c>
      <c r="LH155">
        <v>0</v>
      </c>
      <c r="LI155">
        <v>15698090</v>
      </c>
      <c r="LJ155">
        <v>1453.633</v>
      </c>
      <c r="LK155">
        <v>3</v>
      </c>
      <c r="LL155">
        <v>100620</v>
      </c>
      <c r="LM155">
        <v>30672</v>
      </c>
      <c r="LN155">
        <v>0</v>
      </c>
      <c r="LO155">
        <v>0</v>
      </c>
      <c r="LP155">
        <v>0</v>
      </c>
      <c r="LQ155">
        <v>0</v>
      </c>
      <c r="LR155">
        <v>0</v>
      </c>
      <c r="LS155">
        <v>0</v>
      </c>
      <c r="LT155">
        <v>0</v>
      </c>
      <c r="LU155">
        <v>0</v>
      </c>
      <c r="LV155">
        <v>0</v>
      </c>
      <c r="LW155">
        <v>0</v>
      </c>
      <c r="LX155">
        <v>0</v>
      </c>
      <c r="LY155">
        <v>0</v>
      </c>
      <c r="LZ155">
        <v>1552</v>
      </c>
      <c r="MA155">
        <v>93120</v>
      </c>
      <c r="MB155">
        <v>0</v>
      </c>
      <c r="MC155">
        <v>62080</v>
      </c>
      <c r="MD155">
        <v>31040</v>
      </c>
      <c r="ME155">
        <v>0</v>
      </c>
      <c r="MF155">
        <v>0</v>
      </c>
      <c r="MG155">
        <v>16256129</v>
      </c>
      <c r="MH155">
        <v>0</v>
      </c>
      <c r="MI155">
        <v>0</v>
      </c>
      <c r="MJ155">
        <v>0</v>
      </c>
      <c r="MK155">
        <v>0</v>
      </c>
      <c r="ML155">
        <v>0</v>
      </c>
      <c r="MM155">
        <v>1228196.149</v>
      </c>
      <c r="MN155">
        <v>0</v>
      </c>
      <c r="MO155">
        <v>81365.085000000006</v>
      </c>
      <c r="MP155">
        <v>624.82400000000007</v>
      </c>
      <c r="MQ155">
        <v>883.11099999999999</v>
      </c>
      <c r="MS155">
        <v>763323922</v>
      </c>
      <c r="MT155">
        <v>257639917</v>
      </c>
      <c r="MU155">
        <v>54181</v>
      </c>
      <c r="MV155">
        <v>160525</v>
      </c>
      <c r="MW155">
        <v>38833</v>
      </c>
      <c r="MX155">
        <v>505684005</v>
      </c>
      <c r="MY155">
        <v>0</v>
      </c>
      <c r="MZ155">
        <v>696000</v>
      </c>
      <c r="NA155">
        <v>82</v>
      </c>
      <c r="NB155">
        <v>10</v>
      </c>
      <c r="ND155">
        <v>1693.0020000000002</v>
      </c>
      <c r="NE155">
        <v>76185</v>
      </c>
      <c r="NF155">
        <v>68</v>
      </c>
      <c r="NG155">
        <v>68000</v>
      </c>
      <c r="NH155">
        <v>164512</v>
      </c>
      <c r="NI155">
        <v>0</v>
      </c>
      <c r="NJ155">
        <v>0</v>
      </c>
      <c r="NK155">
        <v>238756</v>
      </c>
      <c r="NL155">
        <v>0</v>
      </c>
      <c r="NN155">
        <v>0</v>
      </c>
      <c r="NO155">
        <v>0</v>
      </c>
      <c r="NP155">
        <v>1552</v>
      </c>
      <c r="NT155">
        <v>0</v>
      </c>
      <c r="NU155">
        <v>0</v>
      </c>
      <c r="NV155">
        <v>0</v>
      </c>
      <c r="NW155">
        <v>0</v>
      </c>
      <c r="NX155">
        <v>0</v>
      </c>
      <c r="NY155">
        <v>0</v>
      </c>
      <c r="NZ155">
        <v>0</v>
      </c>
      <c r="OA155">
        <v>0</v>
      </c>
      <c r="OB155">
        <v>0</v>
      </c>
      <c r="OC155">
        <v>0</v>
      </c>
      <c r="OD155">
        <v>0</v>
      </c>
      <c r="OE155">
        <v>24000</v>
      </c>
      <c r="OF155">
        <v>176000</v>
      </c>
      <c r="OG155">
        <v>4000</v>
      </c>
      <c r="OH155">
        <v>8000</v>
      </c>
      <c r="OO155">
        <v>0</v>
      </c>
      <c r="OP155">
        <v>0</v>
      </c>
      <c r="OQ155">
        <v>0</v>
      </c>
      <c r="OR155">
        <v>0</v>
      </c>
      <c r="OS155">
        <v>0</v>
      </c>
      <c r="OT155">
        <v>0</v>
      </c>
      <c r="OU155">
        <v>0</v>
      </c>
      <c r="OV155">
        <v>3337387</v>
      </c>
      <c r="OX155">
        <v>0.25270000000000004</v>
      </c>
      <c r="OY155">
        <v>406500.10000000003</v>
      </c>
      <c r="OZ155">
        <v>567375</v>
      </c>
      <c r="PA155">
        <v>209342</v>
      </c>
      <c r="PB155">
        <v>6925</v>
      </c>
      <c r="PC155">
        <v>0</v>
      </c>
      <c r="PD155">
        <v>35000000</v>
      </c>
      <c r="PE155">
        <v>33517000</v>
      </c>
      <c r="PF155">
        <v>1483000</v>
      </c>
      <c r="PG155">
        <v>306</v>
      </c>
      <c r="PH155">
        <v>0</v>
      </c>
      <c r="PI155">
        <v>0</v>
      </c>
      <c r="PJ155">
        <v>0</v>
      </c>
      <c r="PK155">
        <v>0</v>
      </c>
      <c r="PL155">
        <v>9393</v>
      </c>
      <c r="PM155">
        <v>0</v>
      </c>
      <c r="PN155">
        <v>0</v>
      </c>
      <c r="PO155">
        <v>0</v>
      </c>
    </row>
    <row r="156" spans="1:431" customFormat="1" x14ac:dyDescent="0.3">
      <c r="A156">
        <v>46778</v>
      </c>
      <c r="B156" s="4">
        <v>220809</v>
      </c>
      <c r="C156">
        <v>9</v>
      </c>
      <c r="D156">
        <v>2026</v>
      </c>
      <c r="E156">
        <v>6215</v>
      </c>
      <c r="F156">
        <v>0</v>
      </c>
      <c r="G156">
        <v>626.41100000000006</v>
      </c>
      <c r="H156">
        <v>562.46100000000001</v>
      </c>
      <c r="I156">
        <v>562.46100000000001</v>
      </c>
      <c r="J156">
        <v>626.41100000000006</v>
      </c>
      <c r="K156">
        <v>0</v>
      </c>
      <c r="L156">
        <v>6215</v>
      </c>
      <c r="M156">
        <v>0</v>
      </c>
      <c r="N156">
        <v>0</v>
      </c>
      <c r="P156">
        <v>642.673</v>
      </c>
      <c r="Q156">
        <v>0</v>
      </c>
      <c r="R156">
        <v>302821</v>
      </c>
      <c r="S156">
        <v>471.19</v>
      </c>
      <c r="U156">
        <v>220306</v>
      </c>
      <c r="V156">
        <v>22.281000000000002</v>
      </c>
      <c r="W156">
        <v>13848</v>
      </c>
      <c r="X156">
        <v>13848</v>
      </c>
      <c r="Z156">
        <v>0</v>
      </c>
      <c r="AC156">
        <v>0</v>
      </c>
      <c r="AD156" t="s">
        <v>427</v>
      </c>
      <c r="AE156">
        <v>0</v>
      </c>
      <c r="AH156">
        <v>0</v>
      </c>
      <c r="AI156">
        <v>0</v>
      </c>
      <c r="AJ156">
        <v>6215</v>
      </c>
      <c r="AK156" t="s">
        <v>949</v>
      </c>
      <c r="AL156" t="s">
        <v>575</v>
      </c>
      <c r="AM156">
        <v>0</v>
      </c>
      <c r="AN156">
        <v>0</v>
      </c>
      <c r="AO156">
        <v>0</v>
      </c>
      <c r="AP156">
        <v>0</v>
      </c>
      <c r="AQ156">
        <v>0</v>
      </c>
      <c r="AS156">
        <v>0</v>
      </c>
      <c r="AT156">
        <v>0</v>
      </c>
      <c r="AU156">
        <v>0</v>
      </c>
      <c r="AV156">
        <v>-187862</v>
      </c>
      <c r="AW156">
        <v>6513816</v>
      </c>
      <c r="AX156">
        <v>6281052</v>
      </c>
      <c r="AY156">
        <v>4216183</v>
      </c>
      <c r="AZ156">
        <v>302821</v>
      </c>
      <c r="BA156">
        <v>7.25</v>
      </c>
      <c r="BB156">
        <v>13558</v>
      </c>
      <c r="BC156">
        <v>13471</v>
      </c>
      <c r="BD156">
        <v>31.321000000000002</v>
      </c>
      <c r="BE156">
        <v>86</v>
      </c>
      <c r="BF156">
        <v>5253342</v>
      </c>
      <c r="BG156">
        <v>0</v>
      </c>
      <c r="BJ156">
        <v>12</v>
      </c>
      <c r="BK156">
        <v>0</v>
      </c>
      <c r="BL156">
        <v>0</v>
      </c>
      <c r="BM156">
        <v>0</v>
      </c>
      <c r="BN156">
        <v>0</v>
      </c>
      <c r="BO156">
        <v>0</v>
      </c>
      <c r="BP156">
        <v>0</v>
      </c>
      <c r="BQ156">
        <v>827</v>
      </c>
      <c r="BS156">
        <v>0</v>
      </c>
      <c r="BT156">
        <v>0</v>
      </c>
      <c r="BU156">
        <v>0</v>
      </c>
      <c r="BV156">
        <v>0</v>
      </c>
      <c r="BW156">
        <v>0</v>
      </c>
      <c r="BY156">
        <v>0</v>
      </c>
      <c r="CA156">
        <v>0</v>
      </c>
      <c r="CB156">
        <v>0</v>
      </c>
      <c r="CC156">
        <v>0</v>
      </c>
      <c r="CD156">
        <v>0</v>
      </c>
      <c r="CE156">
        <v>0</v>
      </c>
      <c r="CF156">
        <v>0</v>
      </c>
      <c r="CG156">
        <v>0</v>
      </c>
      <c r="CH156">
        <v>273669</v>
      </c>
      <c r="CI156">
        <v>0</v>
      </c>
      <c r="CJ156">
        <v>4</v>
      </c>
      <c r="CK156">
        <v>0</v>
      </c>
      <c r="CL156">
        <v>0</v>
      </c>
      <c r="CN156">
        <v>0</v>
      </c>
      <c r="CO156">
        <v>1</v>
      </c>
      <c r="CP156">
        <v>0</v>
      </c>
      <c r="CQ156">
        <v>1.75</v>
      </c>
      <c r="CR156">
        <v>619.78800000000001</v>
      </c>
      <c r="CS156">
        <v>0</v>
      </c>
      <c r="CT156">
        <v>0</v>
      </c>
      <c r="CU156">
        <v>0</v>
      </c>
      <c r="CV156">
        <v>0</v>
      </c>
      <c r="CW156">
        <v>0</v>
      </c>
      <c r="CX156">
        <v>0</v>
      </c>
      <c r="CY156">
        <v>0</v>
      </c>
      <c r="CZ156">
        <v>0</v>
      </c>
      <c r="DB156">
        <v>3495695</v>
      </c>
      <c r="DC156">
        <v>0</v>
      </c>
      <c r="DD156">
        <v>0</v>
      </c>
      <c r="DE156">
        <v>176739</v>
      </c>
      <c r="DF156">
        <v>176739</v>
      </c>
      <c r="DG156">
        <v>28.438000000000002</v>
      </c>
      <c r="DH156">
        <v>0</v>
      </c>
      <c r="DI156">
        <v>0</v>
      </c>
      <c r="DK156">
        <v>2966</v>
      </c>
      <c r="DL156">
        <v>0</v>
      </c>
      <c r="DM156">
        <v>303211</v>
      </c>
      <c r="DN156">
        <v>738</v>
      </c>
      <c r="DO156">
        <v>0</v>
      </c>
      <c r="DP156">
        <v>0</v>
      </c>
      <c r="DQ156">
        <v>0</v>
      </c>
      <c r="DR156">
        <v>0</v>
      </c>
      <c r="DS156">
        <v>0</v>
      </c>
      <c r="DT156">
        <v>0</v>
      </c>
      <c r="DU156">
        <v>0</v>
      </c>
      <c r="DV156">
        <v>0</v>
      </c>
      <c r="DW156">
        <v>0</v>
      </c>
      <c r="DX156">
        <v>0</v>
      </c>
      <c r="DY156">
        <v>0</v>
      </c>
      <c r="DZ156">
        <v>0</v>
      </c>
      <c r="EA156">
        <v>0</v>
      </c>
      <c r="EB156">
        <v>0</v>
      </c>
      <c r="EC156">
        <v>14.285</v>
      </c>
      <c r="ED156">
        <v>102098</v>
      </c>
      <c r="EE156">
        <v>0</v>
      </c>
      <c r="EF156">
        <v>0</v>
      </c>
      <c r="EG156">
        <v>0</v>
      </c>
      <c r="EH156">
        <v>201851</v>
      </c>
      <c r="EI156">
        <v>0</v>
      </c>
      <c r="EJ156">
        <v>0</v>
      </c>
      <c r="EK156">
        <v>9.7060000000000013</v>
      </c>
      <c r="EL156">
        <v>0</v>
      </c>
      <c r="EM156">
        <v>0</v>
      </c>
      <c r="EN156">
        <v>0.67200000000000004</v>
      </c>
      <c r="EO156">
        <v>0</v>
      </c>
      <c r="EP156">
        <v>0</v>
      </c>
      <c r="EQ156">
        <v>10.378</v>
      </c>
      <c r="ER156">
        <v>0</v>
      </c>
      <c r="ES156">
        <v>32.478000000000002</v>
      </c>
      <c r="ET156">
        <v>0</v>
      </c>
      <c r="EV156">
        <v>0</v>
      </c>
      <c r="EW156">
        <v>0</v>
      </c>
      <c r="EX156">
        <v>0</v>
      </c>
      <c r="EZ156">
        <v>5408980</v>
      </c>
      <c r="FA156">
        <v>0</v>
      </c>
      <c r="FB156">
        <v>5710977</v>
      </c>
      <c r="FC156">
        <v>0</v>
      </c>
      <c r="FD156">
        <v>0</v>
      </c>
      <c r="FE156">
        <v>740188</v>
      </c>
      <c r="FF156">
        <v>131884</v>
      </c>
      <c r="FG156">
        <v>6.7610000000000003E-2</v>
      </c>
      <c r="FH156">
        <v>3.1380999999999999E-2</v>
      </c>
      <c r="FI156">
        <v>0</v>
      </c>
      <c r="FJ156">
        <v>0</v>
      </c>
      <c r="FK156">
        <v>845.26800000000003</v>
      </c>
      <c r="FL156">
        <v>6856717</v>
      </c>
      <c r="FM156">
        <v>0</v>
      </c>
      <c r="FN156">
        <v>0</v>
      </c>
      <c r="FO156">
        <v>0</v>
      </c>
      <c r="FP156">
        <v>0</v>
      </c>
      <c r="FQ156">
        <v>0</v>
      </c>
      <c r="FR156">
        <v>0</v>
      </c>
      <c r="FS156">
        <v>0</v>
      </c>
      <c r="FT156">
        <v>0</v>
      </c>
      <c r="FU156">
        <v>0</v>
      </c>
      <c r="FV156">
        <v>0</v>
      </c>
      <c r="FW156">
        <v>0</v>
      </c>
      <c r="FX156">
        <v>0</v>
      </c>
      <c r="FY156">
        <v>0</v>
      </c>
      <c r="GB156">
        <v>519431</v>
      </c>
      <c r="GC156">
        <v>519431</v>
      </c>
      <c r="GD156">
        <v>53.572000000000003</v>
      </c>
      <c r="GF156">
        <v>0</v>
      </c>
      <c r="GG156">
        <v>0</v>
      </c>
      <c r="GH156">
        <v>0</v>
      </c>
      <c r="GI156">
        <v>0</v>
      </c>
      <c r="GK156">
        <v>0</v>
      </c>
      <c r="GL156">
        <v>0</v>
      </c>
      <c r="GM156">
        <v>0</v>
      </c>
      <c r="GN156">
        <v>0</v>
      </c>
      <c r="GO156">
        <v>0</v>
      </c>
      <c r="GQ156">
        <v>0</v>
      </c>
      <c r="GR156">
        <v>0</v>
      </c>
      <c r="GS156">
        <v>0</v>
      </c>
      <c r="GT156">
        <v>0</v>
      </c>
      <c r="HB156">
        <v>0</v>
      </c>
      <c r="HC156">
        <v>0</v>
      </c>
      <c r="HD156">
        <v>233589</v>
      </c>
      <c r="HE156">
        <v>0</v>
      </c>
      <c r="HF156">
        <v>652455</v>
      </c>
      <c r="HG156">
        <v>10566</v>
      </c>
      <c r="HH156">
        <v>3621</v>
      </c>
      <c r="HI156">
        <v>0</v>
      </c>
      <c r="HJ156">
        <v>80158</v>
      </c>
      <c r="HK156">
        <v>2729</v>
      </c>
      <c r="HL156">
        <v>1730</v>
      </c>
      <c r="HM156">
        <v>38000</v>
      </c>
      <c r="HN156">
        <v>25480</v>
      </c>
      <c r="HO156">
        <v>0</v>
      </c>
      <c r="HP156">
        <v>0</v>
      </c>
      <c r="HQ156">
        <v>0</v>
      </c>
      <c r="HR156">
        <v>0</v>
      </c>
      <c r="HS156">
        <v>5408156</v>
      </c>
      <c r="HT156">
        <v>131884</v>
      </c>
      <c r="HW156">
        <v>0</v>
      </c>
      <c r="HX156">
        <v>42</v>
      </c>
      <c r="HY156">
        <v>22</v>
      </c>
      <c r="HZ156">
        <v>25</v>
      </c>
      <c r="IA156">
        <v>15</v>
      </c>
      <c r="IB156">
        <v>13</v>
      </c>
      <c r="IC156">
        <v>117</v>
      </c>
      <c r="ID156">
        <v>0</v>
      </c>
      <c r="IE156">
        <v>0</v>
      </c>
      <c r="IF156">
        <v>0</v>
      </c>
      <c r="IG156">
        <v>17</v>
      </c>
      <c r="IH156">
        <v>5.8460000000000001</v>
      </c>
      <c r="II156">
        <v>0</v>
      </c>
      <c r="IJ156">
        <v>22.281000000000002</v>
      </c>
      <c r="IK156">
        <v>0</v>
      </c>
      <c r="IL156">
        <v>2</v>
      </c>
      <c r="IM156">
        <v>8</v>
      </c>
      <c r="IN156">
        <v>1</v>
      </c>
      <c r="IO156">
        <v>11</v>
      </c>
      <c r="IP156">
        <v>0</v>
      </c>
      <c r="IQ156">
        <v>22.281000000000002</v>
      </c>
      <c r="IR156">
        <v>13848</v>
      </c>
      <c r="IS156">
        <v>0</v>
      </c>
      <c r="IT156">
        <v>10000</v>
      </c>
      <c r="IU156">
        <v>24000</v>
      </c>
      <c r="IV156">
        <v>4000</v>
      </c>
      <c r="IW156">
        <v>6215</v>
      </c>
      <c r="IX156">
        <v>0</v>
      </c>
      <c r="IY156">
        <v>0</v>
      </c>
      <c r="IZ156">
        <v>0</v>
      </c>
      <c r="JA156">
        <v>0</v>
      </c>
      <c r="JB156">
        <v>1</v>
      </c>
      <c r="JC156">
        <v>12673</v>
      </c>
      <c r="JD156">
        <v>1</v>
      </c>
      <c r="JE156">
        <v>6229</v>
      </c>
      <c r="JF156">
        <v>2</v>
      </c>
      <c r="JG156">
        <v>6578</v>
      </c>
      <c r="JH156">
        <v>0</v>
      </c>
      <c r="JJ156">
        <v>0</v>
      </c>
      <c r="JK156">
        <v>0</v>
      </c>
      <c r="JL156">
        <v>0</v>
      </c>
      <c r="JM156">
        <v>0</v>
      </c>
      <c r="JO156">
        <v>1.94</v>
      </c>
      <c r="JP156">
        <v>40.009</v>
      </c>
      <c r="JQ156">
        <v>11.623000000000001</v>
      </c>
      <c r="JR156">
        <v>15738</v>
      </c>
      <c r="JS156">
        <v>377685</v>
      </c>
      <c r="JT156">
        <v>126008</v>
      </c>
      <c r="JU156">
        <v>13626</v>
      </c>
      <c r="JW156">
        <v>0</v>
      </c>
      <c r="JX156">
        <v>0</v>
      </c>
      <c r="JY156">
        <v>0</v>
      </c>
      <c r="JZ156">
        <v>0</v>
      </c>
      <c r="KD156">
        <v>283653</v>
      </c>
      <c r="KE156">
        <v>7375</v>
      </c>
      <c r="KG156">
        <v>0</v>
      </c>
      <c r="KH156">
        <v>0</v>
      </c>
      <c r="KI156">
        <v>0</v>
      </c>
      <c r="KJ156">
        <v>5</v>
      </c>
      <c r="KK156">
        <v>12</v>
      </c>
      <c r="KL156">
        <v>3108</v>
      </c>
      <c r="KM156">
        <v>7458</v>
      </c>
      <c r="KN156">
        <v>0</v>
      </c>
      <c r="KO156">
        <v>0</v>
      </c>
      <c r="KP156">
        <v>0</v>
      </c>
      <c r="KQ156">
        <v>0</v>
      </c>
      <c r="KS156">
        <v>0</v>
      </c>
      <c r="KT156">
        <v>0</v>
      </c>
      <c r="KU156">
        <v>0</v>
      </c>
      <c r="KW156">
        <v>0</v>
      </c>
      <c r="KX156">
        <v>0</v>
      </c>
      <c r="KY156">
        <v>0</v>
      </c>
      <c r="KZ156">
        <v>6320308</v>
      </c>
      <c r="LA156">
        <v>0</v>
      </c>
      <c r="LB156">
        <v>0</v>
      </c>
      <c r="LD156">
        <v>0</v>
      </c>
      <c r="LE156">
        <v>0</v>
      </c>
      <c r="LF156">
        <v>0</v>
      </c>
      <c r="LG156">
        <v>40080</v>
      </c>
      <c r="LH156">
        <v>0</v>
      </c>
      <c r="LI156">
        <v>6320308</v>
      </c>
      <c r="LJ156">
        <v>619.78800000000001</v>
      </c>
      <c r="LK156">
        <v>2</v>
      </c>
      <c r="LL156">
        <v>67080</v>
      </c>
      <c r="LM156">
        <v>13078</v>
      </c>
      <c r="LN156">
        <v>0</v>
      </c>
      <c r="LO156">
        <v>0</v>
      </c>
      <c r="LP156">
        <v>0</v>
      </c>
      <c r="LQ156">
        <v>0</v>
      </c>
      <c r="LR156">
        <v>0</v>
      </c>
      <c r="LS156">
        <v>0</v>
      </c>
      <c r="LT156">
        <v>0</v>
      </c>
      <c r="LU156">
        <v>0</v>
      </c>
      <c r="LV156">
        <v>0</v>
      </c>
      <c r="LW156">
        <v>0</v>
      </c>
      <c r="LX156">
        <v>0</v>
      </c>
      <c r="LY156">
        <v>0</v>
      </c>
      <c r="LZ156">
        <v>668</v>
      </c>
      <c r="MA156">
        <v>40080</v>
      </c>
      <c r="MB156">
        <v>0</v>
      </c>
      <c r="MC156">
        <v>26720</v>
      </c>
      <c r="MD156">
        <v>13360</v>
      </c>
      <c r="ME156">
        <v>0</v>
      </c>
      <c r="MF156">
        <v>0</v>
      </c>
      <c r="MG156">
        <v>6553896</v>
      </c>
      <c r="MH156">
        <v>0</v>
      </c>
      <c r="MI156">
        <v>0</v>
      </c>
      <c r="MJ156">
        <v>0</v>
      </c>
      <c r="MK156">
        <v>0</v>
      </c>
      <c r="ML156">
        <v>0</v>
      </c>
      <c r="MM156">
        <v>1228196.149</v>
      </c>
      <c r="MN156">
        <v>0</v>
      </c>
      <c r="MO156">
        <v>81365.085000000006</v>
      </c>
      <c r="MP156">
        <v>38.542000000000002</v>
      </c>
      <c r="MQ156">
        <v>44.388000000000005</v>
      </c>
      <c r="MS156">
        <v>763323922</v>
      </c>
      <c r="MT156">
        <v>257639917</v>
      </c>
      <c r="MU156">
        <v>1226</v>
      </c>
      <c r="MV156">
        <v>3633</v>
      </c>
      <c r="MW156">
        <v>2395</v>
      </c>
      <c r="MX156">
        <v>505684005</v>
      </c>
      <c r="MY156">
        <v>0</v>
      </c>
      <c r="MZ156">
        <v>264000</v>
      </c>
      <c r="NA156">
        <v>29</v>
      </c>
      <c r="NB156">
        <v>8</v>
      </c>
      <c r="ND156">
        <v>667.44200000000001</v>
      </c>
      <c r="NE156">
        <v>30035</v>
      </c>
      <c r="NF156">
        <v>9</v>
      </c>
      <c r="NG156">
        <v>9000</v>
      </c>
      <c r="NH156">
        <v>70808</v>
      </c>
      <c r="NI156">
        <v>0</v>
      </c>
      <c r="NJ156">
        <v>0</v>
      </c>
      <c r="NK156">
        <v>45952</v>
      </c>
      <c r="NL156">
        <v>0</v>
      </c>
      <c r="NN156">
        <v>0</v>
      </c>
      <c r="NO156">
        <v>0</v>
      </c>
      <c r="NP156">
        <v>668</v>
      </c>
      <c r="NT156">
        <v>0</v>
      </c>
      <c r="NU156">
        <v>0</v>
      </c>
      <c r="NV156">
        <v>0</v>
      </c>
      <c r="NW156">
        <v>0</v>
      </c>
      <c r="NX156">
        <v>0</v>
      </c>
      <c r="NY156">
        <v>0</v>
      </c>
      <c r="NZ156">
        <v>0</v>
      </c>
      <c r="OA156">
        <v>0</v>
      </c>
      <c r="OB156">
        <v>0</v>
      </c>
      <c r="OC156">
        <v>0</v>
      </c>
      <c r="OD156">
        <v>0</v>
      </c>
      <c r="OE156">
        <v>4000</v>
      </c>
      <c r="OF156">
        <v>24000</v>
      </c>
      <c r="OG156">
        <v>4000</v>
      </c>
      <c r="OH156">
        <v>8000</v>
      </c>
      <c r="OO156">
        <v>0</v>
      </c>
      <c r="OP156">
        <v>0</v>
      </c>
      <c r="OQ156">
        <v>0</v>
      </c>
      <c r="OR156">
        <v>0</v>
      </c>
      <c r="OS156">
        <v>0</v>
      </c>
      <c r="OT156">
        <v>0</v>
      </c>
      <c r="OU156">
        <v>0</v>
      </c>
      <c r="OV156">
        <v>507741</v>
      </c>
      <c r="OX156">
        <v>0.25270000000000004</v>
      </c>
      <c r="OY156">
        <v>406500.10000000003</v>
      </c>
      <c r="OZ156">
        <v>0</v>
      </c>
      <c r="PA156">
        <v>0</v>
      </c>
      <c r="PB156">
        <v>6925</v>
      </c>
      <c r="PC156">
        <v>0</v>
      </c>
      <c r="PD156">
        <v>35000000</v>
      </c>
      <c r="PE156">
        <v>33517000</v>
      </c>
      <c r="PF156">
        <v>1483000</v>
      </c>
      <c r="PG156">
        <v>306</v>
      </c>
      <c r="PH156">
        <v>0</v>
      </c>
      <c r="PI156">
        <v>0</v>
      </c>
      <c r="PJ156">
        <v>0</v>
      </c>
      <c r="PK156">
        <v>0</v>
      </c>
      <c r="PL156">
        <v>0</v>
      </c>
      <c r="PM156">
        <v>0</v>
      </c>
      <c r="PN156">
        <v>0</v>
      </c>
      <c r="PO156">
        <v>0</v>
      </c>
    </row>
    <row r="157" spans="1:431" customFormat="1" x14ac:dyDescent="0.3">
      <c r="A157">
        <v>46778</v>
      </c>
      <c r="B157" s="4">
        <v>220810</v>
      </c>
      <c r="C157">
        <v>9</v>
      </c>
      <c r="D157">
        <v>2026</v>
      </c>
      <c r="E157">
        <v>6215</v>
      </c>
      <c r="F157">
        <v>0</v>
      </c>
      <c r="G157">
        <v>872.14800000000002</v>
      </c>
      <c r="H157">
        <v>813.101</v>
      </c>
      <c r="I157">
        <v>813.101</v>
      </c>
      <c r="J157">
        <v>872.14800000000002</v>
      </c>
      <c r="K157">
        <v>0</v>
      </c>
      <c r="L157">
        <v>6215</v>
      </c>
      <c r="M157">
        <v>0</v>
      </c>
      <c r="N157">
        <v>0</v>
      </c>
      <c r="P157">
        <v>843.78700000000003</v>
      </c>
      <c r="Q157">
        <v>0</v>
      </c>
      <c r="R157">
        <v>397584</v>
      </c>
      <c r="S157">
        <v>471.19</v>
      </c>
      <c r="U157">
        <v>289246</v>
      </c>
      <c r="V157">
        <v>30.464000000000002</v>
      </c>
      <c r="W157">
        <v>18933</v>
      </c>
      <c r="X157">
        <v>18933</v>
      </c>
      <c r="Z157">
        <v>0</v>
      </c>
      <c r="AC157">
        <v>0</v>
      </c>
      <c r="AD157" t="s">
        <v>427</v>
      </c>
      <c r="AE157">
        <v>0</v>
      </c>
      <c r="AH157">
        <v>0</v>
      </c>
      <c r="AI157">
        <v>0</v>
      </c>
      <c r="AJ157">
        <v>6215</v>
      </c>
      <c r="AK157" t="s">
        <v>949</v>
      </c>
      <c r="AL157" t="s">
        <v>576</v>
      </c>
      <c r="AM157">
        <v>0</v>
      </c>
      <c r="AN157">
        <v>0</v>
      </c>
      <c r="AO157">
        <v>0</v>
      </c>
      <c r="AP157">
        <v>0</v>
      </c>
      <c r="AQ157">
        <v>0</v>
      </c>
      <c r="AS157">
        <v>0</v>
      </c>
      <c r="AT157">
        <v>0</v>
      </c>
      <c r="AU157">
        <v>0</v>
      </c>
      <c r="AV157">
        <v>-1782</v>
      </c>
      <c r="AW157">
        <v>8812798</v>
      </c>
      <c r="AX157">
        <v>8489020</v>
      </c>
      <c r="AY157">
        <v>5870545</v>
      </c>
      <c r="AZ157">
        <v>397584</v>
      </c>
      <c r="BA157">
        <v>0</v>
      </c>
      <c r="BB157">
        <v>0</v>
      </c>
      <c r="BC157">
        <v>0</v>
      </c>
      <c r="BD157">
        <v>0</v>
      </c>
      <c r="BE157">
        <v>0</v>
      </c>
      <c r="BF157">
        <v>7089908</v>
      </c>
      <c r="BG157">
        <v>0</v>
      </c>
      <c r="BJ157">
        <v>12</v>
      </c>
      <c r="BK157">
        <v>0</v>
      </c>
      <c r="BL157">
        <v>0</v>
      </c>
      <c r="BM157">
        <v>0</v>
      </c>
      <c r="BN157">
        <v>0</v>
      </c>
      <c r="BO157">
        <v>0</v>
      </c>
      <c r="BP157">
        <v>0</v>
      </c>
      <c r="BQ157">
        <v>781</v>
      </c>
      <c r="BS157">
        <v>0</v>
      </c>
      <c r="BT157">
        <v>0</v>
      </c>
      <c r="BU157">
        <v>0</v>
      </c>
      <c r="BV157">
        <v>0</v>
      </c>
      <c r="BW157">
        <v>0</v>
      </c>
      <c r="BY157">
        <v>0</v>
      </c>
      <c r="CA157">
        <v>0</v>
      </c>
      <c r="CB157">
        <v>0</v>
      </c>
      <c r="CC157">
        <v>0</v>
      </c>
      <c r="CD157">
        <v>0</v>
      </c>
      <c r="CE157">
        <v>0</v>
      </c>
      <c r="CF157">
        <v>0</v>
      </c>
      <c r="CG157">
        <v>0</v>
      </c>
      <c r="CH157">
        <v>379704</v>
      </c>
      <c r="CI157">
        <v>0</v>
      </c>
      <c r="CJ157">
        <v>4</v>
      </c>
      <c r="CK157">
        <v>0</v>
      </c>
      <c r="CL157">
        <v>0</v>
      </c>
      <c r="CN157">
        <v>0</v>
      </c>
      <c r="CO157">
        <v>1</v>
      </c>
      <c r="CP157">
        <v>0</v>
      </c>
      <c r="CQ157">
        <v>0</v>
      </c>
      <c r="CR157">
        <v>846.33199999999999</v>
      </c>
      <c r="CS157">
        <v>0</v>
      </c>
      <c r="CT157">
        <v>0</v>
      </c>
      <c r="CU157">
        <v>0</v>
      </c>
      <c r="CV157">
        <v>0</v>
      </c>
      <c r="CW157">
        <v>0</v>
      </c>
      <c r="CX157">
        <v>0</v>
      </c>
      <c r="CY157">
        <v>0</v>
      </c>
      <c r="CZ157">
        <v>0</v>
      </c>
      <c r="DB157">
        <v>5053423</v>
      </c>
      <c r="DC157">
        <v>0</v>
      </c>
      <c r="DD157">
        <v>0</v>
      </c>
      <c r="DE157">
        <v>19733</v>
      </c>
      <c r="DF157">
        <v>19733</v>
      </c>
      <c r="DG157">
        <v>3.1750000000000003</v>
      </c>
      <c r="DH157">
        <v>0</v>
      </c>
      <c r="DI157">
        <v>0</v>
      </c>
      <c r="DK157">
        <v>2250</v>
      </c>
      <c r="DL157">
        <v>0</v>
      </c>
      <c r="DM157">
        <v>593686</v>
      </c>
      <c r="DN157">
        <v>1445</v>
      </c>
      <c r="DO157">
        <v>0</v>
      </c>
      <c r="DP157">
        <v>0</v>
      </c>
      <c r="DQ157">
        <v>0</v>
      </c>
      <c r="DR157">
        <v>0</v>
      </c>
      <c r="DS157">
        <v>0</v>
      </c>
      <c r="DT157">
        <v>0</v>
      </c>
      <c r="DU157">
        <v>0</v>
      </c>
      <c r="DV157">
        <v>0</v>
      </c>
      <c r="DW157">
        <v>0</v>
      </c>
      <c r="DX157">
        <v>0</v>
      </c>
      <c r="DY157">
        <v>0</v>
      </c>
      <c r="DZ157">
        <v>0</v>
      </c>
      <c r="EA157">
        <v>0</v>
      </c>
      <c r="EB157">
        <v>0</v>
      </c>
      <c r="EC157">
        <v>9.1010000000000009</v>
      </c>
      <c r="ED157">
        <v>65047</v>
      </c>
      <c r="EE157">
        <v>0</v>
      </c>
      <c r="EF157">
        <v>0</v>
      </c>
      <c r="EG157">
        <v>0</v>
      </c>
      <c r="EH157">
        <v>530084</v>
      </c>
      <c r="EI157">
        <v>0</v>
      </c>
      <c r="EJ157">
        <v>0</v>
      </c>
      <c r="EK157">
        <v>25.317</v>
      </c>
      <c r="EL157">
        <v>0</v>
      </c>
      <c r="EM157">
        <v>0</v>
      </c>
      <c r="EN157">
        <v>1.8680000000000001</v>
      </c>
      <c r="EO157">
        <v>0</v>
      </c>
      <c r="EP157">
        <v>0</v>
      </c>
      <c r="EQ157">
        <v>27.185000000000002</v>
      </c>
      <c r="ER157">
        <v>0</v>
      </c>
      <c r="ES157">
        <v>85.291000000000011</v>
      </c>
      <c r="ET157">
        <v>0</v>
      </c>
      <c r="EV157">
        <v>0</v>
      </c>
      <c r="EW157">
        <v>0</v>
      </c>
      <c r="EX157">
        <v>0</v>
      </c>
      <c r="EZ157">
        <v>7312071</v>
      </c>
      <c r="FA157">
        <v>0</v>
      </c>
      <c r="FB157">
        <v>7708209</v>
      </c>
      <c r="FC157">
        <v>0</v>
      </c>
      <c r="FD157">
        <v>0</v>
      </c>
      <c r="FE157">
        <v>998958</v>
      </c>
      <c r="FF157">
        <v>177991</v>
      </c>
      <c r="FG157">
        <v>6.7610000000000003E-2</v>
      </c>
      <c r="FH157">
        <v>3.1380999999999999E-2</v>
      </c>
      <c r="FI157">
        <v>0</v>
      </c>
      <c r="FJ157">
        <v>0</v>
      </c>
      <c r="FK157">
        <v>1140.7740000000001</v>
      </c>
      <c r="FL157">
        <v>9264862</v>
      </c>
      <c r="FM157">
        <v>0</v>
      </c>
      <c r="FN157">
        <v>0</v>
      </c>
      <c r="FO157">
        <v>0</v>
      </c>
      <c r="FP157">
        <v>0</v>
      </c>
      <c r="FQ157">
        <v>0</v>
      </c>
      <c r="FR157">
        <v>0</v>
      </c>
      <c r="FS157">
        <v>0</v>
      </c>
      <c r="FT157">
        <v>0</v>
      </c>
      <c r="FU157">
        <v>0</v>
      </c>
      <c r="FV157">
        <v>0</v>
      </c>
      <c r="FW157">
        <v>0</v>
      </c>
      <c r="FX157">
        <v>0</v>
      </c>
      <c r="FY157">
        <v>0</v>
      </c>
      <c r="GB157">
        <v>304782</v>
      </c>
      <c r="GC157">
        <v>304782</v>
      </c>
      <c r="GD157">
        <v>31.862000000000002</v>
      </c>
      <c r="GF157">
        <v>0</v>
      </c>
      <c r="GG157">
        <v>0</v>
      </c>
      <c r="GH157">
        <v>0</v>
      </c>
      <c r="GI157">
        <v>0</v>
      </c>
      <c r="GK157">
        <v>0</v>
      </c>
      <c r="GL157">
        <v>0</v>
      </c>
      <c r="GM157">
        <v>0</v>
      </c>
      <c r="GN157">
        <v>0</v>
      </c>
      <c r="GO157">
        <v>0</v>
      </c>
      <c r="GQ157">
        <v>0</v>
      </c>
      <c r="GR157">
        <v>0</v>
      </c>
      <c r="GS157">
        <v>0</v>
      </c>
      <c r="GT157">
        <v>0</v>
      </c>
      <c r="HB157">
        <v>0</v>
      </c>
      <c r="HC157">
        <v>0</v>
      </c>
      <c r="HD157">
        <v>325224</v>
      </c>
      <c r="HE157">
        <v>0</v>
      </c>
      <c r="HF157">
        <v>943197</v>
      </c>
      <c r="HG157">
        <v>30454</v>
      </c>
      <c r="HH157">
        <v>17255</v>
      </c>
      <c r="HI157">
        <v>0</v>
      </c>
      <c r="HJ157">
        <v>51398</v>
      </c>
      <c r="HK157">
        <v>3904</v>
      </c>
      <c r="HL157">
        <v>2778</v>
      </c>
      <c r="HM157">
        <v>107000</v>
      </c>
      <c r="HN157">
        <v>0</v>
      </c>
      <c r="HO157">
        <v>0</v>
      </c>
      <c r="HP157">
        <v>0</v>
      </c>
      <c r="HQ157">
        <v>0</v>
      </c>
      <c r="HR157">
        <v>0</v>
      </c>
      <c r="HS157">
        <v>7310625</v>
      </c>
      <c r="HT157">
        <v>177991</v>
      </c>
      <c r="HW157">
        <v>0</v>
      </c>
      <c r="HX157">
        <v>13</v>
      </c>
      <c r="HY157">
        <v>0</v>
      </c>
      <c r="HZ157">
        <v>1</v>
      </c>
      <c r="IA157">
        <v>0</v>
      </c>
      <c r="IB157">
        <v>0</v>
      </c>
      <c r="IC157">
        <v>14</v>
      </c>
      <c r="ID157">
        <v>0</v>
      </c>
      <c r="IE157">
        <v>0</v>
      </c>
      <c r="IF157">
        <v>0</v>
      </c>
      <c r="IG157">
        <v>49</v>
      </c>
      <c r="IH157">
        <v>18.762</v>
      </c>
      <c r="II157">
        <v>0</v>
      </c>
      <c r="IJ157">
        <v>30.464000000000002</v>
      </c>
      <c r="IK157">
        <v>0</v>
      </c>
      <c r="IL157">
        <v>1</v>
      </c>
      <c r="IM157">
        <v>34</v>
      </c>
      <c r="IN157">
        <v>0</v>
      </c>
      <c r="IO157">
        <v>35</v>
      </c>
      <c r="IP157">
        <v>0</v>
      </c>
      <c r="IQ157">
        <v>30.464000000000002</v>
      </c>
      <c r="IR157">
        <v>18933</v>
      </c>
      <c r="IS157">
        <v>0</v>
      </c>
      <c r="IT157">
        <v>5000</v>
      </c>
      <c r="IU157">
        <v>102000</v>
      </c>
      <c r="IV157">
        <v>0</v>
      </c>
      <c r="IW157">
        <v>6215</v>
      </c>
      <c r="IX157">
        <v>0</v>
      </c>
      <c r="IY157">
        <v>0</v>
      </c>
      <c r="IZ157">
        <v>0</v>
      </c>
      <c r="JA157">
        <v>0</v>
      </c>
      <c r="JB157">
        <v>0</v>
      </c>
      <c r="JC157">
        <v>0</v>
      </c>
      <c r="JD157">
        <v>0</v>
      </c>
      <c r="JE157">
        <v>0</v>
      </c>
      <c r="JF157">
        <v>0</v>
      </c>
      <c r="JG157">
        <v>0</v>
      </c>
      <c r="JH157">
        <v>0</v>
      </c>
      <c r="JJ157">
        <v>0</v>
      </c>
      <c r="JK157">
        <v>0</v>
      </c>
      <c r="JL157">
        <v>0</v>
      </c>
      <c r="JM157">
        <v>0</v>
      </c>
      <c r="JO157">
        <v>0</v>
      </c>
      <c r="JP157">
        <v>29.004000000000001</v>
      </c>
      <c r="JQ157">
        <v>2.8580000000000001</v>
      </c>
      <c r="JR157">
        <v>0</v>
      </c>
      <c r="JS157">
        <v>273798</v>
      </c>
      <c r="JT157">
        <v>30984</v>
      </c>
      <c r="JU157">
        <v>0</v>
      </c>
      <c r="JW157">
        <v>0</v>
      </c>
      <c r="JX157">
        <v>0</v>
      </c>
      <c r="JY157">
        <v>0</v>
      </c>
      <c r="JZ157">
        <v>0</v>
      </c>
      <c r="KD157">
        <v>0</v>
      </c>
      <c r="KE157">
        <v>7375</v>
      </c>
      <c r="KG157">
        <v>0</v>
      </c>
      <c r="KH157">
        <v>0</v>
      </c>
      <c r="KI157">
        <v>0</v>
      </c>
      <c r="KJ157">
        <v>26</v>
      </c>
      <c r="KK157">
        <v>23</v>
      </c>
      <c r="KL157">
        <v>16159</v>
      </c>
      <c r="KM157">
        <v>14295</v>
      </c>
      <c r="KN157">
        <v>0</v>
      </c>
      <c r="KO157">
        <v>0</v>
      </c>
      <c r="KP157">
        <v>0</v>
      </c>
      <c r="KQ157">
        <v>0</v>
      </c>
      <c r="KS157">
        <v>0</v>
      </c>
      <c r="KT157">
        <v>0</v>
      </c>
      <c r="KU157">
        <v>0</v>
      </c>
      <c r="KW157">
        <v>0</v>
      </c>
      <c r="KX157">
        <v>0</v>
      </c>
      <c r="KY157">
        <v>0</v>
      </c>
      <c r="KZ157">
        <v>8542054</v>
      </c>
      <c r="LA157">
        <v>0</v>
      </c>
      <c r="LB157">
        <v>0</v>
      </c>
      <c r="LD157">
        <v>0</v>
      </c>
      <c r="LE157">
        <v>0</v>
      </c>
      <c r="LF157">
        <v>0</v>
      </c>
      <c r="LG157">
        <v>54480</v>
      </c>
      <c r="LH157">
        <v>0</v>
      </c>
      <c r="LI157">
        <v>8542054</v>
      </c>
      <c r="LJ157">
        <v>846.33199999999999</v>
      </c>
      <c r="LK157">
        <v>1</v>
      </c>
      <c r="LL157">
        <v>33540</v>
      </c>
      <c r="LM157">
        <v>17858</v>
      </c>
      <c r="LN157">
        <v>0</v>
      </c>
      <c r="LO157">
        <v>0</v>
      </c>
      <c r="LP157">
        <v>0</v>
      </c>
      <c r="LQ157">
        <v>0</v>
      </c>
      <c r="LR157">
        <v>0</v>
      </c>
      <c r="LS157">
        <v>0</v>
      </c>
      <c r="LT157">
        <v>0</v>
      </c>
      <c r="LU157">
        <v>0</v>
      </c>
      <c r="LV157">
        <v>0</v>
      </c>
      <c r="LW157">
        <v>0</v>
      </c>
      <c r="LX157">
        <v>0</v>
      </c>
      <c r="LY157">
        <v>0</v>
      </c>
      <c r="LZ157">
        <v>908</v>
      </c>
      <c r="MA157">
        <v>54480</v>
      </c>
      <c r="MB157">
        <v>0</v>
      </c>
      <c r="MC157">
        <v>36320</v>
      </c>
      <c r="MD157">
        <v>18160</v>
      </c>
      <c r="ME157">
        <v>0</v>
      </c>
      <c r="MF157">
        <v>0</v>
      </c>
      <c r="MG157">
        <v>8867278</v>
      </c>
      <c r="MH157">
        <v>0</v>
      </c>
      <c r="MI157">
        <v>0</v>
      </c>
      <c r="MJ157">
        <v>0</v>
      </c>
      <c r="MK157">
        <v>0</v>
      </c>
      <c r="ML157">
        <v>0</v>
      </c>
      <c r="MM157">
        <v>1228196.149</v>
      </c>
      <c r="MN157">
        <v>0</v>
      </c>
      <c r="MO157">
        <v>81365.085000000006</v>
      </c>
      <c r="MP157">
        <v>214.30100000000002</v>
      </c>
      <c r="MQ157">
        <v>233.06300000000002</v>
      </c>
      <c r="MS157">
        <v>763323922</v>
      </c>
      <c r="MT157">
        <v>257639917</v>
      </c>
      <c r="MU157">
        <v>3936</v>
      </c>
      <c r="MV157">
        <v>11661</v>
      </c>
      <c r="MW157">
        <v>13319</v>
      </c>
      <c r="MX157">
        <v>505684005</v>
      </c>
      <c r="MY157">
        <v>0</v>
      </c>
      <c r="MZ157">
        <v>408000</v>
      </c>
      <c r="NA157">
        <v>50</v>
      </c>
      <c r="NB157">
        <v>2</v>
      </c>
      <c r="ND157">
        <v>964.86200000000008</v>
      </c>
      <c r="NE157">
        <v>43419</v>
      </c>
      <c r="NF157">
        <v>14</v>
      </c>
      <c r="NG157">
        <v>14000</v>
      </c>
      <c r="NH157">
        <v>96248</v>
      </c>
      <c r="NI157">
        <v>0</v>
      </c>
      <c r="NJ157">
        <v>0</v>
      </c>
      <c r="NK157">
        <v>128970</v>
      </c>
      <c r="NL157">
        <v>0</v>
      </c>
      <c r="NN157">
        <v>0</v>
      </c>
      <c r="NO157">
        <v>0</v>
      </c>
      <c r="NP157">
        <v>908</v>
      </c>
      <c r="NT157">
        <v>0</v>
      </c>
      <c r="NU157">
        <v>0</v>
      </c>
      <c r="NV157">
        <v>0</v>
      </c>
      <c r="NW157">
        <v>0</v>
      </c>
      <c r="NX157">
        <v>0</v>
      </c>
      <c r="NY157">
        <v>0</v>
      </c>
      <c r="NZ157">
        <v>0</v>
      </c>
      <c r="OA157">
        <v>0</v>
      </c>
      <c r="OB157">
        <v>0</v>
      </c>
      <c r="OC157">
        <v>0</v>
      </c>
      <c r="OD157">
        <v>0</v>
      </c>
      <c r="OE157">
        <v>92000</v>
      </c>
      <c r="OF157">
        <v>680000</v>
      </c>
      <c r="OG157">
        <v>4000</v>
      </c>
      <c r="OH157">
        <v>8000</v>
      </c>
      <c r="OO157">
        <v>0</v>
      </c>
      <c r="OP157">
        <v>0</v>
      </c>
      <c r="OQ157">
        <v>0</v>
      </c>
      <c r="OR157">
        <v>0</v>
      </c>
      <c r="OS157">
        <v>0</v>
      </c>
      <c r="OT157">
        <v>0</v>
      </c>
      <c r="OU157">
        <v>0</v>
      </c>
      <c r="OV157">
        <v>9419199</v>
      </c>
      <c r="OX157">
        <v>0.25270000000000004</v>
      </c>
      <c r="OY157">
        <v>406500.10000000003</v>
      </c>
      <c r="OZ157">
        <v>1683771</v>
      </c>
      <c r="PA157">
        <v>621253</v>
      </c>
      <c r="PB157">
        <v>6925</v>
      </c>
      <c r="PC157">
        <v>0</v>
      </c>
      <c r="PD157">
        <v>35000000</v>
      </c>
      <c r="PE157">
        <v>33517000</v>
      </c>
      <c r="PF157">
        <v>1483000</v>
      </c>
      <c r="PG157">
        <v>306</v>
      </c>
      <c r="PH157">
        <v>0</v>
      </c>
      <c r="PI157">
        <v>0</v>
      </c>
      <c r="PJ157">
        <v>0</v>
      </c>
      <c r="PK157">
        <v>0</v>
      </c>
      <c r="PL157">
        <v>18610</v>
      </c>
      <c r="PM157">
        <v>0</v>
      </c>
      <c r="PN157">
        <v>0</v>
      </c>
      <c r="PO157">
        <v>0</v>
      </c>
    </row>
    <row r="158" spans="1:431" customFormat="1" x14ac:dyDescent="0.3">
      <c r="A158">
        <v>46778</v>
      </c>
      <c r="B158" s="4">
        <v>220811</v>
      </c>
      <c r="C158">
        <v>9</v>
      </c>
      <c r="D158">
        <v>2026</v>
      </c>
      <c r="E158">
        <v>6215</v>
      </c>
      <c r="F158">
        <v>0</v>
      </c>
      <c r="G158">
        <v>93.353999999999999</v>
      </c>
      <c r="H158">
        <v>87.566000000000003</v>
      </c>
      <c r="I158">
        <v>87.566000000000003</v>
      </c>
      <c r="J158">
        <v>93.353999999999999</v>
      </c>
      <c r="K158">
        <v>0</v>
      </c>
      <c r="L158">
        <v>6215</v>
      </c>
      <c r="M158">
        <v>0</v>
      </c>
      <c r="N158">
        <v>0</v>
      </c>
      <c r="P158">
        <v>109.91200000000001</v>
      </c>
      <c r="Q158">
        <v>0</v>
      </c>
      <c r="R158">
        <v>51789</v>
      </c>
      <c r="S158">
        <v>471.19</v>
      </c>
      <c r="U158">
        <v>37679</v>
      </c>
      <c r="V158">
        <v>29.508000000000003</v>
      </c>
      <c r="W158">
        <v>18339</v>
      </c>
      <c r="X158">
        <v>18339</v>
      </c>
      <c r="Z158">
        <v>0</v>
      </c>
      <c r="AC158">
        <v>0</v>
      </c>
      <c r="AD158" t="s">
        <v>427</v>
      </c>
      <c r="AE158">
        <v>0</v>
      </c>
      <c r="AH158">
        <v>0</v>
      </c>
      <c r="AI158">
        <v>0</v>
      </c>
      <c r="AJ158">
        <v>6215</v>
      </c>
      <c r="AK158" t="s">
        <v>949</v>
      </c>
      <c r="AL158" t="s">
        <v>577</v>
      </c>
      <c r="AM158">
        <v>0</v>
      </c>
      <c r="AN158">
        <v>0</v>
      </c>
      <c r="AO158">
        <v>0</v>
      </c>
      <c r="AP158">
        <v>0</v>
      </c>
      <c r="AQ158">
        <v>0</v>
      </c>
      <c r="AS158">
        <v>0</v>
      </c>
      <c r="AT158">
        <v>0</v>
      </c>
      <c r="AU158">
        <v>0</v>
      </c>
      <c r="AV158">
        <v>0</v>
      </c>
      <c r="AW158">
        <v>1197624</v>
      </c>
      <c r="AX158">
        <v>1163101</v>
      </c>
      <c r="AY158">
        <v>802527</v>
      </c>
      <c r="AZ158">
        <v>51789</v>
      </c>
      <c r="BA158">
        <v>12.417</v>
      </c>
      <c r="BB158">
        <v>2021</v>
      </c>
      <c r="BC158">
        <v>2008</v>
      </c>
      <c r="BD158">
        <v>4.6680000000000001</v>
      </c>
      <c r="BE158">
        <v>13</v>
      </c>
      <c r="BF158">
        <v>993225</v>
      </c>
      <c r="BG158">
        <v>0</v>
      </c>
      <c r="BJ158">
        <v>12</v>
      </c>
      <c r="BK158">
        <v>0</v>
      </c>
      <c r="BL158">
        <v>0</v>
      </c>
      <c r="BM158">
        <v>0</v>
      </c>
      <c r="BN158">
        <v>0</v>
      </c>
      <c r="BO158">
        <v>0</v>
      </c>
      <c r="BP158">
        <v>0</v>
      </c>
      <c r="BQ158">
        <v>916</v>
      </c>
      <c r="BS158">
        <v>0</v>
      </c>
      <c r="BT158">
        <v>0</v>
      </c>
      <c r="BU158">
        <v>0</v>
      </c>
      <c r="BV158">
        <v>0</v>
      </c>
      <c r="BW158">
        <v>0</v>
      </c>
      <c r="BY158">
        <v>0</v>
      </c>
      <c r="CA158">
        <v>0</v>
      </c>
      <c r="CB158">
        <v>0</v>
      </c>
      <c r="CC158">
        <v>0</v>
      </c>
      <c r="CD158">
        <v>0</v>
      </c>
      <c r="CE158">
        <v>0</v>
      </c>
      <c r="CF158">
        <v>0</v>
      </c>
      <c r="CG158">
        <v>0</v>
      </c>
      <c r="CH158">
        <v>41172</v>
      </c>
      <c r="CI158">
        <v>0</v>
      </c>
      <c r="CJ158">
        <v>4</v>
      </c>
      <c r="CK158">
        <v>0</v>
      </c>
      <c r="CL158">
        <v>0</v>
      </c>
      <c r="CN158">
        <v>0</v>
      </c>
      <c r="CO158">
        <v>1</v>
      </c>
      <c r="CP158">
        <v>0</v>
      </c>
      <c r="CQ158">
        <v>0</v>
      </c>
      <c r="CR158">
        <v>111.706</v>
      </c>
      <c r="CS158">
        <v>0</v>
      </c>
      <c r="CT158">
        <v>0</v>
      </c>
      <c r="CU158">
        <v>0</v>
      </c>
      <c r="CV158">
        <v>0</v>
      </c>
      <c r="CW158">
        <v>0</v>
      </c>
      <c r="CX158">
        <v>0</v>
      </c>
      <c r="CY158">
        <v>0</v>
      </c>
      <c r="CZ158">
        <v>0</v>
      </c>
      <c r="DB158">
        <v>544223</v>
      </c>
      <c r="DC158">
        <v>0</v>
      </c>
      <c r="DD158">
        <v>0</v>
      </c>
      <c r="DE158">
        <v>146674</v>
      </c>
      <c r="DF158">
        <v>146674</v>
      </c>
      <c r="DG158">
        <v>23.6</v>
      </c>
      <c r="DH158">
        <v>0</v>
      </c>
      <c r="DI158">
        <v>0</v>
      </c>
      <c r="DK158">
        <v>4324</v>
      </c>
      <c r="DL158">
        <v>0</v>
      </c>
      <c r="DM158">
        <v>113185</v>
      </c>
      <c r="DN158">
        <v>276</v>
      </c>
      <c r="DO158">
        <v>0</v>
      </c>
      <c r="DP158">
        <v>0</v>
      </c>
      <c r="DQ158">
        <v>0</v>
      </c>
      <c r="DR158">
        <v>0</v>
      </c>
      <c r="DS158">
        <v>0</v>
      </c>
      <c r="DT158">
        <v>0</v>
      </c>
      <c r="DU158">
        <v>0</v>
      </c>
      <c r="DV158">
        <v>0</v>
      </c>
      <c r="DW158">
        <v>0</v>
      </c>
      <c r="DX158">
        <v>0</v>
      </c>
      <c r="DY158">
        <v>0</v>
      </c>
      <c r="DZ158">
        <v>0</v>
      </c>
      <c r="EA158">
        <v>0</v>
      </c>
      <c r="EB158">
        <v>0</v>
      </c>
      <c r="EC158">
        <v>0</v>
      </c>
      <c r="ED158">
        <v>0</v>
      </c>
      <c r="EE158">
        <v>0</v>
      </c>
      <c r="EF158">
        <v>0</v>
      </c>
      <c r="EG158">
        <v>0</v>
      </c>
      <c r="EH158">
        <v>113461</v>
      </c>
      <c r="EI158">
        <v>0</v>
      </c>
      <c r="EJ158">
        <v>0</v>
      </c>
      <c r="EK158">
        <v>5.3420000000000005</v>
      </c>
      <c r="EL158">
        <v>0</v>
      </c>
      <c r="EM158">
        <v>0</v>
      </c>
      <c r="EN158">
        <v>0.44600000000000001</v>
      </c>
      <c r="EO158">
        <v>0</v>
      </c>
      <c r="EP158">
        <v>0</v>
      </c>
      <c r="EQ158">
        <v>5.7880000000000003</v>
      </c>
      <c r="ER158">
        <v>0</v>
      </c>
      <c r="ES158">
        <v>18.256</v>
      </c>
      <c r="ET158">
        <v>0</v>
      </c>
      <c r="EV158">
        <v>0</v>
      </c>
      <c r="EW158">
        <v>0</v>
      </c>
      <c r="EX158">
        <v>0</v>
      </c>
      <c r="EZ158">
        <v>998222</v>
      </c>
      <c r="FA158">
        <v>0</v>
      </c>
      <c r="FB158">
        <v>1049722</v>
      </c>
      <c r="FC158">
        <v>0</v>
      </c>
      <c r="FD158">
        <v>0</v>
      </c>
      <c r="FE158">
        <v>139944</v>
      </c>
      <c r="FF158">
        <v>24935</v>
      </c>
      <c r="FG158">
        <v>6.7610000000000003E-2</v>
      </c>
      <c r="FH158">
        <v>3.1380999999999999E-2</v>
      </c>
      <c r="FI158">
        <v>0</v>
      </c>
      <c r="FJ158">
        <v>0</v>
      </c>
      <c r="FK158">
        <v>159.81100000000001</v>
      </c>
      <c r="FL158">
        <v>1255773</v>
      </c>
      <c r="FM158">
        <v>0</v>
      </c>
      <c r="FN158">
        <v>0</v>
      </c>
      <c r="FO158">
        <v>0</v>
      </c>
      <c r="FP158">
        <v>0</v>
      </c>
      <c r="FQ158">
        <v>0</v>
      </c>
      <c r="FR158">
        <v>0</v>
      </c>
      <c r="FS158">
        <v>0</v>
      </c>
      <c r="FT158">
        <v>0</v>
      </c>
      <c r="FU158">
        <v>0</v>
      </c>
      <c r="FV158">
        <v>0</v>
      </c>
      <c r="FW158">
        <v>0</v>
      </c>
      <c r="FX158">
        <v>0</v>
      </c>
      <c r="FY158">
        <v>0</v>
      </c>
      <c r="GB158">
        <v>0</v>
      </c>
      <c r="GC158">
        <v>0</v>
      </c>
      <c r="GD158">
        <v>0</v>
      </c>
      <c r="GF158">
        <v>0</v>
      </c>
      <c r="GG158">
        <v>0</v>
      </c>
      <c r="GH158">
        <v>0</v>
      </c>
      <c r="GI158">
        <v>0</v>
      </c>
      <c r="GK158">
        <v>0</v>
      </c>
      <c r="GL158">
        <v>0</v>
      </c>
      <c r="GM158">
        <v>0</v>
      </c>
      <c r="GN158">
        <v>0</v>
      </c>
      <c r="GO158">
        <v>0</v>
      </c>
      <c r="GQ158">
        <v>0</v>
      </c>
      <c r="GR158">
        <v>0</v>
      </c>
      <c r="GS158">
        <v>0</v>
      </c>
      <c r="GT158">
        <v>0</v>
      </c>
      <c r="HB158">
        <v>0</v>
      </c>
      <c r="HC158">
        <v>0</v>
      </c>
      <c r="HD158">
        <v>34812</v>
      </c>
      <c r="HE158">
        <v>0</v>
      </c>
      <c r="HF158">
        <v>101577</v>
      </c>
      <c r="HG158">
        <v>0</v>
      </c>
      <c r="HH158">
        <v>45106</v>
      </c>
      <c r="HI158">
        <v>0</v>
      </c>
      <c r="HJ158">
        <v>35874</v>
      </c>
      <c r="HK158">
        <v>0</v>
      </c>
      <c r="HL158">
        <v>0</v>
      </c>
      <c r="HM158">
        <v>0</v>
      </c>
      <c r="HN158">
        <v>21824</v>
      </c>
      <c r="HO158">
        <v>0</v>
      </c>
      <c r="HP158">
        <v>0</v>
      </c>
      <c r="HQ158">
        <v>0</v>
      </c>
      <c r="HR158">
        <v>0</v>
      </c>
      <c r="HS158">
        <v>997933</v>
      </c>
      <c r="HT158">
        <v>24935</v>
      </c>
      <c r="HW158">
        <v>0</v>
      </c>
      <c r="HX158">
        <v>13</v>
      </c>
      <c r="HY158">
        <v>17</v>
      </c>
      <c r="HZ158">
        <v>16</v>
      </c>
      <c r="IA158">
        <v>23</v>
      </c>
      <c r="IB158">
        <v>24</v>
      </c>
      <c r="IC158">
        <v>93</v>
      </c>
      <c r="ID158">
        <v>0</v>
      </c>
      <c r="IE158">
        <v>0</v>
      </c>
      <c r="IF158">
        <v>0</v>
      </c>
      <c r="IG158">
        <v>0</v>
      </c>
      <c r="IH158">
        <v>64.239000000000004</v>
      </c>
      <c r="II158">
        <v>0</v>
      </c>
      <c r="IJ158">
        <v>29.508000000000003</v>
      </c>
      <c r="IK158">
        <v>0</v>
      </c>
      <c r="IL158">
        <v>0</v>
      </c>
      <c r="IM158">
        <v>0</v>
      </c>
      <c r="IN158">
        <v>0</v>
      </c>
      <c r="IO158">
        <v>0</v>
      </c>
      <c r="IP158">
        <v>0</v>
      </c>
      <c r="IQ158">
        <v>29.508000000000003</v>
      </c>
      <c r="IR158">
        <v>18339</v>
      </c>
      <c r="IS158">
        <v>0</v>
      </c>
      <c r="IT158">
        <v>0</v>
      </c>
      <c r="IU158">
        <v>0</v>
      </c>
      <c r="IV158">
        <v>0</v>
      </c>
      <c r="IW158">
        <v>6215</v>
      </c>
      <c r="IX158">
        <v>0</v>
      </c>
      <c r="IY158">
        <v>0</v>
      </c>
      <c r="IZ158">
        <v>0</v>
      </c>
      <c r="JA158">
        <v>0</v>
      </c>
      <c r="JB158">
        <v>1</v>
      </c>
      <c r="JC158">
        <v>21313</v>
      </c>
      <c r="JD158">
        <v>0</v>
      </c>
      <c r="JE158">
        <v>0</v>
      </c>
      <c r="JF158">
        <v>0</v>
      </c>
      <c r="JG158">
        <v>0</v>
      </c>
      <c r="JH158">
        <v>511</v>
      </c>
      <c r="JJ158">
        <v>0</v>
      </c>
      <c r="JK158">
        <v>0</v>
      </c>
      <c r="JL158">
        <v>0</v>
      </c>
      <c r="JM158">
        <v>0</v>
      </c>
      <c r="JO158">
        <v>0</v>
      </c>
      <c r="JP158">
        <v>0</v>
      </c>
      <c r="JQ158">
        <v>0</v>
      </c>
      <c r="JR158">
        <v>0</v>
      </c>
      <c r="JS158">
        <v>0</v>
      </c>
      <c r="JT158">
        <v>0</v>
      </c>
      <c r="JU158">
        <v>2031</v>
      </c>
      <c r="JW158">
        <v>0</v>
      </c>
      <c r="JX158">
        <v>0</v>
      </c>
      <c r="JY158">
        <v>0</v>
      </c>
      <c r="JZ158">
        <v>0</v>
      </c>
      <c r="KD158">
        <v>4351</v>
      </c>
      <c r="KE158">
        <v>7375</v>
      </c>
      <c r="KG158">
        <v>0</v>
      </c>
      <c r="KH158">
        <v>0</v>
      </c>
      <c r="KI158">
        <v>0</v>
      </c>
      <c r="KJ158">
        <v>0</v>
      </c>
      <c r="KK158">
        <v>0</v>
      </c>
      <c r="KL158">
        <v>0</v>
      </c>
      <c r="KM158">
        <v>0</v>
      </c>
      <c r="KN158">
        <v>0</v>
      </c>
      <c r="KO158">
        <v>0</v>
      </c>
      <c r="KP158">
        <v>0</v>
      </c>
      <c r="KQ158">
        <v>0</v>
      </c>
      <c r="KS158">
        <v>0</v>
      </c>
      <c r="KT158">
        <v>0</v>
      </c>
      <c r="KU158">
        <v>0</v>
      </c>
      <c r="KW158">
        <v>0</v>
      </c>
      <c r="KX158">
        <v>0</v>
      </c>
      <c r="KY158">
        <v>0</v>
      </c>
      <c r="KZ158">
        <v>1169172</v>
      </c>
      <c r="LA158">
        <v>0</v>
      </c>
      <c r="LB158">
        <v>0</v>
      </c>
      <c r="LD158">
        <v>0</v>
      </c>
      <c r="LE158">
        <v>0</v>
      </c>
      <c r="LF158">
        <v>0</v>
      </c>
      <c r="LG158">
        <v>6360</v>
      </c>
      <c r="LH158">
        <v>0</v>
      </c>
      <c r="LI158">
        <v>1169172</v>
      </c>
      <c r="LJ158">
        <v>110.60600000000001</v>
      </c>
      <c r="LK158">
        <v>1</v>
      </c>
      <c r="LL158">
        <v>33540</v>
      </c>
      <c r="LM158">
        <v>2334</v>
      </c>
      <c r="LN158">
        <v>0</v>
      </c>
      <c r="LO158">
        <v>0</v>
      </c>
      <c r="LP158">
        <v>0</v>
      </c>
      <c r="LQ158">
        <v>0</v>
      </c>
      <c r="LR158">
        <v>0</v>
      </c>
      <c r="LS158">
        <v>0</v>
      </c>
      <c r="LT158">
        <v>0</v>
      </c>
      <c r="LU158">
        <v>0</v>
      </c>
      <c r="LV158">
        <v>0</v>
      </c>
      <c r="LW158">
        <v>0</v>
      </c>
      <c r="LX158">
        <v>0</v>
      </c>
      <c r="LY158">
        <v>0</v>
      </c>
      <c r="LZ158">
        <v>106</v>
      </c>
      <c r="MA158">
        <v>6360</v>
      </c>
      <c r="MB158">
        <v>0</v>
      </c>
      <c r="MC158">
        <v>4240</v>
      </c>
      <c r="MD158">
        <v>2120</v>
      </c>
      <c r="ME158">
        <v>0</v>
      </c>
      <c r="MF158">
        <v>0</v>
      </c>
      <c r="MG158">
        <v>1203984</v>
      </c>
      <c r="MH158">
        <v>0</v>
      </c>
      <c r="MI158">
        <v>0</v>
      </c>
      <c r="MJ158">
        <v>0</v>
      </c>
      <c r="MK158">
        <v>0</v>
      </c>
      <c r="ML158">
        <v>0</v>
      </c>
      <c r="MM158">
        <v>1228196.149</v>
      </c>
      <c r="MN158">
        <v>4.4140000000000006</v>
      </c>
      <c r="MO158">
        <v>81365.085000000006</v>
      </c>
      <c r="MP158">
        <v>67.53</v>
      </c>
      <c r="MQ158">
        <v>131.76900000000001</v>
      </c>
      <c r="MS158">
        <v>763323922</v>
      </c>
      <c r="MT158">
        <v>257639917</v>
      </c>
      <c r="MU158">
        <v>13476</v>
      </c>
      <c r="MV158">
        <v>39925</v>
      </c>
      <c r="MW158">
        <v>4197</v>
      </c>
      <c r="MX158">
        <v>505684005</v>
      </c>
      <c r="MY158">
        <v>27433</v>
      </c>
      <c r="MZ158">
        <v>0</v>
      </c>
      <c r="NA158">
        <v>0</v>
      </c>
      <c r="NB158">
        <v>0</v>
      </c>
      <c r="ND158">
        <v>103.91</v>
      </c>
      <c r="NE158">
        <v>4676</v>
      </c>
      <c r="NF158">
        <v>5</v>
      </c>
      <c r="NG158">
        <v>5000</v>
      </c>
      <c r="NH158">
        <v>11236</v>
      </c>
      <c r="NI158">
        <v>0</v>
      </c>
      <c r="NJ158">
        <v>0</v>
      </c>
      <c r="NK158">
        <v>79926</v>
      </c>
      <c r="NL158">
        <v>0</v>
      </c>
      <c r="NN158">
        <v>0</v>
      </c>
      <c r="NO158">
        <v>0</v>
      </c>
      <c r="NP158">
        <v>106</v>
      </c>
      <c r="NT158">
        <v>0</v>
      </c>
      <c r="NU158">
        <v>0</v>
      </c>
      <c r="NV158">
        <v>0</v>
      </c>
      <c r="NW158">
        <v>0</v>
      </c>
      <c r="NX158">
        <v>0</v>
      </c>
      <c r="NY158">
        <v>0</v>
      </c>
      <c r="NZ158">
        <v>0</v>
      </c>
      <c r="OA158">
        <v>0</v>
      </c>
      <c r="OB158">
        <v>0</v>
      </c>
      <c r="OC158">
        <v>0</v>
      </c>
      <c r="OD158">
        <v>0</v>
      </c>
      <c r="OE158">
        <v>770000</v>
      </c>
      <c r="OF158">
        <v>2875000</v>
      </c>
      <c r="OG158">
        <v>2500</v>
      </c>
      <c r="OH158">
        <v>5000</v>
      </c>
      <c r="OO158">
        <v>762.21500000000003</v>
      </c>
      <c r="OP158">
        <v>0</v>
      </c>
      <c r="OQ158">
        <v>762.21500000000003</v>
      </c>
      <c r="OR158">
        <v>710575</v>
      </c>
      <c r="OS158">
        <v>0</v>
      </c>
      <c r="OT158">
        <v>710575</v>
      </c>
      <c r="OU158">
        <v>71358</v>
      </c>
      <c r="OV158">
        <v>109108539</v>
      </c>
      <c r="OX158">
        <v>0.25270000000000004</v>
      </c>
      <c r="OY158">
        <v>406500.10000000003</v>
      </c>
      <c r="OZ158">
        <v>19316486</v>
      </c>
      <c r="PA158">
        <v>7127110</v>
      </c>
      <c r="PB158">
        <v>6925</v>
      </c>
      <c r="PC158">
        <v>0</v>
      </c>
      <c r="PD158">
        <v>35000000</v>
      </c>
      <c r="PE158">
        <v>33517000</v>
      </c>
      <c r="PF158">
        <v>1483000</v>
      </c>
      <c r="PG158">
        <v>306</v>
      </c>
      <c r="PH158">
        <v>0</v>
      </c>
      <c r="PI158">
        <v>0</v>
      </c>
      <c r="PJ158">
        <v>0</v>
      </c>
      <c r="PK158">
        <v>0</v>
      </c>
      <c r="PL158">
        <v>2477482</v>
      </c>
      <c r="PM158">
        <v>0</v>
      </c>
      <c r="PN158">
        <v>0</v>
      </c>
      <c r="PO158">
        <v>0</v>
      </c>
    </row>
    <row r="159" spans="1:431" customFormat="1" x14ac:dyDescent="0.3">
      <c r="A159">
        <v>46778</v>
      </c>
      <c r="B159" s="4">
        <v>220814</v>
      </c>
      <c r="C159">
        <v>9</v>
      </c>
      <c r="D159">
        <v>2026</v>
      </c>
      <c r="E159">
        <v>6215</v>
      </c>
      <c r="F159">
        <v>0</v>
      </c>
      <c r="G159">
        <v>302.23200000000003</v>
      </c>
      <c r="H159">
        <v>281.94800000000004</v>
      </c>
      <c r="I159">
        <v>281.94800000000004</v>
      </c>
      <c r="J159">
        <v>302.23200000000003</v>
      </c>
      <c r="K159">
        <v>0</v>
      </c>
      <c r="L159">
        <v>6215</v>
      </c>
      <c r="M159">
        <v>0</v>
      </c>
      <c r="N159">
        <v>0</v>
      </c>
      <c r="P159">
        <v>318.685</v>
      </c>
      <c r="Q159">
        <v>0</v>
      </c>
      <c r="R159">
        <v>150161</v>
      </c>
      <c r="S159">
        <v>471.19</v>
      </c>
      <c r="U159">
        <v>109243</v>
      </c>
      <c r="V159">
        <v>28.141000000000002</v>
      </c>
      <c r="W159">
        <v>17490</v>
      </c>
      <c r="X159">
        <v>17490</v>
      </c>
      <c r="Z159">
        <v>0</v>
      </c>
      <c r="AC159">
        <v>0</v>
      </c>
      <c r="AD159" t="s">
        <v>427</v>
      </c>
      <c r="AE159">
        <v>0</v>
      </c>
      <c r="AH159">
        <v>0</v>
      </c>
      <c r="AI159">
        <v>0</v>
      </c>
      <c r="AJ159">
        <v>6215</v>
      </c>
      <c r="AK159" t="s">
        <v>949</v>
      </c>
      <c r="AL159" t="s">
        <v>578</v>
      </c>
      <c r="AM159">
        <v>0</v>
      </c>
      <c r="AN159">
        <v>0</v>
      </c>
      <c r="AO159">
        <v>0</v>
      </c>
      <c r="AP159">
        <v>0</v>
      </c>
      <c r="AQ159">
        <v>0</v>
      </c>
      <c r="AS159">
        <v>0</v>
      </c>
      <c r="AT159">
        <v>0</v>
      </c>
      <c r="AU159">
        <v>0</v>
      </c>
      <c r="AV159">
        <v>-25</v>
      </c>
      <c r="AW159">
        <v>3295504</v>
      </c>
      <c r="AX159">
        <v>3183906</v>
      </c>
      <c r="AY159">
        <v>2209777</v>
      </c>
      <c r="AZ159">
        <v>150161</v>
      </c>
      <c r="BA159">
        <v>3</v>
      </c>
      <c r="BB159">
        <v>6541</v>
      </c>
      <c r="BC159">
        <v>6499</v>
      </c>
      <c r="BD159">
        <v>15.112</v>
      </c>
      <c r="BE159">
        <v>42</v>
      </c>
      <c r="BF159">
        <v>2659417</v>
      </c>
      <c r="BG159">
        <v>0</v>
      </c>
      <c r="BJ159">
        <v>12</v>
      </c>
      <c r="BK159">
        <v>0</v>
      </c>
      <c r="BL159">
        <v>0</v>
      </c>
      <c r="BM159">
        <v>0</v>
      </c>
      <c r="BN159">
        <v>0</v>
      </c>
      <c r="BO159">
        <v>0</v>
      </c>
      <c r="BP159">
        <v>0</v>
      </c>
      <c r="BQ159">
        <v>880</v>
      </c>
      <c r="BS159">
        <v>0</v>
      </c>
      <c r="BT159">
        <v>0</v>
      </c>
      <c r="BU159">
        <v>0</v>
      </c>
      <c r="BV159">
        <v>0</v>
      </c>
      <c r="BW159">
        <v>0</v>
      </c>
      <c r="BY159">
        <v>0</v>
      </c>
      <c r="CA159">
        <v>0</v>
      </c>
      <c r="CB159">
        <v>0</v>
      </c>
      <c r="CC159">
        <v>0</v>
      </c>
      <c r="CD159">
        <v>0</v>
      </c>
      <c r="CE159">
        <v>0</v>
      </c>
      <c r="CF159">
        <v>0</v>
      </c>
      <c r="CG159">
        <v>0</v>
      </c>
      <c r="CH159">
        <v>131902</v>
      </c>
      <c r="CI159">
        <v>0</v>
      </c>
      <c r="CJ159">
        <v>4</v>
      </c>
      <c r="CK159">
        <v>0</v>
      </c>
      <c r="CL159">
        <v>0</v>
      </c>
      <c r="CN159">
        <v>0</v>
      </c>
      <c r="CO159">
        <v>1</v>
      </c>
      <c r="CP159">
        <v>0</v>
      </c>
      <c r="CQ159">
        <v>3.4170000000000003</v>
      </c>
      <c r="CR159">
        <v>315.72700000000003</v>
      </c>
      <c r="CS159">
        <v>0</v>
      </c>
      <c r="CT159">
        <v>0</v>
      </c>
      <c r="CU159">
        <v>0</v>
      </c>
      <c r="CV159">
        <v>0</v>
      </c>
      <c r="CW159">
        <v>0</v>
      </c>
      <c r="CX159">
        <v>0</v>
      </c>
      <c r="CY159">
        <v>0</v>
      </c>
      <c r="CZ159">
        <v>0</v>
      </c>
      <c r="DB159">
        <v>1752307</v>
      </c>
      <c r="DC159">
        <v>0</v>
      </c>
      <c r="DD159">
        <v>0</v>
      </c>
      <c r="DE159">
        <v>60286</v>
      </c>
      <c r="DF159">
        <v>60286</v>
      </c>
      <c r="DG159">
        <v>9.7000000000000011</v>
      </c>
      <c r="DH159">
        <v>0</v>
      </c>
      <c r="DI159">
        <v>0</v>
      </c>
      <c r="DK159">
        <v>3768</v>
      </c>
      <c r="DL159">
        <v>0</v>
      </c>
      <c r="DM159">
        <v>436298</v>
      </c>
      <c r="DN159">
        <v>1062</v>
      </c>
      <c r="DO159">
        <v>0</v>
      </c>
      <c r="DP159">
        <v>0</v>
      </c>
      <c r="DQ159">
        <v>0</v>
      </c>
      <c r="DR159">
        <v>0</v>
      </c>
      <c r="DS159">
        <v>0</v>
      </c>
      <c r="DT159">
        <v>0</v>
      </c>
      <c r="DU159">
        <v>0</v>
      </c>
      <c r="DV159">
        <v>0</v>
      </c>
      <c r="DW159">
        <v>0</v>
      </c>
      <c r="DX159">
        <v>0</v>
      </c>
      <c r="DY159">
        <v>0</v>
      </c>
      <c r="DZ159">
        <v>0</v>
      </c>
      <c r="EA159">
        <v>0</v>
      </c>
      <c r="EB159">
        <v>0</v>
      </c>
      <c r="EC159">
        <v>4.9580000000000002</v>
      </c>
      <c r="ED159">
        <v>35436</v>
      </c>
      <c r="EE159">
        <v>0</v>
      </c>
      <c r="EF159">
        <v>0</v>
      </c>
      <c r="EG159">
        <v>0</v>
      </c>
      <c r="EH159">
        <v>401924</v>
      </c>
      <c r="EI159">
        <v>0</v>
      </c>
      <c r="EJ159">
        <v>0</v>
      </c>
      <c r="EK159">
        <v>18.375</v>
      </c>
      <c r="EL159">
        <v>0</v>
      </c>
      <c r="EM159">
        <v>0</v>
      </c>
      <c r="EN159">
        <v>1.909</v>
      </c>
      <c r="EO159">
        <v>0</v>
      </c>
      <c r="EP159">
        <v>0</v>
      </c>
      <c r="EQ159">
        <v>20.284000000000002</v>
      </c>
      <c r="ER159">
        <v>0</v>
      </c>
      <c r="ES159">
        <v>64.67</v>
      </c>
      <c r="ET159">
        <v>0</v>
      </c>
      <c r="EV159">
        <v>0</v>
      </c>
      <c r="EW159">
        <v>0</v>
      </c>
      <c r="EX159">
        <v>0</v>
      </c>
      <c r="EZ159">
        <v>2742434</v>
      </c>
      <c r="FA159">
        <v>0</v>
      </c>
      <c r="FB159">
        <v>2891491</v>
      </c>
      <c r="FC159">
        <v>0</v>
      </c>
      <c r="FD159">
        <v>0</v>
      </c>
      <c r="FE159">
        <v>374708</v>
      </c>
      <c r="FF159">
        <v>66764</v>
      </c>
      <c r="FG159">
        <v>6.7610000000000003E-2</v>
      </c>
      <c r="FH159">
        <v>3.1380999999999999E-2</v>
      </c>
      <c r="FI159">
        <v>0</v>
      </c>
      <c r="FJ159">
        <v>0</v>
      </c>
      <c r="FK159">
        <v>427.90300000000002</v>
      </c>
      <c r="FL159">
        <v>3464865</v>
      </c>
      <c r="FM159">
        <v>0</v>
      </c>
      <c r="FN159">
        <v>0</v>
      </c>
      <c r="FO159">
        <v>0</v>
      </c>
      <c r="FP159">
        <v>0</v>
      </c>
      <c r="FQ159">
        <v>0</v>
      </c>
      <c r="FR159">
        <v>0</v>
      </c>
      <c r="FS159">
        <v>0</v>
      </c>
      <c r="FT159">
        <v>0</v>
      </c>
      <c r="FU159">
        <v>0</v>
      </c>
      <c r="FV159">
        <v>0</v>
      </c>
      <c r="FW159">
        <v>0</v>
      </c>
      <c r="FX159">
        <v>0</v>
      </c>
      <c r="FY159">
        <v>0</v>
      </c>
      <c r="GB159">
        <v>0</v>
      </c>
      <c r="GC159">
        <v>0</v>
      </c>
      <c r="GD159">
        <v>0</v>
      </c>
      <c r="GF159">
        <v>0</v>
      </c>
      <c r="GG159">
        <v>0</v>
      </c>
      <c r="GH159">
        <v>0</v>
      </c>
      <c r="GI159">
        <v>0</v>
      </c>
      <c r="GK159">
        <v>0</v>
      </c>
      <c r="GL159">
        <v>0</v>
      </c>
      <c r="GM159">
        <v>0</v>
      </c>
      <c r="GN159">
        <v>0</v>
      </c>
      <c r="GO159">
        <v>0</v>
      </c>
      <c r="GQ159">
        <v>0</v>
      </c>
      <c r="GR159">
        <v>0</v>
      </c>
      <c r="GS159">
        <v>0</v>
      </c>
      <c r="GT159">
        <v>0</v>
      </c>
      <c r="HB159">
        <v>0</v>
      </c>
      <c r="HC159">
        <v>0</v>
      </c>
      <c r="HD159">
        <v>112702</v>
      </c>
      <c r="HE159">
        <v>0</v>
      </c>
      <c r="HF159">
        <v>327060</v>
      </c>
      <c r="HG159">
        <v>8701</v>
      </c>
      <c r="HH159">
        <v>22628</v>
      </c>
      <c r="HI159">
        <v>0</v>
      </c>
      <c r="HJ159">
        <v>40202</v>
      </c>
      <c r="HK159">
        <v>0</v>
      </c>
      <c r="HL159">
        <v>0</v>
      </c>
      <c r="HM159">
        <v>0</v>
      </c>
      <c r="HN159">
        <v>27044</v>
      </c>
      <c r="HO159">
        <v>0</v>
      </c>
      <c r="HP159">
        <v>0</v>
      </c>
      <c r="HQ159">
        <v>0</v>
      </c>
      <c r="HR159">
        <v>0</v>
      </c>
      <c r="HS159">
        <v>2741330</v>
      </c>
      <c r="HT159">
        <v>66764</v>
      </c>
      <c r="HW159">
        <v>0</v>
      </c>
      <c r="HX159">
        <v>12</v>
      </c>
      <c r="HY159">
        <v>11</v>
      </c>
      <c r="HZ159">
        <v>10</v>
      </c>
      <c r="IA159">
        <v>3</v>
      </c>
      <c r="IB159">
        <v>4</v>
      </c>
      <c r="IC159">
        <v>40</v>
      </c>
      <c r="ID159">
        <v>0</v>
      </c>
      <c r="IE159">
        <v>0</v>
      </c>
      <c r="IF159">
        <v>0</v>
      </c>
      <c r="IG159">
        <v>14</v>
      </c>
      <c r="IH159">
        <v>40.038000000000004</v>
      </c>
      <c r="II159">
        <v>0</v>
      </c>
      <c r="IJ159">
        <v>28.141000000000002</v>
      </c>
      <c r="IK159">
        <v>0</v>
      </c>
      <c r="IL159">
        <v>0</v>
      </c>
      <c r="IM159">
        <v>0</v>
      </c>
      <c r="IN159">
        <v>0</v>
      </c>
      <c r="IO159">
        <v>0</v>
      </c>
      <c r="IP159">
        <v>0</v>
      </c>
      <c r="IQ159">
        <v>28.141000000000002</v>
      </c>
      <c r="IR159">
        <v>17490</v>
      </c>
      <c r="IS159">
        <v>0</v>
      </c>
      <c r="IT159">
        <v>0</v>
      </c>
      <c r="IU159">
        <v>0</v>
      </c>
      <c r="IV159">
        <v>0</v>
      </c>
      <c r="IW159">
        <v>6215</v>
      </c>
      <c r="IX159">
        <v>0</v>
      </c>
      <c r="IY159">
        <v>0</v>
      </c>
      <c r="IZ159">
        <v>0</v>
      </c>
      <c r="JA159">
        <v>0</v>
      </c>
      <c r="JB159">
        <v>1</v>
      </c>
      <c r="JC159">
        <v>12475</v>
      </c>
      <c r="JD159">
        <v>1</v>
      </c>
      <c r="JE159">
        <v>6285</v>
      </c>
      <c r="JF159">
        <v>2</v>
      </c>
      <c r="JG159">
        <v>6284</v>
      </c>
      <c r="JH159">
        <v>2000</v>
      </c>
      <c r="JJ159">
        <v>0</v>
      </c>
      <c r="JK159">
        <v>0</v>
      </c>
      <c r="JL159">
        <v>0</v>
      </c>
      <c r="JM159">
        <v>0</v>
      </c>
      <c r="JO159">
        <v>0</v>
      </c>
      <c r="JP159">
        <v>0</v>
      </c>
      <c r="JQ159">
        <v>0</v>
      </c>
      <c r="JR159">
        <v>0</v>
      </c>
      <c r="JS159">
        <v>0</v>
      </c>
      <c r="JT159">
        <v>0</v>
      </c>
      <c r="JU159">
        <v>6574</v>
      </c>
      <c r="JW159">
        <v>0</v>
      </c>
      <c r="JX159">
        <v>0</v>
      </c>
      <c r="JY159">
        <v>0</v>
      </c>
      <c r="JZ159">
        <v>0</v>
      </c>
      <c r="KD159">
        <v>133560</v>
      </c>
      <c r="KE159">
        <v>7375</v>
      </c>
      <c r="KG159">
        <v>0</v>
      </c>
      <c r="KH159">
        <v>0</v>
      </c>
      <c r="KI159">
        <v>0</v>
      </c>
      <c r="KJ159">
        <v>6</v>
      </c>
      <c r="KK159">
        <v>8</v>
      </c>
      <c r="KL159">
        <v>3729</v>
      </c>
      <c r="KM159">
        <v>4972</v>
      </c>
      <c r="KN159">
        <v>0</v>
      </c>
      <c r="KO159">
        <v>0</v>
      </c>
      <c r="KP159">
        <v>0</v>
      </c>
      <c r="KQ159">
        <v>0</v>
      </c>
      <c r="KS159">
        <v>0</v>
      </c>
      <c r="KT159">
        <v>0</v>
      </c>
      <c r="KU159">
        <v>0</v>
      </c>
      <c r="KW159">
        <v>0</v>
      </c>
      <c r="KX159">
        <v>0</v>
      </c>
      <c r="KY159">
        <v>0</v>
      </c>
      <c r="KZ159">
        <v>3202002</v>
      </c>
      <c r="LA159">
        <v>0</v>
      </c>
      <c r="LB159">
        <v>0</v>
      </c>
      <c r="LD159">
        <v>0</v>
      </c>
      <c r="LE159">
        <v>0</v>
      </c>
      <c r="LF159">
        <v>0</v>
      </c>
      <c r="LG159">
        <v>19200</v>
      </c>
      <c r="LH159">
        <v>0</v>
      </c>
      <c r="LI159">
        <v>3202002</v>
      </c>
      <c r="LJ159">
        <v>315.72700000000003</v>
      </c>
      <c r="LK159">
        <v>1</v>
      </c>
      <c r="LL159">
        <v>33540</v>
      </c>
      <c r="LM159">
        <v>6662</v>
      </c>
      <c r="LN159">
        <v>0</v>
      </c>
      <c r="LO159">
        <v>0</v>
      </c>
      <c r="LP159">
        <v>0</v>
      </c>
      <c r="LQ159">
        <v>0</v>
      </c>
      <c r="LR159">
        <v>0</v>
      </c>
      <c r="LS159">
        <v>0</v>
      </c>
      <c r="LT159">
        <v>0</v>
      </c>
      <c r="LU159">
        <v>0</v>
      </c>
      <c r="LV159">
        <v>0</v>
      </c>
      <c r="LW159">
        <v>0</v>
      </c>
      <c r="LX159">
        <v>0</v>
      </c>
      <c r="LY159">
        <v>0</v>
      </c>
      <c r="LZ159">
        <v>320</v>
      </c>
      <c r="MA159">
        <v>19200</v>
      </c>
      <c r="MB159">
        <v>0</v>
      </c>
      <c r="MC159">
        <v>12800</v>
      </c>
      <c r="MD159">
        <v>6400</v>
      </c>
      <c r="ME159">
        <v>0</v>
      </c>
      <c r="MF159">
        <v>0</v>
      </c>
      <c r="MG159">
        <v>3314704</v>
      </c>
      <c r="MH159">
        <v>0</v>
      </c>
      <c r="MI159">
        <v>0</v>
      </c>
      <c r="MJ159">
        <v>0</v>
      </c>
      <c r="MK159">
        <v>0</v>
      </c>
      <c r="ML159">
        <v>0</v>
      </c>
      <c r="MM159">
        <v>1228196.149</v>
      </c>
      <c r="MN159">
        <v>0</v>
      </c>
      <c r="MO159">
        <v>81365.085000000006</v>
      </c>
      <c r="MP159">
        <v>228.94800000000001</v>
      </c>
      <c r="MQ159">
        <v>268.98599999999999</v>
      </c>
      <c r="MS159">
        <v>763323922</v>
      </c>
      <c r="MT159">
        <v>257639917</v>
      </c>
      <c r="MU159">
        <v>8399</v>
      </c>
      <c r="MV159">
        <v>24884</v>
      </c>
      <c r="MW159">
        <v>14229</v>
      </c>
      <c r="MX159">
        <v>505684005</v>
      </c>
      <c r="MY159">
        <v>0</v>
      </c>
      <c r="MZ159">
        <v>124000</v>
      </c>
      <c r="NA159">
        <v>14</v>
      </c>
      <c r="NB159">
        <v>3</v>
      </c>
      <c r="ND159">
        <v>334.572</v>
      </c>
      <c r="NE159">
        <v>15056</v>
      </c>
      <c r="NF159">
        <v>20</v>
      </c>
      <c r="NG159">
        <v>20000</v>
      </c>
      <c r="NH159">
        <v>33920</v>
      </c>
      <c r="NI159">
        <v>0</v>
      </c>
      <c r="NJ159">
        <v>0</v>
      </c>
      <c r="NK159">
        <v>24184</v>
      </c>
      <c r="NL159">
        <v>0</v>
      </c>
      <c r="NN159">
        <v>0</v>
      </c>
      <c r="NO159">
        <v>0</v>
      </c>
      <c r="NP159">
        <v>320</v>
      </c>
      <c r="NT159">
        <v>0</v>
      </c>
      <c r="NU159">
        <v>0</v>
      </c>
      <c r="NV159">
        <v>0</v>
      </c>
      <c r="NW159">
        <v>0</v>
      </c>
      <c r="NX159">
        <v>0</v>
      </c>
      <c r="NY159">
        <v>0</v>
      </c>
      <c r="NZ159">
        <v>0</v>
      </c>
      <c r="OA159">
        <v>0</v>
      </c>
      <c r="OB159">
        <v>0</v>
      </c>
      <c r="OC159">
        <v>0</v>
      </c>
      <c r="OD159">
        <v>0</v>
      </c>
      <c r="OE159">
        <v>36000</v>
      </c>
      <c r="OF159">
        <v>312000</v>
      </c>
      <c r="OG159">
        <v>4000</v>
      </c>
      <c r="OH159">
        <v>8000</v>
      </c>
      <c r="OO159">
        <v>0</v>
      </c>
      <c r="OP159">
        <v>0</v>
      </c>
      <c r="OQ159">
        <v>0</v>
      </c>
      <c r="OR159">
        <v>0</v>
      </c>
      <c r="OS159">
        <v>0</v>
      </c>
      <c r="OT159">
        <v>0</v>
      </c>
      <c r="OU159">
        <v>0</v>
      </c>
      <c r="OV159">
        <v>4596738</v>
      </c>
      <c r="OX159">
        <v>0.25270000000000004</v>
      </c>
      <c r="OY159">
        <v>406500.10000000003</v>
      </c>
      <c r="OZ159">
        <v>0</v>
      </c>
      <c r="PA159">
        <v>0</v>
      </c>
      <c r="PB159">
        <v>6925</v>
      </c>
      <c r="PC159">
        <v>0</v>
      </c>
      <c r="PD159">
        <v>35000000</v>
      </c>
      <c r="PE159">
        <v>33517000</v>
      </c>
      <c r="PF159">
        <v>1483000</v>
      </c>
      <c r="PG159">
        <v>306</v>
      </c>
      <c r="PH159">
        <v>0</v>
      </c>
      <c r="PI159">
        <v>0</v>
      </c>
      <c r="PJ159">
        <v>0</v>
      </c>
      <c r="PK159">
        <v>0</v>
      </c>
      <c r="PL159">
        <v>194271</v>
      </c>
      <c r="PM159">
        <v>0</v>
      </c>
      <c r="PN159">
        <v>0</v>
      </c>
      <c r="PO159">
        <v>0</v>
      </c>
    </row>
    <row r="160" spans="1:431" customFormat="1" x14ac:dyDescent="0.3">
      <c r="A160">
        <v>46778</v>
      </c>
      <c r="B160" s="4">
        <v>220817</v>
      </c>
      <c r="C160">
        <v>9</v>
      </c>
      <c r="D160">
        <v>2026</v>
      </c>
      <c r="E160">
        <v>6215</v>
      </c>
      <c r="F160">
        <v>0</v>
      </c>
      <c r="G160">
        <v>2410.7330000000002</v>
      </c>
      <c r="H160">
        <v>2164.9230000000002</v>
      </c>
      <c r="I160">
        <v>2164.9230000000002</v>
      </c>
      <c r="J160">
        <v>2410.7330000000002</v>
      </c>
      <c r="K160">
        <v>0</v>
      </c>
      <c r="L160">
        <v>6215</v>
      </c>
      <c r="M160">
        <v>0</v>
      </c>
      <c r="N160">
        <v>0</v>
      </c>
      <c r="P160">
        <v>2503.5360000000001</v>
      </c>
      <c r="Q160">
        <v>0</v>
      </c>
      <c r="R160">
        <v>1179641</v>
      </c>
      <c r="S160">
        <v>471.19</v>
      </c>
      <c r="U160">
        <v>858204</v>
      </c>
      <c r="V160">
        <v>280.37100000000004</v>
      </c>
      <c r="W160">
        <v>174251</v>
      </c>
      <c r="X160">
        <v>174251</v>
      </c>
      <c r="Z160">
        <v>0</v>
      </c>
      <c r="AC160">
        <v>0</v>
      </c>
      <c r="AD160" t="s">
        <v>427</v>
      </c>
      <c r="AE160">
        <v>0</v>
      </c>
      <c r="AH160">
        <v>0</v>
      </c>
      <c r="AI160">
        <v>0</v>
      </c>
      <c r="AJ160">
        <v>6215</v>
      </c>
      <c r="AK160" t="s">
        <v>949</v>
      </c>
      <c r="AL160" t="s">
        <v>579</v>
      </c>
      <c r="AM160">
        <v>0</v>
      </c>
      <c r="AN160">
        <v>0</v>
      </c>
      <c r="AO160">
        <v>0</v>
      </c>
      <c r="AP160">
        <v>0</v>
      </c>
      <c r="AQ160">
        <v>0</v>
      </c>
      <c r="AS160">
        <v>0</v>
      </c>
      <c r="AT160">
        <v>0</v>
      </c>
      <c r="AU160">
        <v>0</v>
      </c>
      <c r="AV160">
        <v>-210</v>
      </c>
      <c r="AW160">
        <v>28113296</v>
      </c>
      <c r="AX160">
        <v>27217946</v>
      </c>
      <c r="AY160">
        <v>18571667</v>
      </c>
      <c r="AZ160">
        <v>1179641</v>
      </c>
      <c r="BA160">
        <v>0</v>
      </c>
      <c r="BB160">
        <v>52176</v>
      </c>
      <c r="BC160">
        <v>51843</v>
      </c>
      <c r="BD160">
        <v>120.53700000000001</v>
      </c>
      <c r="BE160">
        <v>333</v>
      </c>
      <c r="BF160">
        <v>22928630</v>
      </c>
      <c r="BG160">
        <v>0</v>
      </c>
      <c r="BJ160">
        <v>12</v>
      </c>
      <c r="BK160">
        <v>0</v>
      </c>
      <c r="BL160">
        <v>0</v>
      </c>
      <c r="BM160">
        <v>0</v>
      </c>
      <c r="BN160">
        <v>0</v>
      </c>
      <c r="BO160">
        <v>0</v>
      </c>
      <c r="BP160">
        <v>0</v>
      </c>
      <c r="BQ160">
        <v>529</v>
      </c>
      <c r="BS160">
        <v>0</v>
      </c>
      <c r="BT160">
        <v>0</v>
      </c>
      <c r="BU160">
        <v>0</v>
      </c>
      <c r="BV160">
        <v>0</v>
      </c>
      <c r="BW160">
        <v>0</v>
      </c>
      <c r="BY160">
        <v>0</v>
      </c>
      <c r="CA160">
        <v>0</v>
      </c>
      <c r="CB160">
        <v>0</v>
      </c>
      <c r="CC160">
        <v>0</v>
      </c>
      <c r="CD160">
        <v>0</v>
      </c>
      <c r="CE160">
        <v>0</v>
      </c>
      <c r="CF160">
        <v>0</v>
      </c>
      <c r="CG160">
        <v>0</v>
      </c>
      <c r="CH160">
        <v>1060782</v>
      </c>
      <c r="CI160">
        <v>0</v>
      </c>
      <c r="CJ160">
        <v>4</v>
      </c>
      <c r="CK160">
        <v>0</v>
      </c>
      <c r="CL160">
        <v>0</v>
      </c>
      <c r="CN160">
        <v>0</v>
      </c>
      <c r="CO160">
        <v>1</v>
      </c>
      <c r="CP160">
        <v>0</v>
      </c>
      <c r="CQ160">
        <v>0</v>
      </c>
      <c r="CR160">
        <v>2460.6089999999999</v>
      </c>
      <c r="CS160">
        <v>0</v>
      </c>
      <c r="CT160">
        <v>0</v>
      </c>
      <c r="CU160">
        <v>0</v>
      </c>
      <c r="CV160">
        <v>0</v>
      </c>
      <c r="CW160">
        <v>0</v>
      </c>
      <c r="CX160">
        <v>0</v>
      </c>
      <c r="CY160">
        <v>0</v>
      </c>
      <c r="CZ160">
        <v>0</v>
      </c>
      <c r="DB160">
        <v>13454996</v>
      </c>
      <c r="DC160">
        <v>0</v>
      </c>
      <c r="DD160">
        <v>0</v>
      </c>
      <c r="DE160">
        <v>2423073</v>
      </c>
      <c r="DF160">
        <v>2423073</v>
      </c>
      <c r="DG160">
        <v>389.875</v>
      </c>
      <c r="DH160">
        <v>0</v>
      </c>
      <c r="DI160">
        <v>0</v>
      </c>
      <c r="DK160">
        <v>0</v>
      </c>
      <c r="DL160">
        <v>0</v>
      </c>
      <c r="DM160">
        <v>1347172</v>
      </c>
      <c r="DN160">
        <v>3280</v>
      </c>
      <c r="DO160">
        <v>0</v>
      </c>
      <c r="DP160">
        <v>0</v>
      </c>
      <c r="DQ160">
        <v>0</v>
      </c>
      <c r="DR160">
        <v>0</v>
      </c>
      <c r="DS160">
        <v>0</v>
      </c>
      <c r="DT160">
        <v>0</v>
      </c>
      <c r="DU160">
        <v>0</v>
      </c>
      <c r="DV160">
        <v>0</v>
      </c>
      <c r="DW160">
        <v>0</v>
      </c>
      <c r="DX160">
        <v>0</v>
      </c>
      <c r="DY160">
        <v>0</v>
      </c>
      <c r="DZ160">
        <v>0</v>
      </c>
      <c r="EA160">
        <v>0</v>
      </c>
      <c r="EB160">
        <v>0</v>
      </c>
      <c r="EC160">
        <v>20.734999999999999</v>
      </c>
      <c r="ED160">
        <v>148198</v>
      </c>
      <c r="EE160">
        <v>0</v>
      </c>
      <c r="EF160">
        <v>0</v>
      </c>
      <c r="EG160">
        <v>0</v>
      </c>
      <c r="EH160">
        <v>1202254</v>
      </c>
      <c r="EI160">
        <v>0</v>
      </c>
      <c r="EJ160">
        <v>0</v>
      </c>
      <c r="EK160">
        <v>53.954000000000001</v>
      </c>
      <c r="EL160">
        <v>0</v>
      </c>
      <c r="EM160">
        <v>5.274</v>
      </c>
      <c r="EN160">
        <v>3.1520000000000001</v>
      </c>
      <c r="EO160">
        <v>0</v>
      </c>
      <c r="EP160">
        <v>0</v>
      </c>
      <c r="EQ160">
        <v>62.38</v>
      </c>
      <c r="ER160">
        <v>0</v>
      </c>
      <c r="ES160">
        <v>193.44400000000002</v>
      </c>
      <c r="ET160">
        <v>0</v>
      </c>
      <c r="EV160">
        <v>0</v>
      </c>
      <c r="EW160">
        <v>0</v>
      </c>
      <c r="EX160">
        <v>0</v>
      </c>
      <c r="EZ160">
        <v>23411716</v>
      </c>
      <c r="FA160">
        <v>0</v>
      </c>
      <c r="FB160">
        <v>24587745</v>
      </c>
      <c r="FC160">
        <v>0</v>
      </c>
      <c r="FD160">
        <v>0</v>
      </c>
      <c r="FE160">
        <v>3230611</v>
      </c>
      <c r="FF160">
        <v>575619</v>
      </c>
      <c r="FG160">
        <v>6.7610000000000003E-2</v>
      </c>
      <c r="FH160">
        <v>3.1380999999999999E-2</v>
      </c>
      <c r="FI160">
        <v>0</v>
      </c>
      <c r="FJ160">
        <v>0</v>
      </c>
      <c r="FK160">
        <v>3689.2400000000002</v>
      </c>
      <c r="FL160">
        <v>29454757</v>
      </c>
      <c r="FM160">
        <v>0</v>
      </c>
      <c r="FN160">
        <v>0</v>
      </c>
      <c r="FO160">
        <v>72501</v>
      </c>
      <c r="FP160">
        <v>0</v>
      </c>
      <c r="FQ160">
        <v>72501</v>
      </c>
      <c r="FR160">
        <v>72501</v>
      </c>
      <c r="FS160">
        <v>0</v>
      </c>
      <c r="FT160">
        <v>0</v>
      </c>
      <c r="FU160">
        <v>0</v>
      </c>
      <c r="FV160">
        <v>0</v>
      </c>
      <c r="FW160">
        <v>0</v>
      </c>
      <c r="FX160">
        <v>0</v>
      </c>
      <c r="FY160">
        <v>0</v>
      </c>
      <c r="GB160">
        <v>1826832</v>
      </c>
      <c r="GC160">
        <v>1826832</v>
      </c>
      <c r="GD160">
        <v>183.43</v>
      </c>
      <c r="GF160">
        <v>0</v>
      </c>
      <c r="GG160">
        <v>0</v>
      </c>
      <c r="GH160">
        <v>0</v>
      </c>
      <c r="GI160">
        <v>0</v>
      </c>
      <c r="GK160">
        <v>0</v>
      </c>
      <c r="GL160">
        <v>0</v>
      </c>
      <c r="GM160">
        <v>0</v>
      </c>
      <c r="GN160">
        <v>0</v>
      </c>
      <c r="GO160">
        <v>0</v>
      </c>
      <c r="GQ160">
        <v>0</v>
      </c>
      <c r="GR160">
        <v>0</v>
      </c>
      <c r="GS160">
        <v>0</v>
      </c>
      <c r="GT160">
        <v>0</v>
      </c>
      <c r="HB160">
        <v>0</v>
      </c>
      <c r="HC160">
        <v>0</v>
      </c>
      <c r="HD160">
        <v>898962</v>
      </c>
      <c r="HE160">
        <v>0</v>
      </c>
      <c r="HF160">
        <v>2511311</v>
      </c>
      <c r="HG160">
        <v>68987</v>
      </c>
      <c r="HH160">
        <v>714647</v>
      </c>
      <c r="HI160">
        <v>0</v>
      </c>
      <c r="HJ160">
        <v>254654</v>
      </c>
      <c r="HK160">
        <v>7409</v>
      </c>
      <c r="HL160">
        <v>5327</v>
      </c>
      <c r="HM160">
        <v>10000</v>
      </c>
      <c r="HN160">
        <v>341905</v>
      </c>
      <c r="HO160">
        <v>0</v>
      </c>
      <c r="HP160">
        <v>0</v>
      </c>
      <c r="HQ160">
        <v>0</v>
      </c>
      <c r="HR160">
        <v>0</v>
      </c>
      <c r="HS160">
        <v>23408104</v>
      </c>
      <c r="HT160">
        <v>575619</v>
      </c>
      <c r="HW160">
        <v>0</v>
      </c>
      <c r="HX160">
        <v>353</v>
      </c>
      <c r="HY160">
        <v>306</v>
      </c>
      <c r="HZ160">
        <v>284</v>
      </c>
      <c r="IA160">
        <v>342</v>
      </c>
      <c r="IB160">
        <v>280</v>
      </c>
      <c r="IC160">
        <v>1565</v>
      </c>
      <c r="ID160">
        <v>0</v>
      </c>
      <c r="IE160">
        <v>0</v>
      </c>
      <c r="IF160">
        <v>0</v>
      </c>
      <c r="IG160">
        <v>111</v>
      </c>
      <c r="IH160">
        <v>627.06700000000001</v>
      </c>
      <c r="II160">
        <v>0</v>
      </c>
      <c r="IJ160">
        <v>280.37100000000004</v>
      </c>
      <c r="IK160">
        <v>0</v>
      </c>
      <c r="IL160">
        <v>2</v>
      </c>
      <c r="IM160">
        <v>0</v>
      </c>
      <c r="IN160">
        <v>0</v>
      </c>
      <c r="IO160">
        <v>2</v>
      </c>
      <c r="IP160">
        <v>0</v>
      </c>
      <c r="IQ160">
        <v>280.37100000000004</v>
      </c>
      <c r="IR160">
        <v>174251</v>
      </c>
      <c r="IS160">
        <v>0</v>
      </c>
      <c r="IT160">
        <v>10000</v>
      </c>
      <c r="IU160">
        <v>0</v>
      </c>
      <c r="IV160">
        <v>0</v>
      </c>
      <c r="IW160">
        <v>6215</v>
      </c>
      <c r="IX160">
        <v>0</v>
      </c>
      <c r="IY160">
        <v>0</v>
      </c>
      <c r="IZ160">
        <v>0</v>
      </c>
      <c r="JA160">
        <v>0</v>
      </c>
      <c r="JB160">
        <v>7</v>
      </c>
      <c r="JC160">
        <v>108494</v>
      </c>
      <c r="JD160">
        <v>16</v>
      </c>
      <c r="JE160">
        <v>144107</v>
      </c>
      <c r="JF160">
        <v>18</v>
      </c>
      <c r="JG160">
        <v>81804</v>
      </c>
      <c r="JH160">
        <v>7500</v>
      </c>
      <c r="JJ160">
        <v>0</v>
      </c>
      <c r="JK160">
        <v>0</v>
      </c>
      <c r="JL160">
        <v>0</v>
      </c>
      <c r="JM160">
        <v>0</v>
      </c>
      <c r="JO160">
        <v>0</v>
      </c>
      <c r="JP160">
        <v>115.453</v>
      </c>
      <c r="JQ160">
        <v>67.977000000000004</v>
      </c>
      <c r="JR160">
        <v>0</v>
      </c>
      <c r="JS160">
        <v>1089876</v>
      </c>
      <c r="JT160">
        <v>736956</v>
      </c>
      <c r="JU160">
        <v>52439</v>
      </c>
      <c r="JW160">
        <v>0</v>
      </c>
      <c r="JX160">
        <v>0</v>
      </c>
      <c r="JY160">
        <v>0</v>
      </c>
      <c r="JZ160">
        <v>0</v>
      </c>
      <c r="KD160">
        <v>81789</v>
      </c>
      <c r="KE160">
        <v>7375</v>
      </c>
      <c r="KG160">
        <v>0</v>
      </c>
      <c r="KH160">
        <v>0</v>
      </c>
      <c r="KI160">
        <v>0</v>
      </c>
      <c r="KJ160">
        <v>54</v>
      </c>
      <c r="KK160">
        <v>57</v>
      </c>
      <c r="KL160">
        <v>33561</v>
      </c>
      <c r="KM160">
        <v>35426</v>
      </c>
      <c r="KN160">
        <v>0</v>
      </c>
      <c r="KO160">
        <v>0</v>
      </c>
      <c r="KP160">
        <v>0</v>
      </c>
      <c r="KQ160">
        <v>0</v>
      </c>
      <c r="KS160">
        <v>0</v>
      </c>
      <c r="KT160">
        <v>0</v>
      </c>
      <c r="KU160">
        <v>0</v>
      </c>
      <c r="KW160">
        <v>0</v>
      </c>
      <c r="KX160">
        <v>0</v>
      </c>
      <c r="KY160">
        <v>0</v>
      </c>
      <c r="KZ160">
        <v>27376154</v>
      </c>
      <c r="LA160">
        <v>0</v>
      </c>
      <c r="LB160">
        <v>0</v>
      </c>
      <c r="LD160">
        <v>0</v>
      </c>
      <c r="LE160">
        <v>0</v>
      </c>
      <c r="LF160">
        <v>0</v>
      </c>
      <c r="LG160">
        <v>161820</v>
      </c>
      <c r="LH160">
        <v>0</v>
      </c>
      <c r="LI160">
        <v>27376154</v>
      </c>
      <c r="LJ160">
        <v>2531.4850000000001</v>
      </c>
      <c r="LK160">
        <v>6</v>
      </c>
      <c r="LL160">
        <v>201240</v>
      </c>
      <c r="LM160">
        <v>53414</v>
      </c>
      <c r="LN160">
        <v>0</v>
      </c>
      <c r="LO160">
        <v>0</v>
      </c>
      <c r="LP160">
        <v>0</v>
      </c>
      <c r="LQ160">
        <v>0</v>
      </c>
      <c r="LR160">
        <v>0</v>
      </c>
      <c r="LS160">
        <v>0</v>
      </c>
      <c r="LT160">
        <v>0</v>
      </c>
      <c r="LU160">
        <v>0</v>
      </c>
      <c r="LV160">
        <v>0</v>
      </c>
      <c r="LW160">
        <v>0</v>
      </c>
      <c r="LX160">
        <v>0</v>
      </c>
      <c r="LY160">
        <v>0</v>
      </c>
      <c r="LZ160">
        <v>2672</v>
      </c>
      <c r="MA160">
        <v>161820</v>
      </c>
      <c r="MB160">
        <v>0</v>
      </c>
      <c r="MC160">
        <v>107880</v>
      </c>
      <c r="MD160">
        <v>53940</v>
      </c>
      <c r="ME160">
        <v>0</v>
      </c>
      <c r="MF160">
        <v>0</v>
      </c>
      <c r="MG160">
        <v>28275116</v>
      </c>
      <c r="MH160">
        <v>0</v>
      </c>
      <c r="MI160">
        <v>0</v>
      </c>
      <c r="MJ160">
        <v>0</v>
      </c>
      <c r="MK160">
        <v>0</v>
      </c>
      <c r="ML160">
        <v>0</v>
      </c>
      <c r="MM160">
        <v>1228196.149</v>
      </c>
      <c r="MN160">
        <v>84.823999999999998</v>
      </c>
      <c r="MO160">
        <v>81365.085000000006</v>
      </c>
      <c r="MP160">
        <v>899.86099999999999</v>
      </c>
      <c r="MQ160">
        <v>1526.9280000000001</v>
      </c>
      <c r="MS160">
        <v>763323922</v>
      </c>
      <c r="MT160">
        <v>257639917</v>
      </c>
      <c r="MU160">
        <v>131540</v>
      </c>
      <c r="MV160">
        <v>389722</v>
      </c>
      <c r="MW160">
        <v>55926</v>
      </c>
      <c r="MX160">
        <v>505684005</v>
      </c>
      <c r="MY160">
        <v>527181</v>
      </c>
      <c r="MZ160">
        <v>876000</v>
      </c>
      <c r="NA160">
        <v>99</v>
      </c>
      <c r="NB160">
        <v>21</v>
      </c>
      <c r="ND160">
        <v>2568.9950000000003</v>
      </c>
      <c r="NE160">
        <v>115605</v>
      </c>
      <c r="NF160">
        <v>48</v>
      </c>
      <c r="NG160">
        <v>48000</v>
      </c>
      <c r="NH160">
        <v>283232</v>
      </c>
      <c r="NI160">
        <v>0</v>
      </c>
      <c r="NJ160">
        <v>0</v>
      </c>
      <c r="NK160">
        <v>24619</v>
      </c>
      <c r="NL160">
        <v>0</v>
      </c>
      <c r="NN160">
        <v>0</v>
      </c>
      <c r="NO160">
        <v>0</v>
      </c>
      <c r="NP160">
        <v>2697</v>
      </c>
      <c r="NT160">
        <v>0</v>
      </c>
      <c r="NU160">
        <v>0</v>
      </c>
      <c r="NV160">
        <v>0</v>
      </c>
      <c r="NW160">
        <v>0</v>
      </c>
      <c r="NX160">
        <v>0</v>
      </c>
      <c r="NY160">
        <v>0</v>
      </c>
      <c r="NZ160">
        <v>0</v>
      </c>
      <c r="OA160">
        <v>0</v>
      </c>
      <c r="OB160">
        <v>0</v>
      </c>
      <c r="OC160">
        <v>0</v>
      </c>
      <c r="OD160">
        <v>0</v>
      </c>
      <c r="OE160">
        <v>160000</v>
      </c>
      <c r="OF160">
        <v>1368000</v>
      </c>
      <c r="OG160">
        <v>4000</v>
      </c>
      <c r="OH160">
        <v>8000</v>
      </c>
      <c r="OO160">
        <v>360.31800000000004</v>
      </c>
      <c r="OP160">
        <v>0</v>
      </c>
      <c r="OQ160">
        <v>360.31800000000004</v>
      </c>
      <c r="OR160">
        <v>335906</v>
      </c>
      <c r="OS160">
        <v>0</v>
      </c>
      <c r="OT160">
        <v>335906</v>
      </c>
      <c r="OU160">
        <v>33733</v>
      </c>
      <c r="OV160">
        <v>20158440</v>
      </c>
      <c r="OX160">
        <v>0.25270000000000004</v>
      </c>
      <c r="OY160">
        <v>406500.10000000003</v>
      </c>
      <c r="OZ160">
        <v>3936979</v>
      </c>
      <c r="PA160">
        <v>1452608</v>
      </c>
      <c r="PB160">
        <v>6925</v>
      </c>
      <c r="PC160">
        <v>0</v>
      </c>
      <c r="PD160">
        <v>35000000</v>
      </c>
      <c r="PE160">
        <v>33517000</v>
      </c>
      <c r="PF160">
        <v>1483000</v>
      </c>
      <c r="PG160">
        <v>306</v>
      </c>
      <c r="PH160">
        <v>0</v>
      </c>
      <c r="PI160">
        <v>0</v>
      </c>
      <c r="PJ160">
        <v>0</v>
      </c>
      <c r="PK160">
        <v>0</v>
      </c>
      <c r="PL160">
        <v>2155732</v>
      </c>
      <c r="PM160">
        <v>0</v>
      </c>
      <c r="PN160">
        <v>0</v>
      </c>
      <c r="PO160">
        <v>0</v>
      </c>
    </row>
    <row r="161" spans="1:431" customFormat="1" x14ac:dyDescent="0.3">
      <c r="A161">
        <v>46778</v>
      </c>
      <c r="B161" s="4">
        <v>220822</v>
      </c>
      <c r="C161">
        <v>9</v>
      </c>
      <c r="D161">
        <v>2026</v>
      </c>
      <c r="E161">
        <v>6215</v>
      </c>
      <c r="F161">
        <v>0</v>
      </c>
      <c r="G161">
        <v>1071.7350000000001</v>
      </c>
      <c r="H161">
        <v>945.45400000000006</v>
      </c>
      <c r="I161">
        <v>945.45400000000006</v>
      </c>
      <c r="J161">
        <v>1071.7350000000001</v>
      </c>
      <c r="K161">
        <v>0</v>
      </c>
      <c r="L161">
        <v>6215</v>
      </c>
      <c r="M161">
        <v>0</v>
      </c>
      <c r="N161">
        <v>0</v>
      </c>
      <c r="P161">
        <v>623.96199999999999</v>
      </c>
      <c r="Q161">
        <v>0</v>
      </c>
      <c r="R161">
        <v>294005</v>
      </c>
      <c r="S161">
        <v>471.19</v>
      </c>
      <c r="U161">
        <v>213892</v>
      </c>
      <c r="V161">
        <v>30.544</v>
      </c>
      <c r="W161">
        <v>18983</v>
      </c>
      <c r="X161">
        <v>18983</v>
      </c>
      <c r="Z161">
        <v>0</v>
      </c>
      <c r="AC161">
        <v>0</v>
      </c>
      <c r="AD161" t="s">
        <v>427</v>
      </c>
      <c r="AE161">
        <v>0</v>
      </c>
      <c r="AH161">
        <v>0</v>
      </c>
      <c r="AI161">
        <v>0</v>
      </c>
      <c r="AJ161">
        <v>6215</v>
      </c>
      <c r="AK161" t="s">
        <v>949</v>
      </c>
      <c r="AL161" t="s">
        <v>620</v>
      </c>
      <c r="AM161">
        <v>0</v>
      </c>
      <c r="AN161">
        <v>0</v>
      </c>
      <c r="AO161">
        <v>0</v>
      </c>
      <c r="AP161">
        <v>0</v>
      </c>
      <c r="AQ161">
        <v>0</v>
      </c>
      <c r="AS161">
        <v>0</v>
      </c>
      <c r="AT161">
        <v>0</v>
      </c>
      <c r="AU161">
        <v>0</v>
      </c>
      <c r="AV161">
        <v>0</v>
      </c>
      <c r="AW161">
        <v>12754012</v>
      </c>
      <c r="AX161">
        <v>12297199</v>
      </c>
      <c r="AY161">
        <v>7493409</v>
      </c>
      <c r="AZ161">
        <v>294005</v>
      </c>
      <c r="BA161">
        <v>0</v>
      </c>
      <c r="BB161">
        <v>0</v>
      </c>
      <c r="BC161">
        <v>0</v>
      </c>
      <c r="BD161">
        <v>0</v>
      </c>
      <c r="BE161">
        <v>0</v>
      </c>
      <c r="BF161">
        <v>9713219</v>
      </c>
      <c r="BG161">
        <v>0</v>
      </c>
      <c r="BJ161">
        <v>12</v>
      </c>
      <c r="BK161">
        <v>0</v>
      </c>
      <c r="BL161">
        <v>0</v>
      </c>
      <c r="BM161">
        <v>0</v>
      </c>
      <c r="BN161">
        <v>0</v>
      </c>
      <c r="BO161">
        <v>0</v>
      </c>
      <c r="BP161">
        <v>0</v>
      </c>
      <c r="BQ161">
        <v>756</v>
      </c>
      <c r="BS161">
        <v>0</v>
      </c>
      <c r="BT161">
        <v>0</v>
      </c>
      <c r="BU161">
        <v>0</v>
      </c>
      <c r="BV161">
        <v>0</v>
      </c>
      <c r="BW161">
        <v>0</v>
      </c>
      <c r="BY161">
        <v>0</v>
      </c>
      <c r="CA161">
        <v>685</v>
      </c>
      <c r="CB161">
        <v>685000</v>
      </c>
      <c r="CC161">
        <v>0</v>
      </c>
      <c r="CD161">
        <v>0</v>
      </c>
      <c r="CE161">
        <v>0</v>
      </c>
      <c r="CF161">
        <v>0</v>
      </c>
      <c r="CG161">
        <v>0</v>
      </c>
      <c r="CH161">
        <v>456958</v>
      </c>
      <c r="CI161">
        <v>0</v>
      </c>
      <c r="CJ161">
        <v>4</v>
      </c>
      <c r="CK161">
        <v>0</v>
      </c>
      <c r="CL161">
        <v>0</v>
      </c>
      <c r="CN161">
        <v>0</v>
      </c>
      <c r="CO161">
        <v>1</v>
      </c>
      <c r="CP161">
        <v>2.335</v>
      </c>
      <c r="CQ161">
        <v>0</v>
      </c>
      <c r="CR161">
        <v>626.90800000000002</v>
      </c>
      <c r="CS161">
        <v>0</v>
      </c>
      <c r="CT161">
        <v>0</v>
      </c>
      <c r="CU161">
        <v>0</v>
      </c>
      <c r="CV161">
        <v>0</v>
      </c>
      <c r="CW161">
        <v>0</v>
      </c>
      <c r="CX161">
        <v>0</v>
      </c>
      <c r="CY161">
        <v>0</v>
      </c>
      <c r="CZ161">
        <v>0</v>
      </c>
      <c r="DB161">
        <v>5875997</v>
      </c>
      <c r="DC161">
        <v>0</v>
      </c>
      <c r="DD161">
        <v>0</v>
      </c>
      <c r="DE161">
        <v>1466818</v>
      </c>
      <c r="DF161">
        <v>1501792</v>
      </c>
      <c r="DG161">
        <v>236.01300000000001</v>
      </c>
      <c r="DH161">
        <v>0</v>
      </c>
      <c r="DI161">
        <v>34974</v>
      </c>
      <c r="DK161">
        <v>1871</v>
      </c>
      <c r="DL161">
        <v>0</v>
      </c>
      <c r="DM161">
        <v>59692</v>
      </c>
      <c r="DN161">
        <v>145</v>
      </c>
      <c r="DO161">
        <v>0</v>
      </c>
      <c r="DP161">
        <v>0</v>
      </c>
      <c r="DQ161">
        <v>0</v>
      </c>
      <c r="DR161">
        <v>0</v>
      </c>
      <c r="DS161">
        <v>0</v>
      </c>
      <c r="DT161">
        <v>0</v>
      </c>
      <c r="DU161">
        <v>0</v>
      </c>
      <c r="DV161">
        <v>0</v>
      </c>
      <c r="DW161">
        <v>0</v>
      </c>
      <c r="DX161">
        <v>0</v>
      </c>
      <c r="DY161">
        <v>0</v>
      </c>
      <c r="DZ161">
        <v>0</v>
      </c>
      <c r="EA161">
        <v>0</v>
      </c>
      <c r="EB161">
        <v>0</v>
      </c>
      <c r="EC161">
        <v>8.3719999999999999</v>
      </c>
      <c r="ED161">
        <v>59837</v>
      </c>
      <c r="EE161">
        <v>0</v>
      </c>
      <c r="EF161">
        <v>0</v>
      </c>
      <c r="EG161">
        <v>0</v>
      </c>
      <c r="EH161">
        <v>0</v>
      </c>
      <c r="EI161">
        <v>0</v>
      </c>
      <c r="EJ161">
        <v>0</v>
      </c>
      <c r="EK161">
        <v>0</v>
      </c>
      <c r="EL161">
        <v>0</v>
      </c>
      <c r="EM161">
        <v>0</v>
      </c>
      <c r="EN161">
        <v>0</v>
      </c>
      <c r="EO161">
        <v>0</v>
      </c>
      <c r="EP161">
        <v>0</v>
      </c>
      <c r="EQ161">
        <v>0</v>
      </c>
      <c r="ER161">
        <v>0</v>
      </c>
      <c r="ES161">
        <v>0</v>
      </c>
      <c r="ET161">
        <v>0</v>
      </c>
      <c r="EV161">
        <v>0</v>
      </c>
      <c r="EW161">
        <v>0</v>
      </c>
      <c r="EX161">
        <v>0</v>
      </c>
      <c r="EZ161">
        <v>10684772</v>
      </c>
      <c r="FA161">
        <v>0</v>
      </c>
      <c r="FB161">
        <v>10978632</v>
      </c>
      <c r="FC161">
        <v>0</v>
      </c>
      <c r="FD161">
        <v>0</v>
      </c>
      <c r="FE161">
        <v>1368579</v>
      </c>
      <c r="FF161">
        <v>243848</v>
      </c>
      <c r="FG161">
        <v>6.7610000000000003E-2</v>
      </c>
      <c r="FH161">
        <v>3.1380999999999999E-2</v>
      </c>
      <c r="FI161">
        <v>0</v>
      </c>
      <c r="FJ161">
        <v>0</v>
      </c>
      <c r="FK161">
        <v>1562.867</v>
      </c>
      <c r="FL161">
        <v>13048017</v>
      </c>
      <c r="FM161">
        <v>0</v>
      </c>
      <c r="FN161">
        <v>0</v>
      </c>
      <c r="FO161">
        <v>0</v>
      </c>
      <c r="FP161">
        <v>0</v>
      </c>
      <c r="FQ161">
        <v>0</v>
      </c>
      <c r="FR161">
        <v>0</v>
      </c>
      <c r="FS161">
        <v>0</v>
      </c>
      <c r="FT161">
        <v>0</v>
      </c>
      <c r="FU161">
        <v>0</v>
      </c>
      <c r="FV161">
        <v>0</v>
      </c>
      <c r="FW161">
        <v>0</v>
      </c>
      <c r="FX161">
        <v>0</v>
      </c>
      <c r="FY161">
        <v>0</v>
      </c>
      <c r="GB161">
        <v>1149939</v>
      </c>
      <c r="GC161">
        <v>1149939</v>
      </c>
      <c r="GD161">
        <v>126.28100000000001</v>
      </c>
      <c r="GF161">
        <v>0</v>
      </c>
      <c r="GG161">
        <v>0</v>
      </c>
      <c r="GH161">
        <v>0</v>
      </c>
      <c r="GI161">
        <v>0</v>
      </c>
      <c r="GK161">
        <v>0</v>
      </c>
      <c r="GL161">
        <v>0</v>
      </c>
      <c r="GM161">
        <v>0</v>
      </c>
      <c r="GN161">
        <v>0</v>
      </c>
      <c r="GO161">
        <v>0</v>
      </c>
      <c r="GQ161">
        <v>0</v>
      </c>
      <c r="GR161">
        <v>0</v>
      </c>
      <c r="GS161">
        <v>0</v>
      </c>
      <c r="GT161">
        <v>0</v>
      </c>
      <c r="HB161">
        <v>0</v>
      </c>
      <c r="HC161">
        <v>0</v>
      </c>
      <c r="HD161">
        <v>0</v>
      </c>
      <c r="HE161">
        <v>0</v>
      </c>
      <c r="HF161">
        <v>1096727</v>
      </c>
      <c r="HG161">
        <v>9944</v>
      </c>
      <c r="HH161">
        <v>0</v>
      </c>
      <c r="HI161">
        <v>0</v>
      </c>
      <c r="HJ161">
        <v>46677</v>
      </c>
      <c r="HK161">
        <v>0</v>
      </c>
      <c r="HL161">
        <v>0</v>
      </c>
      <c r="HM161">
        <v>0</v>
      </c>
      <c r="HN161">
        <v>0</v>
      </c>
      <c r="HO161">
        <v>0</v>
      </c>
      <c r="HP161">
        <v>259325</v>
      </c>
      <c r="HQ161">
        <v>0</v>
      </c>
      <c r="HR161">
        <v>0</v>
      </c>
      <c r="HS161">
        <v>10684627</v>
      </c>
      <c r="HT161">
        <v>243848</v>
      </c>
      <c r="HW161">
        <v>0</v>
      </c>
      <c r="HX161">
        <v>111</v>
      </c>
      <c r="HY161">
        <v>145</v>
      </c>
      <c r="HZ161">
        <v>139</v>
      </c>
      <c r="IA161">
        <v>290</v>
      </c>
      <c r="IB161">
        <v>239</v>
      </c>
      <c r="IC161">
        <v>924</v>
      </c>
      <c r="ID161">
        <v>0</v>
      </c>
      <c r="IE161">
        <v>0</v>
      </c>
      <c r="IF161">
        <v>0</v>
      </c>
      <c r="IG161">
        <v>16</v>
      </c>
      <c r="IH161">
        <v>0</v>
      </c>
      <c r="II161">
        <v>943</v>
      </c>
      <c r="IJ161">
        <v>30.544</v>
      </c>
      <c r="IK161">
        <v>0</v>
      </c>
      <c r="IL161">
        <v>0</v>
      </c>
      <c r="IM161">
        <v>0</v>
      </c>
      <c r="IN161">
        <v>0</v>
      </c>
      <c r="IO161">
        <v>0</v>
      </c>
      <c r="IP161">
        <v>943</v>
      </c>
      <c r="IQ161">
        <v>30.544</v>
      </c>
      <c r="IR161">
        <v>18983</v>
      </c>
      <c r="IS161">
        <v>0</v>
      </c>
      <c r="IT161">
        <v>0</v>
      </c>
      <c r="IU161">
        <v>0</v>
      </c>
      <c r="IV161">
        <v>0</v>
      </c>
      <c r="IW161">
        <v>6215</v>
      </c>
      <c r="IX161">
        <v>0</v>
      </c>
      <c r="IY161">
        <v>0</v>
      </c>
      <c r="IZ161">
        <v>259325</v>
      </c>
      <c r="JA161">
        <v>0</v>
      </c>
      <c r="JB161">
        <v>0</v>
      </c>
      <c r="JC161">
        <v>0</v>
      </c>
      <c r="JD161">
        <v>0</v>
      </c>
      <c r="JE161">
        <v>0</v>
      </c>
      <c r="JF161">
        <v>0</v>
      </c>
      <c r="JG161">
        <v>0</v>
      </c>
      <c r="JH161">
        <v>0</v>
      </c>
      <c r="JJ161">
        <v>0</v>
      </c>
      <c r="JK161">
        <v>0</v>
      </c>
      <c r="JL161">
        <v>0</v>
      </c>
      <c r="JM161">
        <v>0</v>
      </c>
      <c r="JO161">
        <v>42.289000000000001</v>
      </c>
      <c r="JP161">
        <v>74.012</v>
      </c>
      <c r="JQ161">
        <v>9.98</v>
      </c>
      <c r="JR161">
        <v>343070</v>
      </c>
      <c r="JS161">
        <v>698673</v>
      </c>
      <c r="JT161">
        <v>108196</v>
      </c>
      <c r="JU161">
        <v>0</v>
      </c>
      <c r="JW161">
        <v>0</v>
      </c>
      <c r="JX161">
        <v>0</v>
      </c>
      <c r="JY161">
        <v>0</v>
      </c>
      <c r="JZ161">
        <v>0</v>
      </c>
      <c r="KD161">
        <v>0</v>
      </c>
      <c r="KE161">
        <v>7375</v>
      </c>
      <c r="KG161">
        <v>0</v>
      </c>
      <c r="KH161">
        <v>0</v>
      </c>
      <c r="KI161">
        <v>0</v>
      </c>
      <c r="KJ161">
        <v>12</v>
      </c>
      <c r="KK161">
        <v>4</v>
      </c>
      <c r="KL161">
        <v>7458</v>
      </c>
      <c r="KM161">
        <v>2486</v>
      </c>
      <c r="KN161">
        <v>0</v>
      </c>
      <c r="KO161">
        <v>0</v>
      </c>
      <c r="KP161">
        <v>0</v>
      </c>
      <c r="KQ161">
        <v>0</v>
      </c>
      <c r="KS161">
        <v>0</v>
      </c>
      <c r="KT161">
        <v>0</v>
      </c>
      <c r="KU161">
        <v>0</v>
      </c>
      <c r="KW161">
        <v>0</v>
      </c>
      <c r="KX161">
        <v>0</v>
      </c>
      <c r="KY161">
        <v>0</v>
      </c>
      <c r="KZ161">
        <v>12297054</v>
      </c>
      <c r="LA161">
        <v>0</v>
      </c>
      <c r="LB161">
        <v>0</v>
      </c>
      <c r="LD161">
        <v>0</v>
      </c>
      <c r="LE161">
        <v>0</v>
      </c>
      <c r="LF161">
        <v>0</v>
      </c>
      <c r="LG161">
        <v>0</v>
      </c>
      <c r="LH161">
        <v>0</v>
      </c>
      <c r="LI161">
        <v>12297054</v>
      </c>
      <c r="LJ161">
        <v>622.62200000000007</v>
      </c>
      <c r="LK161">
        <v>1</v>
      </c>
      <c r="LL161">
        <v>33540</v>
      </c>
      <c r="LM161">
        <v>13137</v>
      </c>
      <c r="LN161">
        <v>0</v>
      </c>
      <c r="LO161">
        <v>0</v>
      </c>
      <c r="LP161">
        <v>0</v>
      </c>
      <c r="LQ161">
        <v>0</v>
      </c>
      <c r="LR161">
        <v>0</v>
      </c>
      <c r="LS161">
        <v>0</v>
      </c>
      <c r="LT161">
        <v>0</v>
      </c>
      <c r="LU161">
        <v>0</v>
      </c>
      <c r="LV161">
        <v>0</v>
      </c>
      <c r="LW161">
        <v>0</v>
      </c>
      <c r="LX161">
        <v>0</v>
      </c>
      <c r="LY161">
        <v>0</v>
      </c>
      <c r="LZ161">
        <v>1095</v>
      </c>
      <c r="MA161">
        <v>0</v>
      </c>
      <c r="MB161">
        <v>0</v>
      </c>
      <c r="MC161">
        <v>0</v>
      </c>
      <c r="MD161">
        <v>0</v>
      </c>
      <c r="ME161">
        <v>0</v>
      </c>
      <c r="MF161">
        <v>0</v>
      </c>
      <c r="MG161">
        <v>12754012</v>
      </c>
      <c r="MH161">
        <v>0</v>
      </c>
      <c r="MI161">
        <v>0</v>
      </c>
      <c r="MJ161">
        <v>0</v>
      </c>
      <c r="MK161">
        <v>0</v>
      </c>
      <c r="ML161">
        <v>456958</v>
      </c>
      <c r="MM161">
        <v>1228196.149</v>
      </c>
      <c r="MN161">
        <v>0</v>
      </c>
      <c r="MO161">
        <v>81365.085000000006</v>
      </c>
      <c r="MP161">
        <v>0</v>
      </c>
      <c r="MQ161">
        <v>0</v>
      </c>
      <c r="MS161">
        <v>763323922</v>
      </c>
      <c r="MT161">
        <v>257639917</v>
      </c>
      <c r="MU161">
        <v>0</v>
      </c>
      <c r="MV161">
        <v>0</v>
      </c>
      <c r="MW161">
        <v>0</v>
      </c>
      <c r="MX161">
        <v>505684005</v>
      </c>
      <c r="MY161">
        <v>0</v>
      </c>
      <c r="MZ161">
        <v>108000</v>
      </c>
      <c r="NA161">
        <v>13</v>
      </c>
      <c r="NB161">
        <v>1</v>
      </c>
      <c r="ND161">
        <v>1121.9190000000001</v>
      </c>
      <c r="NE161">
        <v>50486</v>
      </c>
      <c r="NF161">
        <v>0</v>
      </c>
      <c r="NG161">
        <v>0</v>
      </c>
      <c r="NH161">
        <v>116070</v>
      </c>
      <c r="NI161">
        <v>0</v>
      </c>
      <c r="NJ161">
        <v>0</v>
      </c>
      <c r="NK161">
        <v>0</v>
      </c>
      <c r="NL161">
        <v>0</v>
      </c>
      <c r="NN161">
        <v>0</v>
      </c>
      <c r="NO161">
        <v>0</v>
      </c>
      <c r="NP161">
        <v>0</v>
      </c>
      <c r="NT161">
        <v>0</v>
      </c>
      <c r="NU161">
        <v>0</v>
      </c>
      <c r="NV161">
        <v>0</v>
      </c>
      <c r="NW161">
        <v>0</v>
      </c>
      <c r="NX161">
        <v>0</v>
      </c>
      <c r="NY161">
        <v>0</v>
      </c>
      <c r="NZ161">
        <v>0</v>
      </c>
      <c r="OA161">
        <v>0</v>
      </c>
      <c r="OB161">
        <v>0</v>
      </c>
      <c r="OC161">
        <v>0</v>
      </c>
      <c r="OD161">
        <v>0</v>
      </c>
      <c r="OE161">
        <v>96000</v>
      </c>
      <c r="OF161">
        <v>232000</v>
      </c>
      <c r="OG161">
        <v>4000</v>
      </c>
      <c r="OH161">
        <v>8000</v>
      </c>
      <c r="OO161">
        <v>0</v>
      </c>
      <c r="OP161">
        <v>0</v>
      </c>
      <c r="OQ161">
        <v>0</v>
      </c>
      <c r="OR161">
        <v>0</v>
      </c>
      <c r="OS161">
        <v>0</v>
      </c>
      <c r="OT161">
        <v>0</v>
      </c>
      <c r="OU161">
        <v>0</v>
      </c>
      <c r="OV161">
        <v>5622126</v>
      </c>
      <c r="OX161">
        <v>0.25270000000000004</v>
      </c>
      <c r="OY161">
        <v>406500.10000000003</v>
      </c>
      <c r="OZ161">
        <v>1246977</v>
      </c>
      <c r="PA161">
        <v>460091</v>
      </c>
      <c r="PB161">
        <v>6925</v>
      </c>
      <c r="PC161">
        <v>0</v>
      </c>
      <c r="PD161">
        <v>35000000</v>
      </c>
      <c r="PE161">
        <v>33517000</v>
      </c>
      <c r="PF161">
        <v>1483000</v>
      </c>
      <c r="PG161">
        <v>306</v>
      </c>
      <c r="PH161">
        <v>0</v>
      </c>
      <c r="PI161">
        <v>0</v>
      </c>
      <c r="PJ161">
        <v>0</v>
      </c>
      <c r="PK161">
        <v>0</v>
      </c>
      <c r="PL161">
        <v>268801</v>
      </c>
      <c r="PM161">
        <v>0</v>
      </c>
      <c r="PN161">
        <v>0</v>
      </c>
      <c r="PO161">
        <v>0</v>
      </c>
    </row>
    <row r="162" spans="1:431" customFormat="1" x14ac:dyDescent="0.3">
      <c r="A162">
        <v>46778</v>
      </c>
      <c r="B162" s="4">
        <v>221801</v>
      </c>
      <c r="C162">
        <v>9</v>
      </c>
      <c r="D162">
        <v>2026</v>
      </c>
      <c r="E162">
        <v>6215</v>
      </c>
      <c r="F162">
        <v>0</v>
      </c>
      <c r="G162">
        <v>15629.451000000001</v>
      </c>
      <c r="H162">
        <v>14821.016</v>
      </c>
      <c r="I162">
        <v>14821.016</v>
      </c>
      <c r="J162">
        <v>15629.451000000001</v>
      </c>
      <c r="K162">
        <v>0</v>
      </c>
      <c r="L162">
        <v>6215</v>
      </c>
      <c r="M162">
        <v>0</v>
      </c>
      <c r="N162">
        <v>0</v>
      </c>
      <c r="P162">
        <v>15168.833000000001</v>
      </c>
      <c r="Q162">
        <v>0</v>
      </c>
      <c r="R162">
        <v>7147402</v>
      </c>
      <c r="S162">
        <v>471.19</v>
      </c>
      <c r="U162">
        <v>5199815</v>
      </c>
      <c r="V162">
        <v>1843.6980000000001</v>
      </c>
      <c r="W162">
        <v>1145858</v>
      </c>
      <c r="X162">
        <v>1145858</v>
      </c>
      <c r="Z162">
        <v>0</v>
      </c>
      <c r="AC162">
        <v>0</v>
      </c>
      <c r="AD162" t="s">
        <v>427</v>
      </c>
      <c r="AE162">
        <v>0</v>
      </c>
      <c r="AH162">
        <v>0</v>
      </c>
      <c r="AI162">
        <v>0</v>
      </c>
      <c r="AJ162">
        <v>6215</v>
      </c>
      <c r="AK162" t="s">
        <v>949</v>
      </c>
      <c r="AL162" t="s">
        <v>580</v>
      </c>
      <c r="AM162">
        <v>0</v>
      </c>
      <c r="AN162">
        <v>0</v>
      </c>
      <c r="AO162">
        <v>0</v>
      </c>
      <c r="AP162">
        <v>0</v>
      </c>
      <c r="AQ162">
        <v>0</v>
      </c>
      <c r="AS162">
        <v>0</v>
      </c>
      <c r="AT162">
        <v>0</v>
      </c>
      <c r="AU162">
        <v>0</v>
      </c>
      <c r="AV162">
        <v>0</v>
      </c>
      <c r="AW162">
        <v>172893799</v>
      </c>
      <c r="AX162">
        <v>167098465</v>
      </c>
      <c r="AY162">
        <v>112773327</v>
      </c>
      <c r="AZ162">
        <v>7147402</v>
      </c>
      <c r="BA162">
        <v>557.83299999999997</v>
      </c>
      <c r="BB162">
        <v>0</v>
      </c>
      <c r="BC162">
        <v>0</v>
      </c>
      <c r="BD162">
        <v>0</v>
      </c>
      <c r="BE162">
        <v>0</v>
      </c>
      <c r="BF162">
        <v>142093458</v>
      </c>
      <c r="BG162">
        <v>0</v>
      </c>
      <c r="BJ162">
        <v>12</v>
      </c>
      <c r="BK162">
        <v>0</v>
      </c>
      <c r="BL162">
        <v>0</v>
      </c>
      <c r="BM162">
        <v>0</v>
      </c>
      <c r="BN162">
        <v>0</v>
      </c>
      <c r="BO162">
        <v>0</v>
      </c>
      <c r="BP162">
        <v>0</v>
      </c>
      <c r="BQ162">
        <v>0</v>
      </c>
      <c r="BS162">
        <v>0</v>
      </c>
      <c r="BT162">
        <v>0</v>
      </c>
      <c r="BU162">
        <v>0</v>
      </c>
      <c r="BV162">
        <v>0</v>
      </c>
      <c r="BW162">
        <v>0</v>
      </c>
      <c r="BY162">
        <v>0</v>
      </c>
      <c r="CA162">
        <v>709.90700000000004</v>
      </c>
      <c r="CB162">
        <v>709907</v>
      </c>
      <c r="CC162">
        <v>0</v>
      </c>
      <c r="CD162">
        <v>0</v>
      </c>
      <c r="CE162">
        <v>0</v>
      </c>
      <c r="CF162">
        <v>0</v>
      </c>
      <c r="CG162">
        <v>0</v>
      </c>
      <c r="CH162">
        <v>6860282</v>
      </c>
      <c r="CI162">
        <v>0</v>
      </c>
      <c r="CJ162">
        <v>4</v>
      </c>
      <c r="CK162">
        <v>0</v>
      </c>
      <c r="CL162">
        <v>0</v>
      </c>
      <c r="CN162">
        <v>0</v>
      </c>
      <c r="CO162">
        <v>1</v>
      </c>
      <c r="CP162">
        <v>0</v>
      </c>
      <c r="CQ162">
        <v>156.75</v>
      </c>
      <c r="CR162">
        <v>15226.592000000001</v>
      </c>
      <c r="CS162">
        <v>0</v>
      </c>
      <c r="CT162">
        <v>0</v>
      </c>
      <c r="CU162">
        <v>0</v>
      </c>
      <c r="CV162">
        <v>0</v>
      </c>
      <c r="CW162">
        <v>0</v>
      </c>
      <c r="CX162">
        <v>0</v>
      </c>
      <c r="CY162">
        <v>0</v>
      </c>
      <c r="CZ162">
        <v>0</v>
      </c>
      <c r="DB162">
        <v>92112614</v>
      </c>
      <c r="DC162">
        <v>0</v>
      </c>
      <c r="DD162">
        <v>0</v>
      </c>
      <c r="DE162">
        <v>10248923</v>
      </c>
      <c r="DF162">
        <v>10248923</v>
      </c>
      <c r="DG162">
        <v>1649.0630000000001</v>
      </c>
      <c r="DH162">
        <v>0</v>
      </c>
      <c r="DI162">
        <v>0</v>
      </c>
      <c r="DK162">
        <v>0</v>
      </c>
      <c r="DL162">
        <v>0</v>
      </c>
      <c r="DM162">
        <v>13507843</v>
      </c>
      <c r="DN162">
        <v>32888</v>
      </c>
      <c r="DO162">
        <v>0</v>
      </c>
      <c r="DP162">
        <v>0</v>
      </c>
      <c r="DQ162">
        <v>0</v>
      </c>
      <c r="DR162">
        <v>0</v>
      </c>
      <c r="DS162">
        <v>0</v>
      </c>
      <c r="DT162">
        <v>0</v>
      </c>
      <c r="DU162">
        <v>0</v>
      </c>
      <c r="DV162">
        <v>0</v>
      </c>
      <c r="DW162">
        <v>0</v>
      </c>
      <c r="DX162">
        <v>0</v>
      </c>
      <c r="DY162">
        <v>0</v>
      </c>
      <c r="DZ162">
        <v>0</v>
      </c>
      <c r="EA162">
        <v>4.9000000000000002E-2</v>
      </c>
      <c r="EB162">
        <v>0</v>
      </c>
      <c r="EC162">
        <v>315.27100000000002</v>
      </c>
      <c r="ED162">
        <v>2253321</v>
      </c>
      <c r="EE162">
        <v>0</v>
      </c>
      <c r="EF162">
        <v>0</v>
      </c>
      <c r="EG162">
        <v>0</v>
      </c>
      <c r="EH162">
        <v>11287410</v>
      </c>
      <c r="EI162">
        <v>0</v>
      </c>
      <c r="EJ162">
        <v>0</v>
      </c>
      <c r="EK162">
        <v>528.30600000000004</v>
      </c>
      <c r="EL162">
        <v>0.154</v>
      </c>
      <c r="EM162">
        <v>24.716000000000001</v>
      </c>
      <c r="EN162">
        <v>31.369</v>
      </c>
      <c r="EO162">
        <v>0</v>
      </c>
      <c r="EP162">
        <v>0</v>
      </c>
      <c r="EQ162">
        <v>584.44000000000005</v>
      </c>
      <c r="ER162">
        <v>0</v>
      </c>
      <c r="ES162">
        <v>1816.1560000000002</v>
      </c>
      <c r="ET162">
        <v>0</v>
      </c>
      <c r="EV162">
        <v>0</v>
      </c>
      <c r="EW162">
        <v>0</v>
      </c>
      <c r="EX162">
        <v>0</v>
      </c>
      <c r="EZ162">
        <v>143510470</v>
      </c>
      <c r="FA162">
        <v>0</v>
      </c>
      <c r="FB162">
        <v>150624984</v>
      </c>
      <c r="FC162">
        <v>0</v>
      </c>
      <c r="FD162">
        <v>0</v>
      </c>
      <c r="FE162">
        <v>20020767</v>
      </c>
      <c r="FF162">
        <v>3567228</v>
      </c>
      <c r="FG162">
        <v>6.7610000000000003E-2</v>
      </c>
      <c r="FH162">
        <v>3.1380999999999999E-2</v>
      </c>
      <c r="FI162">
        <v>0</v>
      </c>
      <c r="FJ162">
        <v>0</v>
      </c>
      <c r="FK162">
        <v>22862.986000000001</v>
      </c>
      <c r="FL162">
        <v>181073261</v>
      </c>
      <c r="FM162">
        <v>0</v>
      </c>
      <c r="FN162">
        <v>0</v>
      </c>
      <c r="FO162">
        <v>0</v>
      </c>
      <c r="FP162">
        <v>0</v>
      </c>
      <c r="FQ162">
        <v>0</v>
      </c>
      <c r="FR162">
        <v>0</v>
      </c>
      <c r="FS162">
        <v>0</v>
      </c>
      <c r="FT162">
        <v>0</v>
      </c>
      <c r="FU162">
        <v>0</v>
      </c>
      <c r="FV162">
        <v>0</v>
      </c>
      <c r="FW162">
        <v>0</v>
      </c>
      <c r="FX162">
        <v>0</v>
      </c>
      <c r="FY162">
        <v>0</v>
      </c>
      <c r="GB162">
        <v>2179812</v>
      </c>
      <c r="GC162">
        <v>2179812</v>
      </c>
      <c r="GD162">
        <v>223.995</v>
      </c>
      <c r="GF162">
        <v>0</v>
      </c>
      <c r="GG162">
        <v>0</v>
      </c>
      <c r="GH162">
        <v>0</v>
      </c>
      <c r="GI162">
        <v>0</v>
      </c>
      <c r="GK162">
        <v>0</v>
      </c>
      <c r="GL162">
        <v>0</v>
      </c>
      <c r="GM162">
        <v>0</v>
      </c>
      <c r="GN162">
        <v>0</v>
      </c>
      <c r="GO162">
        <v>0</v>
      </c>
      <c r="GQ162">
        <v>0</v>
      </c>
      <c r="GR162">
        <v>0</v>
      </c>
      <c r="GS162">
        <v>0</v>
      </c>
      <c r="GT162">
        <v>0</v>
      </c>
      <c r="HB162">
        <v>0</v>
      </c>
      <c r="HC162">
        <v>0</v>
      </c>
      <c r="HD162">
        <v>5828222</v>
      </c>
      <c r="HE162">
        <v>0</v>
      </c>
      <c r="HF162">
        <v>16052876</v>
      </c>
      <c r="HG162">
        <v>665005</v>
      </c>
      <c r="HH162">
        <v>2603199</v>
      </c>
      <c r="HI162">
        <v>0</v>
      </c>
      <c r="HJ162">
        <v>1573709</v>
      </c>
      <c r="HK162">
        <v>34567</v>
      </c>
      <c r="HL162">
        <v>19467</v>
      </c>
      <c r="HM162">
        <v>716000</v>
      </c>
      <c r="HN162">
        <v>2828440</v>
      </c>
      <c r="HO162">
        <v>0</v>
      </c>
      <c r="HP162">
        <v>0</v>
      </c>
      <c r="HQ162">
        <v>0</v>
      </c>
      <c r="HR162">
        <v>0</v>
      </c>
      <c r="HS162">
        <v>143477582</v>
      </c>
      <c r="HT162">
        <v>3567228</v>
      </c>
      <c r="HW162">
        <v>0</v>
      </c>
      <c r="HX162">
        <v>1746</v>
      </c>
      <c r="HY162">
        <v>1340</v>
      </c>
      <c r="HZ162">
        <v>1178</v>
      </c>
      <c r="IA162">
        <v>1191</v>
      </c>
      <c r="IB162">
        <v>1203</v>
      </c>
      <c r="IC162">
        <v>6658</v>
      </c>
      <c r="ID162">
        <v>0</v>
      </c>
      <c r="IE162">
        <v>0</v>
      </c>
      <c r="IF162">
        <v>0</v>
      </c>
      <c r="IG162">
        <v>1070</v>
      </c>
      <c r="IH162">
        <v>2809.4549999999999</v>
      </c>
      <c r="II162">
        <v>0</v>
      </c>
      <c r="IJ162">
        <v>1843.6980000000001</v>
      </c>
      <c r="IK162">
        <v>0</v>
      </c>
      <c r="IL162">
        <v>63</v>
      </c>
      <c r="IM162">
        <v>127</v>
      </c>
      <c r="IN162">
        <v>5</v>
      </c>
      <c r="IO162">
        <v>195</v>
      </c>
      <c r="IP162">
        <v>0</v>
      </c>
      <c r="IQ162">
        <v>1843.6980000000001</v>
      </c>
      <c r="IR162">
        <v>1145858</v>
      </c>
      <c r="IS162">
        <v>0</v>
      </c>
      <c r="IT162">
        <v>315000</v>
      </c>
      <c r="IU162">
        <v>381000</v>
      </c>
      <c r="IV162">
        <v>20000</v>
      </c>
      <c r="IW162">
        <v>6215</v>
      </c>
      <c r="IX162">
        <v>0</v>
      </c>
      <c r="IY162">
        <v>0</v>
      </c>
      <c r="IZ162">
        <v>0</v>
      </c>
      <c r="JA162">
        <v>0</v>
      </c>
      <c r="JB162">
        <v>91</v>
      </c>
      <c r="JC162">
        <v>1295919</v>
      </c>
      <c r="JD162">
        <v>125</v>
      </c>
      <c r="JE162">
        <v>943859</v>
      </c>
      <c r="JF162">
        <v>132</v>
      </c>
      <c r="JG162">
        <v>480662</v>
      </c>
      <c r="JH162">
        <v>108000</v>
      </c>
      <c r="JJ162">
        <v>0</v>
      </c>
      <c r="JK162">
        <v>0</v>
      </c>
      <c r="JL162">
        <v>0</v>
      </c>
      <c r="JM162">
        <v>0</v>
      </c>
      <c r="JO162">
        <v>13.106</v>
      </c>
      <c r="JP162">
        <v>151.87200000000001</v>
      </c>
      <c r="JQ162">
        <v>59.017000000000003</v>
      </c>
      <c r="JR162">
        <v>106322</v>
      </c>
      <c r="JS162">
        <v>1433672</v>
      </c>
      <c r="JT162">
        <v>639818</v>
      </c>
      <c r="JU162">
        <v>0</v>
      </c>
      <c r="JW162">
        <v>0</v>
      </c>
      <c r="JX162">
        <v>0</v>
      </c>
      <c r="JY162">
        <v>0</v>
      </c>
      <c r="JZ162">
        <v>0</v>
      </c>
      <c r="KD162">
        <v>0</v>
      </c>
      <c r="KE162">
        <v>7375</v>
      </c>
      <c r="KG162">
        <v>0</v>
      </c>
      <c r="KH162">
        <v>0</v>
      </c>
      <c r="KI162">
        <v>0</v>
      </c>
      <c r="KJ162">
        <v>305</v>
      </c>
      <c r="KK162">
        <v>765</v>
      </c>
      <c r="KL162">
        <v>189558</v>
      </c>
      <c r="KM162">
        <v>475448</v>
      </c>
      <c r="KN162">
        <v>0</v>
      </c>
      <c r="KO162">
        <v>0</v>
      </c>
      <c r="KP162">
        <v>0</v>
      </c>
      <c r="KQ162">
        <v>0</v>
      </c>
      <c r="KS162">
        <v>0</v>
      </c>
      <c r="KT162">
        <v>0</v>
      </c>
      <c r="KU162">
        <v>0</v>
      </c>
      <c r="KW162">
        <v>0</v>
      </c>
      <c r="KX162">
        <v>0</v>
      </c>
      <c r="KY162">
        <v>0</v>
      </c>
      <c r="KZ162">
        <v>168097637</v>
      </c>
      <c r="LA162">
        <v>0</v>
      </c>
      <c r="LB162">
        <v>0</v>
      </c>
      <c r="LD162">
        <v>0</v>
      </c>
      <c r="LE162">
        <v>0</v>
      </c>
      <c r="LF162">
        <v>0</v>
      </c>
      <c r="LG162">
        <v>1032060</v>
      </c>
      <c r="LH162">
        <v>0</v>
      </c>
      <c r="LI162">
        <v>168097637</v>
      </c>
      <c r="LJ162">
        <v>14179.553</v>
      </c>
      <c r="LK162">
        <v>38</v>
      </c>
      <c r="LL162">
        <v>1274520</v>
      </c>
      <c r="LM162">
        <v>299189</v>
      </c>
      <c r="LN162">
        <v>0</v>
      </c>
      <c r="LO162">
        <v>0</v>
      </c>
      <c r="LP162">
        <v>0</v>
      </c>
      <c r="LQ162">
        <v>0</v>
      </c>
      <c r="LR162">
        <v>0</v>
      </c>
      <c r="LS162">
        <v>0</v>
      </c>
      <c r="LT162">
        <v>0</v>
      </c>
      <c r="LU162">
        <v>0</v>
      </c>
      <c r="LV162">
        <v>0</v>
      </c>
      <c r="LW162">
        <v>0</v>
      </c>
      <c r="LX162">
        <v>0</v>
      </c>
      <c r="LY162">
        <v>0</v>
      </c>
      <c r="LZ162">
        <v>17182</v>
      </c>
      <c r="MA162">
        <v>1032060</v>
      </c>
      <c r="MB162">
        <v>0</v>
      </c>
      <c r="MC162">
        <v>688040</v>
      </c>
      <c r="MD162">
        <v>344020</v>
      </c>
      <c r="ME162">
        <v>0</v>
      </c>
      <c r="MF162">
        <v>0</v>
      </c>
      <c r="MG162">
        <v>173925859</v>
      </c>
      <c r="MH162">
        <v>0</v>
      </c>
      <c r="MI162">
        <v>0</v>
      </c>
      <c r="MJ162">
        <v>0</v>
      </c>
      <c r="MK162">
        <v>0</v>
      </c>
      <c r="ML162">
        <v>0</v>
      </c>
      <c r="MM162">
        <v>1228196.149</v>
      </c>
      <c r="MN162">
        <v>271.18100000000004</v>
      </c>
      <c r="MO162">
        <v>81365.085000000006</v>
      </c>
      <c r="MP162">
        <v>5285.0690000000004</v>
      </c>
      <c r="MQ162">
        <v>8094.5240000000003</v>
      </c>
      <c r="MS162">
        <v>763323922</v>
      </c>
      <c r="MT162">
        <v>257639917</v>
      </c>
      <c r="MU162">
        <v>589342</v>
      </c>
      <c r="MV162">
        <v>1746076</v>
      </c>
      <c r="MW162">
        <v>328467</v>
      </c>
      <c r="MX162">
        <v>505684005</v>
      </c>
      <c r="MY162">
        <v>1685390</v>
      </c>
      <c r="MZ162">
        <v>3162500</v>
      </c>
      <c r="NA162">
        <v>543</v>
      </c>
      <c r="NB162">
        <v>179</v>
      </c>
      <c r="ND162">
        <v>16421.61</v>
      </c>
      <c r="NE162">
        <v>738972</v>
      </c>
      <c r="NF162">
        <v>504</v>
      </c>
      <c r="NG162">
        <v>504000</v>
      </c>
      <c r="NH162">
        <v>1821292</v>
      </c>
      <c r="NI162">
        <v>0</v>
      </c>
      <c r="NJ162">
        <v>0</v>
      </c>
      <c r="NK162">
        <v>1422009</v>
      </c>
      <c r="NL162">
        <v>0</v>
      </c>
      <c r="NN162">
        <v>0</v>
      </c>
      <c r="NO162">
        <v>0</v>
      </c>
      <c r="NP162">
        <v>17201</v>
      </c>
      <c r="NT162">
        <v>0</v>
      </c>
      <c r="NU162">
        <v>0</v>
      </c>
      <c r="NV162">
        <v>0</v>
      </c>
      <c r="NW162">
        <v>0</v>
      </c>
      <c r="NX162">
        <v>0</v>
      </c>
      <c r="NY162">
        <v>0</v>
      </c>
      <c r="NZ162">
        <v>0</v>
      </c>
      <c r="OA162">
        <v>0</v>
      </c>
      <c r="OB162">
        <v>0</v>
      </c>
      <c r="OC162">
        <v>0</v>
      </c>
      <c r="OD162">
        <v>0</v>
      </c>
      <c r="OE162">
        <v>8000</v>
      </c>
      <c r="OF162">
        <v>240000</v>
      </c>
      <c r="OG162">
        <v>4000</v>
      </c>
      <c r="OH162">
        <v>8000</v>
      </c>
      <c r="OO162">
        <v>0</v>
      </c>
      <c r="OP162">
        <v>0</v>
      </c>
      <c r="OQ162">
        <v>0</v>
      </c>
      <c r="OR162">
        <v>0</v>
      </c>
      <c r="OS162">
        <v>0</v>
      </c>
      <c r="OT162">
        <v>0</v>
      </c>
      <c r="OU162">
        <v>0</v>
      </c>
      <c r="OV162">
        <v>3538796</v>
      </c>
      <c r="OX162">
        <v>0.25270000000000004</v>
      </c>
      <c r="OY162">
        <v>406500.10000000003</v>
      </c>
      <c r="OZ162">
        <v>599498</v>
      </c>
      <c r="PA162">
        <v>221194</v>
      </c>
      <c r="PB162">
        <v>6925</v>
      </c>
      <c r="PC162">
        <v>0</v>
      </c>
      <c r="PD162">
        <v>35000000</v>
      </c>
      <c r="PE162">
        <v>33517000</v>
      </c>
      <c r="PF162">
        <v>1483000</v>
      </c>
      <c r="PG162">
        <v>306</v>
      </c>
      <c r="PH162">
        <v>0</v>
      </c>
      <c r="PI162">
        <v>0</v>
      </c>
      <c r="PJ162">
        <v>0</v>
      </c>
      <c r="PK162">
        <v>0</v>
      </c>
      <c r="PL162">
        <v>0</v>
      </c>
      <c r="PM162">
        <v>0</v>
      </c>
      <c r="PN162">
        <v>0</v>
      </c>
      <c r="PO162">
        <v>0</v>
      </c>
    </row>
    <row r="163" spans="1:431" customFormat="1" x14ac:dyDescent="0.3">
      <c r="A163">
        <v>46778</v>
      </c>
      <c r="B163" s="4">
        <v>226801</v>
      </c>
      <c r="C163">
        <v>9</v>
      </c>
      <c r="D163">
        <v>2026</v>
      </c>
      <c r="E163">
        <v>6215</v>
      </c>
      <c r="F163">
        <v>0</v>
      </c>
      <c r="G163">
        <v>3766.1110000000003</v>
      </c>
      <c r="H163">
        <v>3248.607</v>
      </c>
      <c r="I163">
        <v>3248.607</v>
      </c>
      <c r="J163">
        <v>3766.1110000000003</v>
      </c>
      <c r="K163">
        <v>0</v>
      </c>
      <c r="L163">
        <v>6215</v>
      </c>
      <c r="M163">
        <v>0</v>
      </c>
      <c r="N163">
        <v>0</v>
      </c>
      <c r="P163">
        <v>3864.2430000000004</v>
      </c>
      <c r="Q163">
        <v>0</v>
      </c>
      <c r="R163">
        <v>1820793</v>
      </c>
      <c r="S163">
        <v>471.19</v>
      </c>
      <c r="U163">
        <v>1324647</v>
      </c>
      <c r="V163">
        <v>173.95600000000002</v>
      </c>
      <c r="W163">
        <v>108114</v>
      </c>
      <c r="X163">
        <v>108114</v>
      </c>
      <c r="Z163">
        <v>0</v>
      </c>
      <c r="AC163">
        <v>0</v>
      </c>
      <c r="AD163" t="s">
        <v>427</v>
      </c>
      <c r="AE163">
        <v>0</v>
      </c>
      <c r="AH163">
        <v>0</v>
      </c>
      <c r="AI163">
        <v>0</v>
      </c>
      <c r="AJ163">
        <v>6215</v>
      </c>
      <c r="AK163" t="s">
        <v>949</v>
      </c>
      <c r="AL163" t="s">
        <v>581</v>
      </c>
      <c r="AM163">
        <v>0</v>
      </c>
      <c r="AN163">
        <v>0</v>
      </c>
      <c r="AO163">
        <v>0</v>
      </c>
      <c r="AP163">
        <v>0</v>
      </c>
      <c r="AQ163">
        <v>0</v>
      </c>
      <c r="AS163">
        <v>0</v>
      </c>
      <c r="AT163">
        <v>0</v>
      </c>
      <c r="AU163">
        <v>0</v>
      </c>
      <c r="AV163">
        <v>-329</v>
      </c>
      <c r="AW163">
        <v>44364706</v>
      </c>
      <c r="AX163">
        <v>42972183</v>
      </c>
      <c r="AY163">
        <v>29584173</v>
      </c>
      <c r="AZ163">
        <v>1820793</v>
      </c>
      <c r="BA163">
        <v>0</v>
      </c>
      <c r="BB163">
        <v>0</v>
      </c>
      <c r="BC163">
        <v>0</v>
      </c>
      <c r="BD163">
        <v>0</v>
      </c>
      <c r="BE163">
        <v>0</v>
      </c>
      <c r="BF163">
        <v>36446383</v>
      </c>
      <c r="BG163">
        <v>0</v>
      </c>
      <c r="BJ163">
        <v>12</v>
      </c>
      <c r="BK163">
        <v>0</v>
      </c>
      <c r="BL163">
        <v>0</v>
      </c>
      <c r="BM163">
        <v>0</v>
      </c>
      <c r="BN163">
        <v>0</v>
      </c>
      <c r="BO163">
        <v>0</v>
      </c>
      <c r="BP163">
        <v>0</v>
      </c>
      <c r="BQ163">
        <v>327</v>
      </c>
      <c r="BS163">
        <v>0</v>
      </c>
      <c r="BT163">
        <v>0</v>
      </c>
      <c r="BU163">
        <v>0</v>
      </c>
      <c r="BV163">
        <v>0</v>
      </c>
      <c r="BW163">
        <v>0</v>
      </c>
      <c r="BY163">
        <v>0</v>
      </c>
      <c r="CA163">
        <v>0</v>
      </c>
      <c r="CB163">
        <v>0</v>
      </c>
      <c r="CC163">
        <v>0</v>
      </c>
      <c r="CD163">
        <v>0</v>
      </c>
      <c r="CE163">
        <v>0</v>
      </c>
      <c r="CF163">
        <v>0</v>
      </c>
      <c r="CG163">
        <v>0</v>
      </c>
      <c r="CH163">
        <v>1648583</v>
      </c>
      <c r="CI163">
        <v>0</v>
      </c>
      <c r="CJ163">
        <v>4</v>
      </c>
      <c r="CK163">
        <v>0</v>
      </c>
      <c r="CL163">
        <v>0</v>
      </c>
      <c r="CN163">
        <v>0</v>
      </c>
      <c r="CO163">
        <v>1</v>
      </c>
      <c r="CP163">
        <v>0.22500000000000001</v>
      </c>
      <c r="CQ163">
        <v>0</v>
      </c>
      <c r="CR163">
        <v>3865.076</v>
      </c>
      <c r="CS163">
        <v>0</v>
      </c>
      <c r="CT163">
        <v>0</v>
      </c>
      <c r="CU163">
        <v>0</v>
      </c>
      <c r="CV163">
        <v>0</v>
      </c>
      <c r="CW163">
        <v>0</v>
      </c>
      <c r="CX163">
        <v>0</v>
      </c>
      <c r="CY163">
        <v>0</v>
      </c>
      <c r="CZ163">
        <v>0</v>
      </c>
      <c r="DB163">
        <v>20190093</v>
      </c>
      <c r="DC163">
        <v>0</v>
      </c>
      <c r="DD163">
        <v>0</v>
      </c>
      <c r="DE163">
        <v>3811893</v>
      </c>
      <c r="DF163">
        <v>3815263</v>
      </c>
      <c r="DG163">
        <v>613.33800000000008</v>
      </c>
      <c r="DH163">
        <v>0</v>
      </c>
      <c r="DI163">
        <v>3370</v>
      </c>
      <c r="DK163">
        <v>0</v>
      </c>
      <c r="DL163">
        <v>0</v>
      </c>
      <c r="DM163">
        <v>4871150</v>
      </c>
      <c r="DN163">
        <v>11860</v>
      </c>
      <c r="DO163">
        <v>0</v>
      </c>
      <c r="DP163">
        <v>0</v>
      </c>
      <c r="DQ163">
        <v>0</v>
      </c>
      <c r="DR163">
        <v>0</v>
      </c>
      <c r="DS163">
        <v>0</v>
      </c>
      <c r="DT163">
        <v>0</v>
      </c>
      <c r="DU163">
        <v>0</v>
      </c>
      <c r="DV163">
        <v>0</v>
      </c>
      <c r="DW163">
        <v>0</v>
      </c>
      <c r="DX163">
        <v>0</v>
      </c>
      <c r="DY163">
        <v>0</v>
      </c>
      <c r="DZ163">
        <v>0</v>
      </c>
      <c r="EA163">
        <v>0</v>
      </c>
      <c r="EB163">
        <v>0</v>
      </c>
      <c r="EC163">
        <v>120.73</v>
      </c>
      <c r="ED163">
        <v>862887</v>
      </c>
      <c r="EE163">
        <v>0</v>
      </c>
      <c r="EF163">
        <v>0</v>
      </c>
      <c r="EG163">
        <v>0</v>
      </c>
      <c r="EH163">
        <v>4020123</v>
      </c>
      <c r="EI163">
        <v>0</v>
      </c>
      <c r="EJ163">
        <v>0</v>
      </c>
      <c r="EK163">
        <v>198.11600000000001</v>
      </c>
      <c r="EL163">
        <v>0</v>
      </c>
      <c r="EM163">
        <v>5.798</v>
      </c>
      <c r="EN163">
        <v>7.0200000000000005</v>
      </c>
      <c r="EO163">
        <v>0</v>
      </c>
      <c r="EP163">
        <v>0</v>
      </c>
      <c r="EQ163">
        <v>210.934</v>
      </c>
      <c r="ER163">
        <v>0</v>
      </c>
      <c r="ES163">
        <v>646.84199999999998</v>
      </c>
      <c r="ET163">
        <v>0</v>
      </c>
      <c r="EV163">
        <v>0</v>
      </c>
      <c r="EW163">
        <v>0</v>
      </c>
      <c r="EX163">
        <v>0</v>
      </c>
      <c r="EZ163">
        <v>36921960</v>
      </c>
      <c r="FA163">
        <v>0</v>
      </c>
      <c r="FB163">
        <v>38730893</v>
      </c>
      <c r="FC163">
        <v>0</v>
      </c>
      <c r="FD163">
        <v>0</v>
      </c>
      <c r="FE163">
        <v>5135244</v>
      </c>
      <c r="FF163">
        <v>914979</v>
      </c>
      <c r="FG163">
        <v>6.7610000000000003E-2</v>
      </c>
      <c r="FH163">
        <v>3.1380999999999999E-2</v>
      </c>
      <c r="FI163">
        <v>0</v>
      </c>
      <c r="FJ163">
        <v>0</v>
      </c>
      <c r="FK163">
        <v>5864.2610000000004</v>
      </c>
      <c r="FL163">
        <v>46429699</v>
      </c>
      <c r="FM163">
        <v>0</v>
      </c>
      <c r="FN163">
        <v>0</v>
      </c>
      <c r="FO163">
        <v>100340</v>
      </c>
      <c r="FP163">
        <v>0</v>
      </c>
      <c r="FQ163">
        <v>123180</v>
      </c>
      <c r="FR163">
        <v>100340</v>
      </c>
      <c r="FS163">
        <v>22840</v>
      </c>
      <c r="FT163">
        <v>0</v>
      </c>
      <c r="FU163">
        <v>0</v>
      </c>
      <c r="FV163">
        <v>0</v>
      </c>
      <c r="FW163">
        <v>0</v>
      </c>
      <c r="FX163">
        <v>0</v>
      </c>
      <c r="FY163">
        <v>0</v>
      </c>
      <c r="GB163">
        <v>2995999</v>
      </c>
      <c r="GC163">
        <v>2995999</v>
      </c>
      <c r="GD163">
        <v>306.57</v>
      </c>
      <c r="GF163">
        <v>0</v>
      </c>
      <c r="GG163">
        <v>0</v>
      </c>
      <c r="GH163">
        <v>0</v>
      </c>
      <c r="GI163">
        <v>0</v>
      </c>
      <c r="GK163">
        <v>0</v>
      </c>
      <c r="GL163">
        <v>0</v>
      </c>
      <c r="GM163">
        <v>0</v>
      </c>
      <c r="GN163">
        <v>0</v>
      </c>
      <c r="GO163">
        <v>0</v>
      </c>
      <c r="GQ163">
        <v>0</v>
      </c>
      <c r="GR163">
        <v>0</v>
      </c>
      <c r="GS163">
        <v>0</v>
      </c>
      <c r="GT163">
        <v>0</v>
      </c>
      <c r="HB163">
        <v>0</v>
      </c>
      <c r="HC163">
        <v>0</v>
      </c>
      <c r="HD163">
        <v>1404383</v>
      </c>
      <c r="HE163">
        <v>0</v>
      </c>
      <c r="HF163">
        <v>3768384</v>
      </c>
      <c r="HG163">
        <v>152889</v>
      </c>
      <c r="HH163">
        <v>366452</v>
      </c>
      <c r="HI163">
        <v>0</v>
      </c>
      <c r="HJ163">
        <v>215713</v>
      </c>
      <c r="HK163">
        <v>9546</v>
      </c>
      <c r="HL163">
        <v>6569</v>
      </c>
      <c r="HM163">
        <v>0</v>
      </c>
      <c r="HN163">
        <v>166179</v>
      </c>
      <c r="HO163">
        <v>0</v>
      </c>
      <c r="HP163">
        <v>0</v>
      </c>
      <c r="HQ163">
        <v>0</v>
      </c>
      <c r="HR163">
        <v>0</v>
      </c>
      <c r="HS163">
        <v>36910100</v>
      </c>
      <c r="HT163">
        <v>914979</v>
      </c>
      <c r="HW163">
        <v>0</v>
      </c>
      <c r="HX163">
        <v>590</v>
      </c>
      <c r="HY163">
        <v>555</v>
      </c>
      <c r="HZ163">
        <v>438</v>
      </c>
      <c r="IA163">
        <v>526</v>
      </c>
      <c r="IB163">
        <v>368</v>
      </c>
      <c r="IC163">
        <v>2477</v>
      </c>
      <c r="ID163">
        <v>0</v>
      </c>
      <c r="IE163">
        <v>0</v>
      </c>
      <c r="IF163">
        <v>0</v>
      </c>
      <c r="IG163">
        <v>246</v>
      </c>
      <c r="IH163">
        <v>809.81799999999998</v>
      </c>
      <c r="II163">
        <v>0</v>
      </c>
      <c r="IJ163">
        <v>173.95600000000002</v>
      </c>
      <c r="IK163">
        <v>0</v>
      </c>
      <c r="IL163">
        <v>0</v>
      </c>
      <c r="IM163">
        <v>0</v>
      </c>
      <c r="IN163">
        <v>0</v>
      </c>
      <c r="IO163">
        <v>0</v>
      </c>
      <c r="IP163">
        <v>0</v>
      </c>
      <c r="IQ163">
        <v>173.95600000000002</v>
      </c>
      <c r="IR163">
        <v>108114</v>
      </c>
      <c r="IS163">
        <v>0</v>
      </c>
      <c r="IT163">
        <v>0</v>
      </c>
      <c r="IU163">
        <v>0</v>
      </c>
      <c r="IV163">
        <v>0</v>
      </c>
      <c r="IW163">
        <v>6215</v>
      </c>
      <c r="IX163">
        <v>0</v>
      </c>
      <c r="IY163">
        <v>0</v>
      </c>
      <c r="IZ163">
        <v>0</v>
      </c>
      <c r="JA163">
        <v>0</v>
      </c>
      <c r="JB163">
        <v>5</v>
      </c>
      <c r="JC163">
        <v>87384</v>
      </c>
      <c r="JD163">
        <v>7</v>
      </c>
      <c r="JE163">
        <v>63121</v>
      </c>
      <c r="JF163">
        <v>2</v>
      </c>
      <c r="JG163">
        <v>9174</v>
      </c>
      <c r="JH163">
        <v>6500</v>
      </c>
      <c r="JJ163">
        <v>0</v>
      </c>
      <c r="JK163">
        <v>0</v>
      </c>
      <c r="JL163">
        <v>0</v>
      </c>
      <c r="JM163">
        <v>0</v>
      </c>
      <c r="JO163">
        <v>1.5590000000000002</v>
      </c>
      <c r="JP163">
        <v>230.75700000000001</v>
      </c>
      <c r="JQ163">
        <v>74.254000000000005</v>
      </c>
      <c r="JR163">
        <v>12647</v>
      </c>
      <c r="JS163">
        <v>2178346</v>
      </c>
      <c r="JT163">
        <v>805006</v>
      </c>
      <c r="JU163">
        <v>0</v>
      </c>
      <c r="JW163">
        <v>0</v>
      </c>
      <c r="JX163">
        <v>0</v>
      </c>
      <c r="JY163">
        <v>0</v>
      </c>
      <c r="JZ163">
        <v>0</v>
      </c>
      <c r="KD163">
        <v>0</v>
      </c>
      <c r="KE163">
        <v>7375</v>
      </c>
      <c r="KG163">
        <v>0</v>
      </c>
      <c r="KH163">
        <v>0</v>
      </c>
      <c r="KI163">
        <v>0</v>
      </c>
      <c r="KJ163">
        <v>180</v>
      </c>
      <c r="KK163">
        <v>66</v>
      </c>
      <c r="KL163">
        <v>111870</v>
      </c>
      <c r="KM163">
        <v>41019</v>
      </c>
      <c r="KN163">
        <v>0</v>
      </c>
      <c r="KO163">
        <v>0</v>
      </c>
      <c r="KP163">
        <v>0</v>
      </c>
      <c r="KQ163">
        <v>0</v>
      </c>
      <c r="KS163">
        <v>0</v>
      </c>
      <c r="KT163">
        <v>0</v>
      </c>
      <c r="KU163">
        <v>0</v>
      </c>
      <c r="KW163">
        <v>0</v>
      </c>
      <c r="KX163">
        <v>0</v>
      </c>
      <c r="KY163">
        <v>0</v>
      </c>
      <c r="KZ163">
        <v>43204523</v>
      </c>
      <c r="LA163">
        <v>0</v>
      </c>
      <c r="LB163">
        <v>0</v>
      </c>
      <c r="LD163">
        <v>0</v>
      </c>
      <c r="LE163">
        <v>0</v>
      </c>
      <c r="LF163">
        <v>0</v>
      </c>
      <c r="LG163">
        <v>244200</v>
      </c>
      <c r="LH163">
        <v>0</v>
      </c>
      <c r="LI163">
        <v>43204523</v>
      </c>
      <c r="LJ163">
        <v>3865.076</v>
      </c>
      <c r="LK163">
        <v>4</v>
      </c>
      <c r="LL163">
        <v>134160</v>
      </c>
      <c r="LM163">
        <v>81553</v>
      </c>
      <c r="LN163">
        <v>0</v>
      </c>
      <c r="LO163">
        <v>0</v>
      </c>
      <c r="LP163">
        <v>0</v>
      </c>
      <c r="LQ163">
        <v>0</v>
      </c>
      <c r="LR163">
        <v>0</v>
      </c>
      <c r="LS163">
        <v>0</v>
      </c>
      <c r="LT163">
        <v>0</v>
      </c>
      <c r="LU163">
        <v>0</v>
      </c>
      <c r="LV163">
        <v>0</v>
      </c>
      <c r="LW163">
        <v>0</v>
      </c>
      <c r="LX163">
        <v>0</v>
      </c>
      <c r="LY163">
        <v>0</v>
      </c>
      <c r="LZ163">
        <v>4065</v>
      </c>
      <c r="MA163">
        <v>244200</v>
      </c>
      <c r="MB163">
        <v>0</v>
      </c>
      <c r="MC163">
        <v>162800</v>
      </c>
      <c r="MD163">
        <v>81400</v>
      </c>
      <c r="ME163">
        <v>0</v>
      </c>
      <c r="MF163">
        <v>0</v>
      </c>
      <c r="MG163">
        <v>44608906</v>
      </c>
      <c r="MH163">
        <v>0</v>
      </c>
      <c r="MI163">
        <v>0</v>
      </c>
      <c r="MJ163">
        <v>0</v>
      </c>
      <c r="MK163">
        <v>0</v>
      </c>
      <c r="ML163">
        <v>0</v>
      </c>
      <c r="MM163">
        <v>1228196.149</v>
      </c>
      <c r="MN163">
        <v>19.545999999999999</v>
      </c>
      <c r="MO163">
        <v>81365.085000000006</v>
      </c>
      <c r="MP163">
        <v>1208.3320000000001</v>
      </c>
      <c r="MQ163">
        <v>2018.15</v>
      </c>
      <c r="MS163">
        <v>763323922</v>
      </c>
      <c r="MT163">
        <v>257639917</v>
      </c>
      <c r="MU163">
        <v>169876</v>
      </c>
      <c r="MV163">
        <v>503302</v>
      </c>
      <c r="MW163">
        <v>75098</v>
      </c>
      <c r="MX163">
        <v>505684005</v>
      </c>
      <c r="MY163">
        <v>121478</v>
      </c>
      <c r="MZ163">
        <v>1176000</v>
      </c>
      <c r="NA163">
        <v>123</v>
      </c>
      <c r="NB163">
        <v>48</v>
      </c>
      <c r="ND163">
        <v>3854.944</v>
      </c>
      <c r="NE163">
        <v>173472</v>
      </c>
      <c r="NF163">
        <v>161</v>
      </c>
      <c r="NG163">
        <v>161000</v>
      </c>
      <c r="NH163">
        <v>430890</v>
      </c>
      <c r="NI163">
        <v>0</v>
      </c>
      <c r="NJ163">
        <v>0</v>
      </c>
      <c r="NK163">
        <v>869316</v>
      </c>
      <c r="NL163">
        <v>0</v>
      </c>
      <c r="NN163">
        <v>0</v>
      </c>
      <c r="NO163">
        <v>0</v>
      </c>
      <c r="NP163">
        <v>4070</v>
      </c>
      <c r="NT163">
        <v>0</v>
      </c>
      <c r="NU163">
        <v>0</v>
      </c>
      <c r="NV163">
        <v>0</v>
      </c>
      <c r="NW163">
        <v>0</v>
      </c>
      <c r="NX163">
        <v>0</v>
      </c>
      <c r="NY163">
        <v>0</v>
      </c>
      <c r="NZ163">
        <v>0</v>
      </c>
      <c r="OA163">
        <v>0</v>
      </c>
      <c r="OB163">
        <v>0</v>
      </c>
      <c r="OC163">
        <v>0</v>
      </c>
      <c r="OD163">
        <v>0</v>
      </c>
      <c r="OE163">
        <v>817500</v>
      </c>
      <c r="OF163">
        <v>4225000</v>
      </c>
      <c r="OG163">
        <v>2500</v>
      </c>
      <c r="OH163">
        <v>5000</v>
      </c>
      <c r="OO163">
        <v>2964.645</v>
      </c>
      <c r="OP163">
        <v>3843.6190000000001</v>
      </c>
      <c r="OQ163">
        <v>6808.2640000000001</v>
      </c>
      <c r="OR163">
        <v>2763790</v>
      </c>
      <c r="OS163">
        <v>1194405</v>
      </c>
      <c r="OT163">
        <v>3958195</v>
      </c>
      <c r="OU163">
        <v>397494</v>
      </c>
      <c r="OV163">
        <v>133467908</v>
      </c>
      <c r="OX163">
        <v>0.25270000000000004</v>
      </c>
      <c r="OY163">
        <v>406500.10000000003</v>
      </c>
      <c r="OZ163">
        <v>24381799</v>
      </c>
      <c r="PA163">
        <v>8996034</v>
      </c>
      <c r="PB163">
        <v>6925</v>
      </c>
      <c r="PC163">
        <v>0</v>
      </c>
      <c r="PD163">
        <v>35000000</v>
      </c>
      <c r="PE163">
        <v>33517000</v>
      </c>
      <c r="PF163">
        <v>1483000</v>
      </c>
      <c r="PG163">
        <v>306</v>
      </c>
      <c r="PH163">
        <v>0</v>
      </c>
      <c r="PI163">
        <v>0</v>
      </c>
      <c r="PJ163">
        <v>0</v>
      </c>
      <c r="PK163">
        <v>0</v>
      </c>
      <c r="PL163">
        <v>4050197</v>
      </c>
      <c r="PM163">
        <v>0</v>
      </c>
      <c r="PN163">
        <v>0</v>
      </c>
      <c r="PO163">
        <v>0</v>
      </c>
    </row>
    <row r="164" spans="1:431" customFormat="1" x14ac:dyDescent="0.3">
      <c r="A164">
        <v>46778</v>
      </c>
      <c r="B164" s="4">
        <v>227803</v>
      </c>
      <c r="C164">
        <v>9</v>
      </c>
      <c r="D164">
        <v>2026</v>
      </c>
      <c r="E164">
        <v>6215</v>
      </c>
      <c r="F164">
        <v>0</v>
      </c>
      <c r="G164">
        <v>1620.874</v>
      </c>
      <c r="H164">
        <v>1464.5830000000001</v>
      </c>
      <c r="I164">
        <v>1464.5830000000001</v>
      </c>
      <c r="J164">
        <v>1620.874</v>
      </c>
      <c r="K164">
        <v>0</v>
      </c>
      <c r="L164">
        <v>6215</v>
      </c>
      <c r="M164">
        <v>0</v>
      </c>
      <c r="N164">
        <v>0</v>
      </c>
      <c r="P164">
        <v>1531.6120000000001</v>
      </c>
      <c r="Q164">
        <v>0</v>
      </c>
      <c r="R164">
        <v>721680</v>
      </c>
      <c r="S164">
        <v>471.19</v>
      </c>
      <c r="U164">
        <v>525029</v>
      </c>
      <c r="V164">
        <v>804.68100000000004</v>
      </c>
      <c r="W164">
        <v>500109</v>
      </c>
      <c r="X164">
        <v>500109</v>
      </c>
      <c r="Z164">
        <v>0</v>
      </c>
      <c r="AC164">
        <v>0</v>
      </c>
      <c r="AD164" t="s">
        <v>427</v>
      </c>
      <c r="AE164">
        <v>0</v>
      </c>
      <c r="AH164">
        <v>0</v>
      </c>
      <c r="AI164">
        <v>0</v>
      </c>
      <c r="AJ164">
        <v>6215</v>
      </c>
      <c r="AK164" t="s">
        <v>949</v>
      </c>
      <c r="AL164" t="s">
        <v>582</v>
      </c>
      <c r="AM164">
        <v>0</v>
      </c>
      <c r="AN164">
        <v>0</v>
      </c>
      <c r="AO164">
        <v>0</v>
      </c>
      <c r="AP164">
        <v>0</v>
      </c>
      <c r="AQ164">
        <v>0</v>
      </c>
      <c r="AS164">
        <v>0</v>
      </c>
      <c r="AT164">
        <v>0</v>
      </c>
      <c r="AU164">
        <v>0</v>
      </c>
      <c r="AV164">
        <v>-147</v>
      </c>
      <c r="AW164">
        <v>21423782</v>
      </c>
      <c r="AX164">
        <v>20825721</v>
      </c>
      <c r="AY164">
        <v>14027037</v>
      </c>
      <c r="AZ164">
        <v>721680</v>
      </c>
      <c r="BA164">
        <v>71.832999999999998</v>
      </c>
      <c r="BB164">
        <v>0</v>
      </c>
      <c r="BC164">
        <v>0</v>
      </c>
      <c r="BD164">
        <v>0</v>
      </c>
      <c r="BE164">
        <v>0</v>
      </c>
      <c r="BF164">
        <v>17564723</v>
      </c>
      <c r="BG164">
        <v>0</v>
      </c>
      <c r="BJ164">
        <v>12</v>
      </c>
      <c r="BK164">
        <v>0</v>
      </c>
      <c r="BL164">
        <v>0</v>
      </c>
      <c r="BM164">
        <v>0</v>
      </c>
      <c r="BN164">
        <v>0</v>
      </c>
      <c r="BO164">
        <v>0</v>
      </c>
      <c r="BP164">
        <v>0</v>
      </c>
      <c r="BQ164">
        <v>659</v>
      </c>
      <c r="BS164">
        <v>0</v>
      </c>
      <c r="BT164">
        <v>0</v>
      </c>
      <c r="BU164">
        <v>0</v>
      </c>
      <c r="BV164">
        <v>0</v>
      </c>
      <c r="BW164">
        <v>0</v>
      </c>
      <c r="BY164">
        <v>0</v>
      </c>
      <c r="CA164">
        <v>0</v>
      </c>
      <c r="CB164">
        <v>0</v>
      </c>
      <c r="CC164">
        <v>0</v>
      </c>
      <c r="CD164">
        <v>0</v>
      </c>
      <c r="CE164">
        <v>0</v>
      </c>
      <c r="CF164">
        <v>0</v>
      </c>
      <c r="CG164">
        <v>0</v>
      </c>
      <c r="CH164">
        <v>719804</v>
      </c>
      <c r="CI164">
        <v>0</v>
      </c>
      <c r="CJ164">
        <v>4</v>
      </c>
      <c r="CK164">
        <v>0</v>
      </c>
      <c r="CL164">
        <v>0</v>
      </c>
      <c r="CN164">
        <v>0</v>
      </c>
      <c r="CO164">
        <v>1</v>
      </c>
      <c r="CP164">
        <v>0</v>
      </c>
      <c r="CQ164">
        <v>2</v>
      </c>
      <c r="CR164">
        <v>1529.558</v>
      </c>
      <c r="CS164">
        <v>0</v>
      </c>
      <c r="CT164">
        <v>0</v>
      </c>
      <c r="CU164">
        <v>0</v>
      </c>
      <c r="CV164">
        <v>0</v>
      </c>
      <c r="CW164">
        <v>0</v>
      </c>
      <c r="CX164">
        <v>0</v>
      </c>
      <c r="CY164">
        <v>0</v>
      </c>
      <c r="CZ164">
        <v>0</v>
      </c>
      <c r="DB164">
        <v>9102383</v>
      </c>
      <c r="DC164">
        <v>0</v>
      </c>
      <c r="DD164">
        <v>0</v>
      </c>
      <c r="DE164">
        <v>2539527</v>
      </c>
      <c r="DF164">
        <v>2539527</v>
      </c>
      <c r="DG164">
        <v>408.613</v>
      </c>
      <c r="DH164">
        <v>0</v>
      </c>
      <c r="DI164">
        <v>0</v>
      </c>
      <c r="DK164">
        <v>387</v>
      </c>
      <c r="DL164">
        <v>0</v>
      </c>
      <c r="DM164">
        <v>2613645</v>
      </c>
      <c r="DN164">
        <v>6364</v>
      </c>
      <c r="DO164">
        <v>0</v>
      </c>
      <c r="DP164">
        <v>0</v>
      </c>
      <c r="DQ164">
        <v>0</v>
      </c>
      <c r="DR164">
        <v>0</v>
      </c>
      <c r="DS164">
        <v>0</v>
      </c>
      <c r="DT164">
        <v>0</v>
      </c>
      <c r="DU164">
        <v>0</v>
      </c>
      <c r="DV164">
        <v>0</v>
      </c>
      <c r="DW164">
        <v>0</v>
      </c>
      <c r="DX164">
        <v>0</v>
      </c>
      <c r="DY164">
        <v>0</v>
      </c>
      <c r="DZ164">
        <v>0</v>
      </c>
      <c r="EA164">
        <v>9.6000000000000002E-2</v>
      </c>
      <c r="EB164">
        <v>0</v>
      </c>
      <c r="EC164">
        <v>37.495000000000005</v>
      </c>
      <c r="ED164">
        <v>267986</v>
      </c>
      <c r="EE164">
        <v>0</v>
      </c>
      <c r="EF164">
        <v>0</v>
      </c>
      <c r="EG164">
        <v>0</v>
      </c>
      <c r="EH164">
        <v>2352023</v>
      </c>
      <c r="EI164">
        <v>0</v>
      </c>
      <c r="EJ164">
        <v>0</v>
      </c>
      <c r="EK164">
        <v>110.958</v>
      </c>
      <c r="EL164">
        <v>4.8000000000000001E-2</v>
      </c>
      <c r="EM164">
        <v>7.5880000000000001</v>
      </c>
      <c r="EN164">
        <v>4.4649999999999999</v>
      </c>
      <c r="EO164">
        <v>0</v>
      </c>
      <c r="EP164">
        <v>0</v>
      </c>
      <c r="EQ164">
        <v>123.107</v>
      </c>
      <c r="ER164">
        <v>0</v>
      </c>
      <c r="ES164">
        <v>378.44300000000004</v>
      </c>
      <c r="ET164">
        <v>0</v>
      </c>
      <c r="EV164">
        <v>0</v>
      </c>
      <c r="EW164">
        <v>0</v>
      </c>
      <c r="EX164">
        <v>0</v>
      </c>
      <c r="EZ164">
        <v>17909918</v>
      </c>
      <c r="FA164">
        <v>0</v>
      </c>
      <c r="FB164">
        <v>18625235</v>
      </c>
      <c r="FC164">
        <v>0</v>
      </c>
      <c r="FD164">
        <v>0</v>
      </c>
      <c r="FE164">
        <v>2474844</v>
      </c>
      <c r="FF164">
        <v>440959</v>
      </c>
      <c r="FG164">
        <v>6.7610000000000003E-2</v>
      </c>
      <c r="FH164">
        <v>3.1380999999999999E-2</v>
      </c>
      <c r="FI164">
        <v>0</v>
      </c>
      <c r="FJ164">
        <v>0</v>
      </c>
      <c r="FK164">
        <v>2826.1820000000002</v>
      </c>
      <c r="FL164">
        <v>22260842</v>
      </c>
      <c r="FM164">
        <v>0</v>
      </c>
      <c r="FN164">
        <v>0</v>
      </c>
      <c r="FO164">
        <v>35345</v>
      </c>
      <c r="FP164">
        <v>0</v>
      </c>
      <c r="FQ164">
        <v>35345</v>
      </c>
      <c r="FR164">
        <v>35345</v>
      </c>
      <c r="FS164">
        <v>0</v>
      </c>
      <c r="FT164">
        <v>0</v>
      </c>
      <c r="FU164">
        <v>0</v>
      </c>
      <c r="FV164">
        <v>0</v>
      </c>
      <c r="FW164">
        <v>0</v>
      </c>
      <c r="FX164">
        <v>0</v>
      </c>
      <c r="FY164">
        <v>0</v>
      </c>
      <c r="GB164">
        <v>318694</v>
      </c>
      <c r="GC164">
        <v>318694</v>
      </c>
      <c r="GD164">
        <v>33.184000000000005</v>
      </c>
      <c r="GF164">
        <v>0</v>
      </c>
      <c r="GG164">
        <v>0</v>
      </c>
      <c r="GH164">
        <v>0</v>
      </c>
      <c r="GI164">
        <v>0</v>
      </c>
      <c r="GK164">
        <v>0</v>
      </c>
      <c r="GL164">
        <v>0</v>
      </c>
      <c r="GM164">
        <v>0</v>
      </c>
      <c r="GN164">
        <v>0</v>
      </c>
      <c r="GO164">
        <v>0</v>
      </c>
      <c r="GQ164">
        <v>0</v>
      </c>
      <c r="GR164">
        <v>0</v>
      </c>
      <c r="GS164">
        <v>0</v>
      </c>
      <c r="GT164">
        <v>0</v>
      </c>
      <c r="HB164">
        <v>0</v>
      </c>
      <c r="HC164">
        <v>0</v>
      </c>
      <c r="HD164">
        <v>604424</v>
      </c>
      <c r="HE164">
        <v>0</v>
      </c>
      <c r="HF164">
        <v>1698916</v>
      </c>
      <c r="HG164">
        <v>43505</v>
      </c>
      <c r="HH164">
        <v>723431</v>
      </c>
      <c r="HI164">
        <v>0</v>
      </c>
      <c r="HJ164">
        <v>166434</v>
      </c>
      <c r="HK164">
        <v>2322</v>
      </c>
      <c r="HL164">
        <v>2107</v>
      </c>
      <c r="HM164">
        <v>6000</v>
      </c>
      <c r="HN164">
        <v>12149</v>
      </c>
      <c r="HO164">
        <v>0</v>
      </c>
      <c r="HP164">
        <v>0</v>
      </c>
      <c r="HQ164">
        <v>0</v>
      </c>
      <c r="HR164">
        <v>0</v>
      </c>
      <c r="HS164">
        <v>17903555</v>
      </c>
      <c r="HT164">
        <v>440959</v>
      </c>
      <c r="HW164">
        <v>0</v>
      </c>
      <c r="HX164">
        <v>276</v>
      </c>
      <c r="HY164">
        <v>359</v>
      </c>
      <c r="HZ164">
        <v>460</v>
      </c>
      <c r="IA164">
        <v>246</v>
      </c>
      <c r="IB164">
        <v>297</v>
      </c>
      <c r="IC164">
        <v>1638</v>
      </c>
      <c r="ID164">
        <v>0</v>
      </c>
      <c r="IE164">
        <v>0</v>
      </c>
      <c r="IF164">
        <v>0</v>
      </c>
      <c r="IG164">
        <v>70</v>
      </c>
      <c r="IH164">
        <v>809.93299999999999</v>
      </c>
      <c r="II164">
        <v>0</v>
      </c>
      <c r="IJ164">
        <v>804.68100000000004</v>
      </c>
      <c r="IK164">
        <v>0</v>
      </c>
      <c r="IL164">
        <v>0</v>
      </c>
      <c r="IM164">
        <v>2</v>
      </c>
      <c r="IN164">
        <v>0</v>
      </c>
      <c r="IO164">
        <v>2</v>
      </c>
      <c r="IP164">
        <v>0</v>
      </c>
      <c r="IQ164">
        <v>804.68100000000004</v>
      </c>
      <c r="IR164">
        <v>500109</v>
      </c>
      <c r="IS164">
        <v>0</v>
      </c>
      <c r="IT164">
        <v>0</v>
      </c>
      <c r="IU164">
        <v>6000</v>
      </c>
      <c r="IV164">
        <v>0</v>
      </c>
      <c r="IW164">
        <v>6215</v>
      </c>
      <c r="IX164">
        <v>0</v>
      </c>
      <c r="IY164">
        <v>0</v>
      </c>
      <c r="IZ164">
        <v>0</v>
      </c>
      <c r="JA164">
        <v>0</v>
      </c>
      <c r="JB164">
        <v>0</v>
      </c>
      <c r="JC164">
        <v>0</v>
      </c>
      <c r="JD164">
        <v>1</v>
      </c>
      <c r="JE164">
        <v>12149</v>
      </c>
      <c r="JF164">
        <v>0</v>
      </c>
      <c r="JG164">
        <v>0</v>
      </c>
      <c r="JH164">
        <v>0</v>
      </c>
      <c r="JJ164">
        <v>0</v>
      </c>
      <c r="JK164">
        <v>0</v>
      </c>
      <c r="JL164">
        <v>0</v>
      </c>
      <c r="JM164">
        <v>0</v>
      </c>
      <c r="JO164">
        <v>1.48</v>
      </c>
      <c r="JP164">
        <v>26.422000000000001</v>
      </c>
      <c r="JQ164">
        <v>5.282</v>
      </c>
      <c r="JR164">
        <v>12007</v>
      </c>
      <c r="JS164">
        <v>249424</v>
      </c>
      <c r="JT164">
        <v>57263</v>
      </c>
      <c r="JU164">
        <v>0</v>
      </c>
      <c r="JW164">
        <v>0</v>
      </c>
      <c r="JX164">
        <v>0</v>
      </c>
      <c r="JY164">
        <v>0</v>
      </c>
      <c r="JZ164">
        <v>0</v>
      </c>
      <c r="KD164">
        <v>0</v>
      </c>
      <c r="KE164">
        <v>7375</v>
      </c>
      <c r="KG164">
        <v>0</v>
      </c>
      <c r="KH164">
        <v>0</v>
      </c>
      <c r="KI164">
        <v>0</v>
      </c>
      <c r="KJ164">
        <v>39</v>
      </c>
      <c r="KK164">
        <v>31</v>
      </c>
      <c r="KL164">
        <v>24239</v>
      </c>
      <c r="KM164">
        <v>19267</v>
      </c>
      <c r="KN164">
        <v>0</v>
      </c>
      <c r="KO164">
        <v>0</v>
      </c>
      <c r="KP164">
        <v>0</v>
      </c>
      <c r="KQ164">
        <v>0</v>
      </c>
      <c r="KS164">
        <v>0</v>
      </c>
      <c r="KT164">
        <v>0</v>
      </c>
      <c r="KU164">
        <v>0</v>
      </c>
      <c r="KW164">
        <v>0</v>
      </c>
      <c r="KX164">
        <v>0</v>
      </c>
      <c r="KY164">
        <v>0</v>
      </c>
      <c r="KZ164">
        <v>20934738</v>
      </c>
      <c r="LA164">
        <v>0</v>
      </c>
      <c r="LB164">
        <v>0</v>
      </c>
      <c r="LD164">
        <v>0</v>
      </c>
      <c r="LE164">
        <v>0</v>
      </c>
      <c r="LF164">
        <v>0</v>
      </c>
      <c r="LG164">
        <v>115380</v>
      </c>
      <c r="LH164">
        <v>0</v>
      </c>
      <c r="LI164">
        <v>20934738</v>
      </c>
      <c r="LJ164">
        <v>1529.558</v>
      </c>
      <c r="LK164">
        <v>4</v>
      </c>
      <c r="LL164">
        <v>134160</v>
      </c>
      <c r="LM164">
        <v>32274</v>
      </c>
      <c r="LN164">
        <v>0</v>
      </c>
      <c r="LO164">
        <v>0</v>
      </c>
      <c r="LP164">
        <v>0</v>
      </c>
      <c r="LQ164">
        <v>0</v>
      </c>
      <c r="LR164">
        <v>0</v>
      </c>
      <c r="LS164">
        <v>0</v>
      </c>
      <c r="LT164">
        <v>0</v>
      </c>
      <c r="LU164">
        <v>0</v>
      </c>
      <c r="LV164">
        <v>0</v>
      </c>
      <c r="LW164">
        <v>0</v>
      </c>
      <c r="LX164">
        <v>0</v>
      </c>
      <c r="LY164">
        <v>0</v>
      </c>
      <c r="LZ164">
        <v>1910</v>
      </c>
      <c r="MA164">
        <v>115380</v>
      </c>
      <c r="MB164">
        <v>0</v>
      </c>
      <c r="MC164">
        <v>76920</v>
      </c>
      <c r="MD164">
        <v>38460</v>
      </c>
      <c r="ME164">
        <v>0</v>
      </c>
      <c r="MF164">
        <v>0</v>
      </c>
      <c r="MG164">
        <v>21539162</v>
      </c>
      <c r="MH164">
        <v>0</v>
      </c>
      <c r="MI164">
        <v>0</v>
      </c>
      <c r="MJ164">
        <v>0</v>
      </c>
      <c r="MK164">
        <v>0</v>
      </c>
      <c r="ML164">
        <v>0</v>
      </c>
      <c r="MM164">
        <v>1228196.149</v>
      </c>
      <c r="MN164">
        <v>83.013000000000005</v>
      </c>
      <c r="MO164">
        <v>81365.085000000006</v>
      </c>
      <c r="MP164">
        <v>605.07100000000003</v>
      </c>
      <c r="MQ164">
        <v>1415.0040000000001</v>
      </c>
      <c r="MS164">
        <v>763323922</v>
      </c>
      <c r="MT164">
        <v>257639917</v>
      </c>
      <c r="MU164">
        <v>169900</v>
      </c>
      <c r="MV164">
        <v>503373</v>
      </c>
      <c r="MW164">
        <v>37605</v>
      </c>
      <c r="MX164">
        <v>505684005</v>
      </c>
      <c r="MY164">
        <v>515926</v>
      </c>
      <c r="MZ164">
        <v>492000</v>
      </c>
      <c r="NA164">
        <v>47</v>
      </c>
      <c r="NB164">
        <v>29</v>
      </c>
      <c r="ND164">
        <v>1737.94</v>
      </c>
      <c r="NE164">
        <v>78207</v>
      </c>
      <c r="NF164">
        <v>88</v>
      </c>
      <c r="NG164">
        <v>88000</v>
      </c>
      <c r="NH164">
        <v>202460</v>
      </c>
      <c r="NI164">
        <v>0</v>
      </c>
      <c r="NJ164">
        <v>0</v>
      </c>
      <c r="NK164">
        <v>154402</v>
      </c>
      <c r="NL164">
        <v>0</v>
      </c>
      <c r="NN164">
        <v>0</v>
      </c>
      <c r="NO164">
        <v>0</v>
      </c>
      <c r="NP164">
        <v>1923</v>
      </c>
      <c r="NT164">
        <v>0</v>
      </c>
      <c r="NU164">
        <v>0</v>
      </c>
      <c r="NV164">
        <v>0</v>
      </c>
      <c r="NW164">
        <v>0</v>
      </c>
      <c r="NX164">
        <v>0</v>
      </c>
      <c r="NY164">
        <v>0</v>
      </c>
      <c r="NZ164">
        <v>0</v>
      </c>
      <c r="OA164">
        <v>0</v>
      </c>
      <c r="OB164">
        <v>0</v>
      </c>
      <c r="OC164">
        <v>0</v>
      </c>
      <c r="OD164">
        <v>0</v>
      </c>
      <c r="OE164">
        <v>4000</v>
      </c>
      <c r="OF164">
        <v>56000</v>
      </c>
      <c r="OG164">
        <v>4000</v>
      </c>
      <c r="OH164">
        <v>8000</v>
      </c>
      <c r="OO164">
        <v>0</v>
      </c>
      <c r="OP164">
        <v>0</v>
      </c>
      <c r="OQ164">
        <v>0</v>
      </c>
      <c r="OR164">
        <v>0</v>
      </c>
      <c r="OS164">
        <v>0</v>
      </c>
      <c r="OT164">
        <v>0</v>
      </c>
      <c r="OU164">
        <v>0</v>
      </c>
      <c r="OV164">
        <v>896588</v>
      </c>
      <c r="OX164">
        <v>0.25270000000000004</v>
      </c>
      <c r="OY164">
        <v>406500.10000000003</v>
      </c>
      <c r="OZ164">
        <v>147407</v>
      </c>
      <c r="PA164">
        <v>54388</v>
      </c>
      <c r="PB164">
        <v>6925</v>
      </c>
      <c r="PC164">
        <v>0</v>
      </c>
      <c r="PD164">
        <v>35000000</v>
      </c>
      <c r="PE164">
        <v>33517000</v>
      </c>
      <c r="PF164">
        <v>1483000</v>
      </c>
      <c r="PG164">
        <v>306</v>
      </c>
      <c r="PH164">
        <v>0</v>
      </c>
      <c r="PI164">
        <v>0</v>
      </c>
      <c r="PJ164">
        <v>0</v>
      </c>
      <c r="PK164">
        <v>0</v>
      </c>
      <c r="PL164">
        <v>0</v>
      </c>
      <c r="PM164">
        <v>0</v>
      </c>
      <c r="PN164">
        <v>0</v>
      </c>
      <c r="PO164">
        <v>0</v>
      </c>
    </row>
    <row r="165" spans="1:431" customFormat="1" x14ac:dyDescent="0.3">
      <c r="A165">
        <v>46778</v>
      </c>
      <c r="B165" s="4">
        <v>227804</v>
      </c>
      <c r="C165">
        <v>9</v>
      </c>
      <c r="D165">
        <v>2026</v>
      </c>
      <c r="E165">
        <v>6215</v>
      </c>
      <c r="F165">
        <v>0</v>
      </c>
      <c r="G165">
        <v>1700.2420000000002</v>
      </c>
      <c r="H165">
        <v>1534.5910000000001</v>
      </c>
      <c r="I165">
        <v>1534.5910000000001</v>
      </c>
      <c r="J165">
        <v>1700.2420000000002</v>
      </c>
      <c r="K165">
        <v>0</v>
      </c>
      <c r="L165">
        <v>6215</v>
      </c>
      <c r="M165">
        <v>0</v>
      </c>
      <c r="N165">
        <v>0</v>
      </c>
      <c r="P165">
        <v>1661.461</v>
      </c>
      <c r="Q165">
        <v>0</v>
      </c>
      <c r="R165">
        <v>782864</v>
      </c>
      <c r="S165">
        <v>471.19</v>
      </c>
      <c r="U165">
        <v>569541</v>
      </c>
      <c r="V165">
        <v>362.98</v>
      </c>
      <c r="W165">
        <v>225592</v>
      </c>
      <c r="X165">
        <v>225592</v>
      </c>
      <c r="Z165">
        <v>0</v>
      </c>
      <c r="AC165">
        <v>0</v>
      </c>
      <c r="AD165" t="s">
        <v>427</v>
      </c>
      <c r="AE165">
        <v>0</v>
      </c>
      <c r="AH165">
        <v>0</v>
      </c>
      <c r="AI165">
        <v>0</v>
      </c>
      <c r="AJ165">
        <v>6215</v>
      </c>
      <c r="AK165" t="s">
        <v>949</v>
      </c>
      <c r="AL165" t="s">
        <v>583</v>
      </c>
      <c r="AM165">
        <v>0</v>
      </c>
      <c r="AN165">
        <v>0</v>
      </c>
      <c r="AO165">
        <v>0</v>
      </c>
      <c r="AP165">
        <v>0</v>
      </c>
      <c r="AQ165">
        <v>0</v>
      </c>
      <c r="AS165">
        <v>0</v>
      </c>
      <c r="AT165">
        <v>0</v>
      </c>
      <c r="AU165">
        <v>0</v>
      </c>
      <c r="AV165">
        <v>-100403</v>
      </c>
      <c r="AW165">
        <v>18877334</v>
      </c>
      <c r="AX165">
        <v>18247655</v>
      </c>
      <c r="AY165">
        <v>12424286</v>
      </c>
      <c r="AZ165">
        <v>782864</v>
      </c>
      <c r="BA165">
        <v>0</v>
      </c>
      <c r="BB165">
        <v>0</v>
      </c>
      <c r="BC165">
        <v>0</v>
      </c>
      <c r="BD165">
        <v>0</v>
      </c>
      <c r="BE165">
        <v>0</v>
      </c>
      <c r="BF165">
        <v>15423266</v>
      </c>
      <c r="BG165">
        <v>0</v>
      </c>
      <c r="BJ165">
        <v>12</v>
      </c>
      <c r="BK165">
        <v>0</v>
      </c>
      <c r="BL165">
        <v>0</v>
      </c>
      <c r="BM165">
        <v>0</v>
      </c>
      <c r="BN165">
        <v>0</v>
      </c>
      <c r="BO165">
        <v>0</v>
      </c>
      <c r="BP165">
        <v>0</v>
      </c>
      <c r="BQ165">
        <v>646</v>
      </c>
      <c r="BS165">
        <v>0</v>
      </c>
      <c r="BT165">
        <v>0</v>
      </c>
      <c r="BU165">
        <v>0</v>
      </c>
      <c r="BV165">
        <v>0</v>
      </c>
      <c r="BW165">
        <v>0</v>
      </c>
      <c r="BY165">
        <v>0</v>
      </c>
      <c r="CA165">
        <v>0</v>
      </c>
      <c r="CB165">
        <v>0</v>
      </c>
      <c r="CC165">
        <v>0</v>
      </c>
      <c r="CD165">
        <v>0</v>
      </c>
      <c r="CE165">
        <v>0</v>
      </c>
      <c r="CF165">
        <v>0</v>
      </c>
      <c r="CG165">
        <v>0</v>
      </c>
      <c r="CH165">
        <v>742500</v>
      </c>
      <c r="CI165">
        <v>0</v>
      </c>
      <c r="CJ165">
        <v>4</v>
      </c>
      <c r="CK165">
        <v>0</v>
      </c>
      <c r="CL165">
        <v>0</v>
      </c>
      <c r="CN165">
        <v>0</v>
      </c>
      <c r="CO165">
        <v>1</v>
      </c>
      <c r="CP165">
        <v>0</v>
      </c>
      <c r="CQ165">
        <v>0</v>
      </c>
      <c r="CR165">
        <v>1644.741</v>
      </c>
      <c r="CS165">
        <v>0</v>
      </c>
      <c r="CT165">
        <v>0</v>
      </c>
      <c r="CU165">
        <v>0</v>
      </c>
      <c r="CV165">
        <v>0</v>
      </c>
      <c r="CW165">
        <v>0</v>
      </c>
      <c r="CX165">
        <v>0</v>
      </c>
      <c r="CY165">
        <v>0</v>
      </c>
      <c r="CZ165">
        <v>0</v>
      </c>
      <c r="DB165">
        <v>9537483</v>
      </c>
      <c r="DC165">
        <v>0</v>
      </c>
      <c r="DD165">
        <v>0</v>
      </c>
      <c r="DE165">
        <v>892785</v>
      </c>
      <c r="DF165">
        <v>892785</v>
      </c>
      <c r="DG165">
        <v>143.65</v>
      </c>
      <c r="DH165">
        <v>0</v>
      </c>
      <c r="DI165">
        <v>0</v>
      </c>
      <c r="DK165">
        <v>187</v>
      </c>
      <c r="DL165">
        <v>0</v>
      </c>
      <c r="DM165">
        <v>1782880</v>
      </c>
      <c r="DN165">
        <v>4341</v>
      </c>
      <c r="DO165">
        <v>0</v>
      </c>
      <c r="DP165">
        <v>0</v>
      </c>
      <c r="DQ165">
        <v>0</v>
      </c>
      <c r="DR165">
        <v>0</v>
      </c>
      <c r="DS165">
        <v>0</v>
      </c>
      <c r="DT165">
        <v>0</v>
      </c>
      <c r="DU165">
        <v>0</v>
      </c>
      <c r="DV165">
        <v>0</v>
      </c>
      <c r="DW165">
        <v>0</v>
      </c>
      <c r="DX165">
        <v>0</v>
      </c>
      <c r="DY165">
        <v>0</v>
      </c>
      <c r="DZ165">
        <v>0</v>
      </c>
      <c r="EA165">
        <v>0</v>
      </c>
      <c r="EB165">
        <v>0</v>
      </c>
      <c r="EC165">
        <v>45.411000000000001</v>
      </c>
      <c r="ED165">
        <v>324564</v>
      </c>
      <c r="EE165">
        <v>0</v>
      </c>
      <c r="EF165">
        <v>0</v>
      </c>
      <c r="EG165">
        <v>0</v>
      </c>
      <c r="EH165">
        <v>1462657</v>
      </c>
      <c r="EI165">
        <v>0</v>
      </c>
      <c r="EJ165">
        <v>0</v>
      </c>
      <c r="EK165">
        <v>70.403000000000006</v>
      </c>
      <c r="EL165">
        <v>0</v>
      </c>
      <c r="EM165">
        <v>1.9780000000000002</v>
      </c>
      <c r="EN165">
        <v>3.64</v>
      </c>
      <c r="EO165">
        <v>0</v>
      </c>
      <c r="EP165">
        <v>0</v>
      </c>
      <c r="EQ165">
        <v>76.021000000000001</v>
      </c>
      <c r="ER165">
        <v>0</v>
      </c>
      <c r="ES165">
        <v>235.34300000000002</v>
      </c>
      <c r="ET165">
        <v>0</v>
      </c>
      <c r="EV165">
        <v>0</v>
      </c>
      <c r="EW165">
        <v>0</v>
      </c>
      <c r="EX165">
        <v>0</v>
      </c>
      <c r="EZ165">
        <v>15687340</v>
      </c>
      <c r="FA165">
        <v>0</v>
      </c>
      <c r="FB165">
        <v>16465863</v>
      </c>
      <c r="FC165">
        <v>0</v>
      </c>
      <c r="FD165">
        <v>0</v>
      </c>
      <c r="FE165">
        <v>2173117</v>
      </c>
      <c r="FF165">
        <v>387198</v>
      </c>
      <c r="FG165">
        <v>6.7610000000000003E-2</v>
      </c>
      <c r="FH165">
        <v>3.1380999999999999E-2</v>
      </c>
      <c r="FI165">
        <v>0</v>
      </c>
      <c r="FJ165">
        <v>0</v>
      </c>
      <c r="FK165">
        <v>2481.62</v>
      </c>
      <c r="FL165">
        <v>19768678</v>
      </c>
      <c r="FM165">
        <v>0</v>
      </c>
      <c r="FN165">
        <v>0</v>
      </c>
      <c r="FO165">
        <v>0</v>
      </c>
      <c r="FP165">
        <v>0</v>
      </c>
      <c r="FQ165">
        <v>0</v>
      </c>
      <c r="FR165">
        <v>0</v>
      </c>
      <c r="FS165">
        <v>0</v>
      </c>
      <c r="FT165">
        <v>0</v>
      </c>
      <c r="FU165">
        <v>0</v>
      </c>
      <c r="FV165">
        <v>0</v>
      </c>
      <c r="FW165">
        <v>0</v>
      </c>
      <c r="FX165">
        <v>0</v>
      </c>
      <c r="FY165">
        <v>0</v>
      </c>
      <c r="GB165">
        <v>882596</v>
      </c>
      <c r="GC165">
        <v>882596</v>
      </c>
      <c r="GD165">
        <v>89.63</v>
      </c>
      <c r="GF165">
        <v>0</v>
      </c>
      <c r="GG165">
        <v>0</v>
      </c>
      <c r="GH165">
        <v>0</v>
      </c>
      <c r="GI165">
        <v>0</v>
      </c>
      <c r="GK165">
        <v>0</v>
      </c>
      <c r="GL165">
        <v>0</v>
      </c>
      <c r="GM165">
        <v>0</v>
      </c>
      <c r="GN165">
        <v>0</v>
      </c>
      <c r="GO165">
        <v>0</v>
      </c>
      <c r="GQ165">
        <v>0</v>
      </c>
      <c r="GR165">
        <v>0</v>
      </c>
      <c r="GS165">
        <v>0</v>
      </c>
      <c r="GT165">
        <v>0</v>
      </c>
      <c r="HB165">
        <v>0</v>
      </c>
      <c r="HC165">
        <v>0</v>
      </c>
      <c r="HD165">
        <v>634020</v>
      </c>
      <c r="HE165">
        <v>0</v>
      </c>
      <c r="HF165">
        <v>1780126</v>
      </c>
      <c r="HG165">
        <v>39776</v>
      </c>
      <c r="HH165">
        <v>213687</v>
      </c>
      <c r="HI165">
        <v>0</v>
      </c>
      <c r="HJ165">
        <v>102087</v>
      </c>
      <c r="HK165">
        <v>3497</v>
      </c>
      <c r="HL165">
        <v>2760</v>
      </c>
      <c r="HM165">
        <v>64000</v>
      </c>
      <c r="HN165">
        <v>0</v>
      </c>
      <c r="HO165">
        <v>0</v>
      </c>
      <c r="HP165">
        <v>0</v>
      </c>
      <c r="HQ165">
        <v>0</v>
      </c>
      <c r="HR165">
        <v>0</v>
      </c>
      <c r="HS165">
        <v>15682999</v>
      </c>
      <c r="HT165">
        <v>387198</v>
      </c>
      <c r="HW165">
        <v>0</v>
      </c>
      <c r="HX165">
        <v>179</v>
      </c>
      <c r="HY165">
        <v>174</v>
      </c>
      <c r="HZ165">
        <v>124</v>
      </c>
      <c r="IA165">
        <v>68</v>
      </c>
      <c r="IB165">
        <v>48</v>
      </c>
      <c r="IC165">
        <v>593</v>
      </c>
      <c r="ID165">
        <v>0</v>
      </c>
      <c r="IE165">
        <v>0</v>
      </c>
      <c r="IF165">
        <v>0</v>
      </c>
      <c r="IG165">
        <v>64</v>
      </c>
      <c r="IH165">
        <v>325.34899999999999</v>
      </c>
      <c r="II165">
        <v>0</v>
      </c>
      <c r="IJ165">
        <v>362.98</v>
      </c>
      <c r="IK165">
        <v>0</v>
      </c>
      <c r="IL165">
        <v>5</v>
      </c>
      <c r="IM165">
        <v>13</v>
      </c>
      <c r="IN165">
        <v>0</v>
      </c>
      <c r="IO165">
        <v>18</v>
      </c>
      <c r="IP165">
        <v>0</v>
      </c>
      <c r="IQ165">
        <v>362.98</v>
      </c>
      <c r="IR165">
        <v>225592</v>
      </c>
      <c r="IS165">
        <v>0</v>
      </c>
      <c r="IT165">
        <v>25000</v>
      </c>
      <c r="IU165">
        <v>39000</v>
      </c>
      <c r="IV165">
        <v>0</v>
      </c>
      <c r="IW165">
        <v>6215</v>
      </c>
      <c r="IX165">
        <v>0</v>
      </c>
      <c r="IY165">
        <v>0</v>
      </c>
      <c r="IZ165">
        <v>0</v>
      </c>
      <c r="JA165">
        <v>0</v>
      </c>
      <c r="JB165">
        <v>0</v>
      </c>
      <c r="JC165">
        <v>0</v>
      </c>
      <c r="JD165">
        <v>0</v>
      </c>
      <c r="JE165">
        <v>0</v>
      </c>
      <c r="JF165">
        <v>0</v>
      </c>
      <c r="JG165">
        <v>0</v>
      </c>
      <c r="JH165">
        <v>0</v>
      </c>
      <c r="JJ165">
        <v>0</v>
      </c>
      <c r="JK165">
        <v>0</v>
      </c>
      <c r="JL165">
        <v>0</v>
      </c>
      <c r="JM165">
        <v>0</v>
      </c>
      <c r="JO165">
        <v>0.16</v>
      </c>
      <c r="JP165">
        <v>63.278000000000006</v>
      </c>
      <c r="JQ165">
        <v>26.192</v>
      </c>
      <c r="JR165">
        <v>1298</v>
      </c>
      <c r="JS165">
        <v>597344</v>
      </c>
      <c r="JT165">
        <v>283954</v>
      </c>
      <c r="JU165">
        <v>0</v>
      </c>
      <c r="JW165">
        <v>0</v>
      </c>
      <c r="JX165">
        <v>0</v>
      </c>
      <c r="JY165">
        <v>0</v>
      </c>
      <c r="JZ165">
        <v>0</v>
      </c>
      <c r="KD165">
        <v>0</v>
      </c>
      <c r="KE165">
        <v>7375</v>
      </c>
      <c r="KG165">
        <v>0</v>
      </c>
      <c r="KH165">
        <v>0</v>
      </c>
      <c r="KI165">
        <v>0</v>
      </c>
      <c r="KJ165">
        <v>11</v>
      </c>
      <c r="KK165">
        <v>53</v>
      </c>
      <c r="KL165">
        <v>6837</v>
      </c>
      <c r="KM165">
        <v>32940</v>
      </c>
      <c r="KN165">
        <v>0</v>
      </c>
      <c r="KO165">
        <v>0</v>
      </c>
      <c r="KP165">
        <v>0</v>
      </c>
      <c r="KQ165">
        <v>0</v>
      </c>
      <c r="KS165">
        <v>0</v>
      </c>
      <c r="KT165">
        <v>0</v>
      </c>
      <c r="KU165">
        <v>0</v>
      </c>
      <c r="KW165">
        <v>0</v>
      </c>
      <c r="KX165">
        <v>0</v>
      </c>
      <c r="KY165">
        <v>0</v>
      </c>
      <c r="KZ165">
        <v>18351794</v>
      </c>
      <c r="LA165">
        <v>0</v>
      </c>
      <c r="LB165">
        <v>0</v>
      </c>
      <c r="LD165">
        <v>0</v>
      </c>
      <c r="LE165">
        <v>0</v>
      </c>
      <c r="LF165">
        <v>0</v>
      </c>
      <c r="LG165">
        <v>108480</v>
      </c>
      <c r="LH165">
        <v>0</v>
      </c>
      <c r="LI165">
        <v>18351794</v>
      </c>
      <c r="LJ165">
        <v>1659.085</v>
      </c>
      <c r="LK165">
        <v>2</v>
      </c>
      <c r="LL165">
        <v>67080</v>
      </c>
      <c r="LM165">
        <v>35007</v>
      </c>
      <c r="LN165">
        <v>0</v>
      </c>
      <c r="LO165">
        <v>0</v>
      </c>
      <c r="LP165">
        <v>0</v>
      </c>
      <c r="LQ165">
        <v>0</v>
      </c>
      <c r="LR165">
        <v>0</v>
      </c>
      <c r="LS165">
        <v>0</v>
      </c>
      <c r="LT165">
        <v>0</v>
      </c>
      <c r="LU165">
        <v>0</v>
      </c>
      <c r="LV165">
        <v>0</v>
      </c>
      <c r="LW165">
        <v>0</v>
      </c>
      <c r="LX165">
        <v>0</v>
      </c>
      <c r="LY165">
        <v>0</v>
      </c>
      <c r="LZ165">
        <v>1808</v>
      </c>
      <c r="MA165">
        <v>108480</v>
      </c>
      <c r="MB165">
        <v>0</v>
      </c>
      <c r="MC165">
        <v>72320</v>
      </c>
      <c r="MD165">
        <v>36160</v>
      </c>
      <c r="ME165">
        <v>0</v>
      </c>
      <c r="MF165">
        <v>0</v>
      </c>
      <c r="MG165">
        <v>18985814</v>
      </c>
      <c r="MH165">
        <v>0</v>
      </c>
      <c r="MI165">
        <v>0</v>
      </c>
      <c r="MJ165">
        <v>0</v>
      </c>
      <c r="MK165">
        <v>0</v>
      </c>
      <c r="ML165">
        <v>0</v>
      </c>
      <c r="MM165">
        <v>1228196.149</v>
      </c>
      <c r="MN165">
        <v>18</v>
      </c>
      <c r="MO165">
        <v>81365.085000000006</v>
      </c>
      <c r="MP165">
        <v>540.11599999999999</v>
      </c>
      <c r="MQ165">
        <v>865.46500000000003</v>
      </c>
      <c r="MS165">
        <v>763323922</v>
      </c>
      <c r="MT165">
        <v>257639917</v>
      </c>
      <c r="MU165">
        <v>68249</v>
      </c>
      <c r="MV165">
        <v>202204</v>
      </c>
      <c r="MW165">
        <v>33568</v>
      </c>
      <c r="MX165">
        <v>505684005</v>
      </c>
      <c r="MY165">
        <v>111870</v>
      </c>
      <c r="MZ165">
        <v>624000</v>
      </c>
      <c r="NA165">
        <v>68</v>
      </c>
      <c r="NB165">
        <v>20</v>
      </c>
      <c r="ND165">
        <v>1821.0150000000001</v>
      </c>
      <c r="NE165">
        <v>81946</v>
      </c>
      <c r="NF165">
        <v>41</v>
      </c>
      <c r="NG165">
        <v>41000</v>
      </c>
      <c r="NH165">
        <v>191648</v>
      </c>
      <c r="NI165">
        <v>0</v>
      </c>
      <c r="NJ165">
        <v>0</v>
      </c>
      <c r="NK165">
        <v>127974</v>
      </c>
      <c r="NL165">
        <v>0</v>
      </c>
      <c r="NN165">
        <v>0</v>
      </c>
      <c r="NO165">
        <v>0</v>
      </c>
      <c r="NP165">
        <v>1808</v>
      </c>
      <c r="NT165">
        <v>0</v>
      </c>
      <c r="NU165">
        <v>0</v>
      </c>
      <c r="NV165">
        <v>0</v>
      </c>
      <c r="NW165">
        <v>0</v>
      </c>
      <c r="NX165">
        <v>0</v>
      </c>
      <c r="NY165">
        <v>0</v>
      </c>
      <c r="NZ165">
        <v>0</v>
      </c>
      <c r="OA165">
        <v>0</v>
      </c>
      <c r="OB165">
        <v>0</v>
      </c>
      <c r="OC165">
        <v>0</v>
      </c>
      <c r="OD165">
        <v>0</v>
      </c>
      <c r="OE165">
        <v>124000</v>
      </c>
      <c r="OF165">
        <v>664000</v>
      </c>
      <c r="OG165">
        <v>4000</v>
      </c>
      <c r="OH165">
        <v>8000</v>
      </c>
      <c r="OO165">
        <v>0</v>
      </c>
      <c r="OP165">
        <v>0</v>
      </c>
      <c r="OQ165">
        <v>0</v>
      </c>
      <c r="OR165">
        <v>0</v>
      </c>
      <c r="OS165">
        <v>0</v>
      </c>
      <c r="OT165">
        <v>0</v>
      </c>
      <c r="OU165">
        <v>0</v>
      </c>
      <c r="OV165">
        <v>13169709</v>
      </c>
      <c r="OX165">
        <v>0.25270000000000004</v>
      </c>
      <c r="OY165">
        <v>406500.10000000003</v>
      </c>
      <c r="OZ165">
        <v>2251929</v>
      </c>
      <c r="PA165">
        <v>830883</v>
      </c>
      <c r="PB165">
        <v>6925</v>
      </c>
      <c r="PC165">
        <v>0</v>
      </c>
      <c r="PD165">
        <v>35000000</v>
      </c>
      <c r="PE165">
        <v>33517000</v>
      </c>
      <c r="PF165">
        <v>1483000</v>
      </c>
      <c r="PG165">
        <v>306</v>
      </c>
      <c r="PH165">
        <v>0</v>
      </c>
      <c r="PI165">
        <v>0</v>
      </c>
      <c r="PJ165">
        <v>0</v>
      </c>
      <c r="PK165">
        <v>0</v>
      </c>
      <c r="PL165">
        <v>16290</v>
      </c>
      <c r="PM165">
        <v>0</v>
      </c>
      <c r="PN165">
        <v>0</v>
      </c>
      <c r="PO165">
        <v>0</v>
      </c>
    </row>
    <row r="166" spans="1:431" customFormat="1" x14ac:dyDescent="0.3">
      <c r="A166">
        <v>46778</v>
      </c>
      <c r="B166" s="4">
        <v>227805</v>
      </c>
      <c r="C166">
        <v>9</v>
      </c>
      <c r="D166">
        <v>2026</v>
      </c>
      <c r="E166">
        <v>6215</v>
      </c>
      <c r="F166">
        <v>0</v>
      </c>
      <c r="G166">
        <v>666.71400000000006</v>
      </c>
      <c r="H166">
        <v>636.23700000000008</v>
      </c>
      <c r="I166">
        <v>636.23700000000008</v>
      </c>
      <c r="J166">
        <v>666.71400000000006</v>
      </c>
      <c r="K166">
        <v>0</v>
      </c>
      <c r="L166">
        <v>6215</v>
      </c>
      <c r="M166">
        <v>0</v>
      </c>
      <c r="N166">
        <v>0</v>
      </c>
      <c r="P166">
        <v>599.173</v>
      </c>
      <c r="Q166">
        <v>0</v>
      </c>
      <c r="R166">
        <v>282324</v>
      </c>
      <c r="S166">
        <v>471.19</v>
      </c>
      <c r="U166">
        <v>205394</v>
      </c>
      <c r="V166">
        <v>0</v>
      </c>
      <c r="W166">
        <v>0</v>
      </c>
      <c r="X166">
        <v>0</v>
      </c>
      <c r="Z166">
        <v>0</v>
      </c>
      <c r="AC166">
        <v>0</v>
      </c>
      <c r="AD166" t="s">
        <v>427</v>
      </c>
      <c r="AE166">
        <v>0</v>
      </c>
      <c r="AH166">
        <v>0</v>
      </c>
      <c r="AI166">
        <v>0</v>
      </c>
      <c r="AJ166">
        <v>6215</v>
      </c>
      <c r="AK166" t="s">
        <v>949</v>
      </c>
      <c r="AL166" t="s">
        <v>584</v>
      </c>
      <c r="AM166">
        <v>0</v>
      </c>
      <c r="AN166">
        <v>0</v>
      </c>
      <c r="AO166">
        <v>0</v>
      </c>
      <c r="AP166">
        <v>0</v>
      </c>
      <c r="AQ166">
        <v>0</v>
      </c>
      <c r="AS166">
        <v>0</v>
      </c>
      <c r="AT166">
        <v>0</v>
      </c>
      <c r="AU166">
        <v>0</v>
      </c>
      <c r="AV166">
        <v>-55</v>
      </c>
      <c r="AW166">
        <v>8188140</v>
      </c>
      <c r="AX166">
        <v>7940973</v>
      </c>
      <c r="AY166">
        <v>5518145</v>
      </c>
      <c r="AZ166">
        <v>282324</v>
      </c>
      <c r="BA166">
        <v>11.167</v>
      </c>
      <c r="BB166">
        <v>0</v>
      </c>
      <c r="BC166">
        <v>0</v>
      </c>
      <c r="BD166">
        <v>0</v>
      </c>
      <c r="BE166">
        <v>0</v>
      </c>
      <c r="BF166">
        <v>6673360</v>
      </c>
      <c r="BG166">
        <v>0</v>
      </c>
      <c r="BJ166">
        <v>12</v>
      </c>
      <c r="BK166">
        <v>0</v>
      </c>
      <c r="BL166">
        <v>0</v>
      </c>
      <c r="BM166">
        <v>0</v>
      </c>
      <c r="BN166">
        <v>0</v>
      </c>
      <c r="BO166">
        <v>0</v>
      </c>
      <c r="BP166">
        <v>0</v>
      </c>
      <c r="BQ166">
        <v>814</v>
      </c>
      <c r="BS166">
        <v>0</v>
      </c>
      <c r="BT166">
        <v>0</v>
      </c>
      <c r="BU166">
        <v>0</v>
      </c>
      <c r="BV166">
        <v>0</v>
      </c>
      <c r="BW166">
        <v>0</v>
      </c>
      <c r="BY166">
        <v>0</v>
      </c>
      <c r="CA166">
        <v>0</v>
      </c>
      <c r="CB166">
        <v>0</v>
      </c>
      <c r="CC166">
        <v>0</v>
      </c>
      <c r="CD166">
        <v>0</v>
      </c>
      <c r="CE166">
        <v>0</v>
      </c>
      <c r="CF166">
        <v>0</v>
      </c>
      <c r="CG166">
        <v>0</v>
      </c>
      <c r="CH166">
        <v>294218</v>
      </c>
      <c r="CI166">
        <v>0</v>
      </c>
      <c r="CJ166">
        <v>4</v>
      </c>
      <c r="CK166">
        <v>0</v>
      </c>
      <c r="CL166">
        <v>0</v>
      </c>
      <c r="CN166">
        <v>0</v>
      </c>
      <c r="CO166">
        <v>1</v>
      </c>
      <c r="CP166">
        <v>0</v>
      </c>
      <c r="CQ166">
        <v>0.83300000000000007</v>
      </c>
      <c r="CR166">
        <v>596.31000000000006</v>
      </c>
      <c r="CS166">
        <v>0</v>
      </c>
      <c r="CT166">
        <v>0</v>
      </c>
      <c r="CU166">
        <v>0</v>
      </c>
      <c r="CV166">
        <v>0</v>
      </c>
      <c r="CW166">
        <v>0</v>
      </c>
      <c r="CX166">
        <v>0</v>
      </c>
      <c r="CY166">
        <v>0</v>
      </c>
      <c r="CZ166">
        <v>0</v>
      </c>
      <c r="DB166">
        <v>3954213</v>
      </c>
      <c r="DC166">
        <v>0</v>
      </c>
      <c r="DD166">
        <v>0</v>
      </c>
      <c r="DE166">
        <v>1134704</v>
      </c>
      <c r="DF166">
        <v>1134704</v>
      </c>
      <c r="DG166">
        <v>182.57500000000002</v>
      </c>
      <c r="DH166">
        <v>0</v>
      </c>
      <c r="DI166">
        <v>0</v>
      </c>
      <c r="DK166">
        <v>2755</v>
      </c>
      <c r="DL166">
        <v>0</v>
      </c>
      <c r="DM166">
        <v>596039</v>
      </c>
      <c r="DN166">
        <v>1451</v>
      </c>
      <c r="DO166">
        <v>0</v>
      </c>
      <c r="DP166">
        <v>0</v>
      </c>
      <c r="DQ166">
        <v>0</v>
      </c>
      <c r="DR166">
        <v>0</v>
      </c>
      <c r="DS166">
        <v>0</v>
      </c>
      <c r="DT166">
        <v>0</v>
      </c>
      <c r="DU166">
        <v>0</v>
      </c>
      <c r="DV166">
        <v>0</v>
      </c>
      <c r="DW166">
        <v>0</v>
      </c>
      <c r="DX166">
        <v>0</v>
      </c>
      <c r="DY166">
        <v>0</v>
      </c>
      <c r="DZ166">
        <v>0</v>
      </c>
      <c r="EA166">
        <v>0</v>
      </c>
      <c r="EB166">
        <v>0</v>
      </c>
      <c r="EC166">
        <v>13.105</v>
      </c>
      <c r="ED166">
        <v>93665</v>
      </c>
      <c r="EE166">
        <v>0</v>
      </c>
      <c r="EF166">
        <v>0</v>
      </c>
      <c r="EG166">
        <v>0</v>
      </c>
      <c r="EH166">
        <v>503825</v>
      </c>
      <c r="EI166">
        <v>0</v>
      </c>
      <c r="EJ166">
        <v>0</v>
      </c>
      <c r="EK166">
        <v>25.452000000000002</v>
      </c>
      <c r="EL166">
        <v>0</v>
      </c>
      <c r="EM166">
        <v>0.21</v>
      </c>
      <c r="EN166">
        <v>0.81600000000000006</v>
      </c>
      <c r="EO166">
        <v>0</v>
      </c>
      <c r="EP166">
        <v>0</v>
      </c>
      <c r="EQ166">
        <v>26.478000000000002</v>
      </c>
      <c r="ER166">
        <v>0</v>
      </c>
      <c r="ES166">
        <v>81.066000000000003</v>
      </c>
      <c r="ET166">
        <v>0</v>
      </c>
      <c r="EV166">
        <v>0</v>
      </c>
      <c r="EW166">
        <v>0</v>
      </c>
      <c r="EX166">
        <v>0</v>
      </c>
      <c r="EZ166">
        <v>6833173</v>
      </c>
      <c r="FA166">
        <v>0</v>
      </c>
      <c r="FB166">
        <v>7114046</v>
      </c>
      <c r="FC166">
        <v>0</v>
      </c>
      <c r="FD166">
        <v>0</v>
      </c>
      <c r="FE166">
        <v>940267</v>
      </c>
      <c r="FF166">
        <v>167533</v>
      </c>
      <c r="FG166">
        <v>6.7610000000000003E-2</v>
      </c>
      <c r="FH166">
        <v>3.1380999999999999E-2</v>
      </c>
      <c r="FI166">
        <v>0</v>
      </c>
      <c r="FJ166">
        <v>0</v>
      </c>
      <c r="FK166">
        <v>1073.751</v>
      </c>
      <c r="FL166">
        <v>8516064</v>
      </c>
      <c r="FM166">
        <v>0</v>
      </c>
      <c r="FN166">
        <v>0</v>
      </c>
      <c r="FO166">
        <v>75795</v>
      </c>
      <c r="FP166">
        <v>0</v>
      </c>
      <c r="FQ166">
        <v>75795</v>
      </c>
      <c r="FR166">
        <v>75795</v>
      </c>
      <c r="FS166">
        <v>0</v>
      </c>
      <c r="FT166">
        <v>0</v>
      </c>
      <c r="FU166">
        <v>0</v>
      </c>
      <c r="FV166">
        <v>0</v>
      </c>
      <c r="FW166">
        <v>0</v>
      </c>
      <c r="FX166">
        <v>0</v>
      </c>
      <c r="FY166">
        <v>0</v>
      </c>
      <c r="GB166">
        <v>37751</v>
      </c>
      <c r="GC166">
        <v>37751</v>
      </c>
      <c r="GD166">
        <v>3.9990000000000001</v>
      </c>
      <c r="GF166">
        <v>0</v>
      </c>
      <c r="GG166">
        <v>0</v>
      </c>
      <c r="GH166">
        <v>0</v>
      </c>
      <c r="GI166">
        <v>0</v>
      </c>
      <c r="GK166">
        <v>0</v>
      </c>
      <c r="GL166">
        <v>0</v>
      </c>
      <c r="GM166">
        <v>0</v>
      </c>
      <c r="GN166">
        <v>0</v>
      </c>
      <c r="GO166">
        <v>0</v>
      </c>
      <c r="GQ166">
        <v>0</v>
      </c>
      <c r="GR166">
        <v>0</v>
      </c>
      <c r="GS166">
        <v>0</v>
      </c>
      <c r="GT166">
        <v>0</v>
      </c>
      <c r="HB166">
        <v>0</v>
      </c>
      <c r="HC166">
        <v>0</v>
      </c>
      <c r="HD166">
        <v>248618</v>
      </c>
      <c r="HE166">
        <v>0</v>
      </c>
      <c r="HF166">
        <v>738035</v>
      </c>
      <c r="HG166">
        <v>1243</v>
      </c>
      <c r="HH166">
        <v>199924</v>
      </c>
      <c r="HI166">
        <v>0</v>
      </c>
      <c r="HJ166">
        <v>79662</v>
      </c>
      <c r="HK166">
        <v>833</v>
      </c>
      <c r="HL166">
        <v>313</v>
      </c>
      <c r="HM166">
        <v>10000</v>
      </c>
      <c r="HN166">
        <v>0</v>
      </c>
      <c r="HO166">
        <v>0</v>
      </c>
      <c r="HP166">
        <v>0</v>
      </c>
      <c r="HQ166">
        <v>0</v>
      </c>
      <c r="HR166">
        <v>0</v>
      </c>
      <c r="HS166">
        <v>6831722</v>
      </c>
      <c r="HT166">
        <v>167533</v>
      </c>
      <c r="HW166">
        <v>0</v>
      </c>
      <c r="HX166">
        <v>237</v>
      </c>
      <c r="HY166">
        <v>229</v>
      </c>
      <c r="HZ166">
        <v>184</v>
      </c>
      <c r="IA166">
        <v>67</v>
      </c>
      <c r="IB166">
        <v>41</v>
      </c>
      <c r="IC166">
        <v>758</v>
      </c>
      <c r="ID166">
        <v>0</v>
      </c>
      <c r="IE166">
        <v>0</v>
      </c>
      <c r="IF166">
        <v>0</v>
      </c>
      <c r="IG166">
        <v>2</v>
      </c>
      <c r="IH166">
        <v>299.58100000000002</v>
      </c>
      <c r="II166">
        <v>0</v>
      </c>
      <c r="IJ166">
        <v>0</v>
      </c>
      <c r="IK166">
        <v>0</v>
      </c>
      <c r="IL166">
        <v>2</v>
      </c>
      <c r="IM166">
        <v>0</v>
      </c>
      <c r="IN166">
        <v>0</v>
      </c>
      <c r="IO166">
        <v>2</v>
      </c>
      <c r="IP166">
        <v>0</v>
      </c>
      <c r="IQ166">
        <v>0</v>
      </c>
      <c r="IR166">
        <v>0</v>
      </c>
      <c r="IS166">
        <v>0</v>
      </c>
      <c r="IT166">
        <v>10000</v>
      </c>
      <c r="IU166">
        <v>0</v>
      </c>
      <c r="IV166">
        <v>0</v>
      </c>
      <c r="IW166">
        <v>6215</v>
      </c>
      <c r="IX166">
        <v>0</v>
      </c>
      <c r="IY166">
        <v>0</v>
      </c>
      <c r="IZ166">
        <v>0</v>
      </c>
      <c r="JA166">
        <v>0</v>
      </c>
      <c r="JB166">
        <v>0</v>
      </c>
      <c r="JC166">
        <v>0</v>
      </c>
      <c r="JD166">
        <v>0</v>
      </c>
      <c r="JE166">
        <v>0</v>
      </c>
      <c r="JF166">
        <v>0</v>
      </c>
      <c r="JG166">
        <v>0</v>
      </c>
      <c r="JH166">
        <v>0</v>
      </c>
      <c r="JJ166">
        <v>0</v>
      </c>
      <c r="JK166">
        <v>0</v>
      </c>
      <c r="JL166">
        <v>0</v>
      </c>
      <c r="JM166">
        <v>0</v>
      </c>
      <c r="JO166">
        <v>0</v>
      </c>
      <c r="JP166">
        <v>3.9990000000000001</v>
      </c>
      <c r="JQ166">
        <v>0</v>
      </c>
      <c r="JR166">
        <v>0</v>
      </c>
      <c r="JS166">
        <v>37751</v>
      </c>
      <c r="JT166">
        <v>0</v>
      </c>
      <c r="JU166">
        <v>0</v>
      </c>
      <c r="JW166">
        <v>0</v>
      </c>
      <c r="JX166">
        <v>0</v>
      </c>
      <c r="JY166">
        <v>0</v>
      </c>
      <c r="JZ166">
        <v>0</v>
      </c>
      <c r="KD166">
        <v>0</v>
      </c>
      <c r="KE166">
        <v>7375</v>
      </c>
      <c r="KG166">
        <v>0</v>
      </c>
      <c r="KH166">
        <v>0</v>
      </c>
      <c r="KI166">
        <v>0</v>
      </c>
      <c r="KJ166">
        <v>2</v>
      </c>
      <c r="KK166">
        <v>0</v>
      </c>
      <c r="KL166">
        <v>1243</v>
      </c>
      <c r="KM166">
        <v>0</v>
      </c>
      <c r="KN166">
        <v>0</v>
      </c>
      <c r="KO166">
        <v>0</v>
      </c>
      <c r="KP166">
        <v>0</v>
      </c>
      <c r="KQ166">
        <v>0</v>
      </c>
      <c r="KS166">
        <v>0</v>
      </c>
      <c r="KT166">
        <v>0</v>
      </c>
      <c r="KU166">
        <v>0</v>
      </c>
      <c r="KW166">
        <v>0</v>
      </c>
      <c r="KX166">
        <v>0</v>
      </c>
      <c r="KY166">
        <v>0</v>
      </c>
      <c r="KZ166">
        <v>7985122</v>
      </c>
      <c r="LA166">
        <v>0</v>
      </c>
      <c r="LB166">
        <v>0</v>
      </c>
      <c r="LD166">
        <v>0</v>
      </c>
      <c r="LE166">
        <v>0</v>
      </c>
      <c r="LF166">
        <v>0</v>
      </c>
      <c r="LG166">
        <v>45600</v>
      </c>
      <c r="LH166">
        <v>0</v>
      </c>
      <c r="LI166">
        <v>7985122</v>
      </c>
      <c r="LJ166">
        <v>596.31000000000006</v>
      </c>
      <c r="LK166">
        <v>2</v>
      </c>
      <c r="LL166">
        <v>67080</v>
      </c>
      <c r="LM166">
        <v>12582</v>
      </c>
      <c r="LN166">
        <v>0</v>
      </c>
      <c r="LO166">
        <v>0</v>
      </c>
      <c r="LP166">
        <v>0</v>
      </c>
      <c r="LQ166">
        <v>0</v>
      </c>
      <c r="LR166">
        <v>0</v>
      </c>
      <c r="LS166">
        <v>0</v>
      </c>
      <c r="LT166">
        <v>0</v>
      </c>
      <c r="LU166">
        <v>0</v>
      </c>
      <c r="LV166">
        <v>0</v>
      </c>
      <c r="LW166">
        <v>0</v>
      </c>
      <c r="LX166">
        <v>0</v>
      </c>
      <c r="LY166">
        <v>0</v>
      </c>
      <c r="LZ166">
        <v>760</v>
      </c>
      <c r="MA166">
        <v>45600</v>
      </c>
      <c r="MB166">
        <v>0</v>
      </c>
      <c r="MC166">
        <v>30400</v>
      </c>
      <c r="MD166">
        <v>15200</v>
      </c>
      <c r="ME166">
        <v>0</v>
      </c>
      <c r="MF166">
        <v>0</v>
      </c>
      <c r="MG166">
        <v>8233740</v>
      </c>
      <c r="MH166">
        <v>0</v>
      </c>
      <c r="MI166">
        <v>0</v>
      </c>
      <c r="MJ166">
        <v>0</v>
      </c>
      <c r="MK166">
        <v>0</v>
      </c>
      <c r="ML166">
        <v>0</v>
      </c>
      <c r="MM166">
        <v>1228196.149</v>
      </c>
      <c r="MN166">
        <v>19.407</v>
      </c>
      <c r="MO166">
        <v>81365.085000000006</v>
      </c>
      <c r="MP166">
        <v>264.92099999999999</v>
      </c>
      <c r="MQ166">
        <v>564.50200000000007</v>
      </c>
      <c r="MS166">
        <v>763323922</v>
      </c>
      <c r="MT166">
        <v>257639917</v>
      </c>
      <c r="MU166">
        <v>62844</v>
      </c>
      <c r="MV166">
        <v>186190</v>
      </c>
      <c r="MW166">
        <v>16465</v>
      </c>
      <c r="MX166">
        <v>505684005</v>
      </c>
      <c r="MY166">
        <v>120615</v>
      </c>
      <c r="MZ166">
        <v>140000</v>
      </c>
      <c r="NA166">
        <v>14</v>
      </c>
      <c r="NB166">
        <v>7</v>
      </c>
      <c r="ND166">
        <v>754.98800000000006</v>
      </c>
      <c r="NE166">
        <v>33974</v>
      </c>
      <c r="NF166">
        <v>31</v>
      </c>
      <c r="NG166">
        <v>31000</v>
      </c>
      <c r="NH166">
        <v>80560</v>
      </c>
      <c r="NI166">
        <v>0</v>
      </c>
      <c r="NJ166">
        <v>0</v>
      </c>
      <c r="NK166">
        <v>60778</v>
      </c>
      <c r="NL166">
        <v>0</v>
      </c>
      <c r="NN166">
        <v>0</v>
      </c>
      <c r="NO166">
        <v>0</v>
      </c>
      <c r="NP166">
        <v>760</v>
      </c>
      <c r="NT166">
        <v>0</v>
      </c>
      <c r="NU166">
        <v>0</v>
      </c>
      <c r="NV166">
        <v>0</v>
      </c>
      <c r="NW166">
        <v>0</v>
      </c>
      <c r="NX166">
        <v>0</v>
      </c>
      <c r="NY166">
        <v>0</v>
      </c>
      <c r="NZ166">
        <v>0</v>
      </c>
      <c r="OA166">
        <v>0</v>
      </c>
      <c r="OB166">
        <v>0</v>
      </c>
      <c r="OC166">
        <v>0</v>
      </c>
      <c r="OD166">
        <v>0</v>
      </c>
      <c r="OE166">
        <v>0</v>
      </c>
      <c r="OF166">
        <v>0</v>
      </c>
      <c r="OG166">
        <v>4000</v>
      </c>
      <c r="OH166">
        <v>8000</v>
      </c>
      <c r="OO166">
        <v>0</v>
      </c>
      <c r="OP166">
        <v>0</v>
      </c>
      <c r="OQ166">
        <v>0</v>
      </c>
      <c r="OR166">
        <v>0</v>
      </c>
      <c r="OS166">
        <v>0</v>
      </c>
      <c r="OT166">
        <v>0</v>
      </c>
      <c r="OU166">
        <v>0</v>
      </c>
      <c r="OV166">
        <v>278911</v>
      </c>
      <c r="OX166">
        <v>0.25270000000000004</v>
      </c>
      <c r="OY166">
        <v>406500.10000000003</v>
      </c>
      <c r="OZ166">
        <v>0</v>
      </c>
      <c r="PA166">
        <v>0</v>
      </c>
      <c r="PB166">
        <v>6925</v>
      </c>
      <c r="PC166">
        <v>0</v>
      </c>
      <c r="PD166">
        <v>35000000</v>
      </c>
      <c r="PE166">
        <v>33517000</v>
      </c>
      <c r="PF166">
        <v>1483000</v>
      </c>
      <c r="PG166">
        <v>306</v>
      </c>
      <c r="PH166">
        <v>0</v>
      </c>
      <c r="PI166">
        <v>0</v>
      </c>
      <c r="PJ166">
        <v>0</v>
      </c>
      <c r="PK166">
        <v>0</v>
      </c>
      <c r="PL166">
        <v>0</v>
      </c>
      <c r="PM166">
        <v>0</v>
      </c>
      <c r="PN166">
        <v>0</v>
      </c>
      <c r="PO166">
        <v>0</v>
      </c>
    </row>
    <row r="167" spans="1:431" customFormat="1" x14ac:dyDescent="0.3">
      <c r="A167">
        <v>46778</v>
      </c>
      <c r="B167" s="4">
        <v>227806</v>
      </c>
      <c r="C167">
        <v>9</v>
      </c>
      <c r="D167">
        <v>2026</v>
      </c>
      <c r="E167">
        <v>6215</v>
      </c>
      <c r="F167">
        <v>0</v>
      </c>
      <c r="G167">
        <v>568.38900000000001</v>
      </c>
      <c r="H167">
        <v>351.70699999999999</v>
      </c>
      <c r="I167">
        <v>351.70699999999999</v>
      </c>
      <c r="J167">
        <v>568.38900000000001</v>
      </c>
      <c r="K167">
        <v>0</v>
      </c>
      <c r="L167">
        <v>6215</v>
      </c>
      <c r="M167">
        <v>0</v>
      </c>
      <c r="N167">
        <v>0</v>
      </c>
      <c r="P167">
        <v>497.41700000000003</v>
      </c>
      <c r="Q167">
        <v>0</v>
      </c>
      <c r="R167">
        <v>234378</v>
      </c>
      <c r="S167">
        <v>471.19</v>
      </c>
      <c r="U167">
        <v>170514</v>
      </c>
      <c r="V167">
        <v>17.98</v>
      </c>
      <c r="W167">
        <v>11175</v>
      </c>
      <c r="X167">
        <v>11175</v>
      </c>
      <c r="Z167">
        <v>0</v>
      </c>
      <c r="AC167">
        <v>0</v>
      </c>
      <c r="AD167" t="s">
        <v>427</v>
      </c>
      <c r="AE167">
        <v>0</v>
      </c>
      <c r="AH167">
        <v>0</v>
      </c>
      <c r="AI167">
        <v>0</v>
      </c>
      <c r="AJ167">
        <v>6215</v>
      </c>
      <c r="AK167" t="s">
        <v>949</v>
      </c>
      <c r="AL167" t="s">
        <v>585</v>
      </c>
      <c r="AM167">
        <v>0</v>
      </c>
      <c r="AN167">
        <v>0</v>
      </c>
      <c r="AO167">
        <v>0</v>
      </c>
      <c r="AP167">
        <v>0</v>
      </c>
      <c r="AQ167">
        <v>0</v>
      </c>
      <c r="AS167">
        <v>0</v>
      </c>
      <c r="AT167">
        <v>0</v>
      </c>
      <c r="AU167">
        <v>0</v>
      </c>
      <c r="AV167">
        <v>-81</v>
      </c>
      <c r="AW167">
        <v>12146175</v>
      </c>
      <c r="AX167">
        <v>11947680</v>
      </c>
      <c r="AY167">
        <v>7704129</v>
      </c>
      <c r="AZ167">
        <v>234378</v>
      </c>
      <c r="BA167">
        <v>0</v>
      </c>
      <c r="BB167">
        <v>1731</v>
      </c>
      <c r="BC167">
        <v>1720</v>
      </c>
      <c r="BD167">
        <v>4</v>
      </c>
      <c r="BE167">
        <v>11</v>
      </c>
      <c r="BF167">
        <v>9100741</v>
      </c>
      <c r="BG167">
        <v>0</v>
      </c>
      <c r="BJ167">
        <v>12</v>
      </c>
      <c r="BK167">
        <v>0</v>
      </c>
      <c r="BL167">
        <v>0</v>
      </c>
      <c r="BM167">
        <v>0</v>
      </c>
      <c r="BN167">
        <v>0</v>
      </c>
      <c r="BO167">
        <v>0</v>
      </c>
      <c r="BP167">
        <v>0</v>
      </c>
      <c r="BQ167">
        <v>867</v>
      </c>
      <c r="BS167">
        <v>0</v>
      </c>
      <c r="BT167">
        <v>0</v>
      </c>
      <c r="BU167">
        <v>0</v>
      </c>
      <c r="BV167">
        <v>0</v>
      </c>
      <c r="BW167">
        <v>0</v>
      </c>
      <c r="BY167">
        <v>0</v>
      </c>
      <c r="CA167">
        <v>0</v>
      </c>
      <c r="CB167">
        <v>0</v>
      </c>
      <c r="CC167">
        <v>0</v>
      </c>
      <c r="CD167">
        <v>0</v>
      </c>
      <c r="CE167">
        <v>0</v>
      </c>
      <c r="CF167">
        <v>0</v>
      </c>
      <c r="CG167">
        <v>0</v>
      </c>
      <c r="CH167">
        <v>253652</v>
      </c>
      <c r="CI167">
        <v>0</v>
      </c>
      <c r="CJ167">
        <v>4</v>
      </c>
      <c r="CK167">
        <v>0</v>
      </c>
      <c r="CL167">
        <v>0</v>
      </c>
      <c r="CN167">
        <v>0</v>
      </c>
      <c r="CO167">
        <v>1</v>
      </c>
      <c r="CP167">
        <v>0.128</v>
      </c>
      <c r="CQ167">
        <v>0</v>
      </c>
      <c r="CR167">
        <v>536.46800000000007</v>
      </c>
      <c r="CS167">
        <v>0</v>
      </c>
      <c r="CT167">
        <v>0</v>
      </c>
      <c r="CU167">
        <v>0</v>
      </c>
      <c r="CV167">
        <v>0</v>
      </c>
      <c r="CW167">
        <v>0</v>
      </c>
      <c r="CX167">
        <v>0</v>
      </c>
      <c r="CY167">
        <v>0</v>
      </c>
      <c r="CZ167">
        <v>0</v>
      </c>
      <c r="DB167">
        <v>2185859</v>
      </c>
      <c r="DC167">
        <v>0</v>
      </c>
      <c r="DD167">
        <v>0</v>
      </c>
      <c r="DE167">
        <v>559972</v>
      </c>
      <c r="DF167">
        <v>564375</v>
      </c>
      <c r="DG167">
        <v>90.100000000000009</v>
      </c>
      <c r="DH167">
        <v>0</v>
      </c>
      <c r="DI167">
        <v>1917</v>
      </c>
      <c r="DK167">
        <v>3569</v>
      </c>
      <c r="DL167">
        <v>0</v>
      </c>
      <c r="DM167">
        <v>5522773</v>
      </c>
      <c r="DN167">
        <v>13447</v>
      </c>
      <c r="DO167">
        <v>0</v>
      </c>
      <c r="DP167">
        <v>0</v>
      </c>
      <c r="DQ167">
        <v>0</v>
      </c>
      <c r="DR167">
        <v>0</v>
      </c>
      <c r="DS167">
        <v>0</v>
      </c>
      <c r="DT167">
        <v>0</v>
      </c>
      <c r="DU167">
        <v>0</v>
      </c>
      <c r="DV167">
        <v>0</v>
      </c>
      <c r="DW167">
        <v>0</v>
      </c>
      <c r="DX167">
        <v>0</v>
      </c>
      <c r="DY167">
        <v>0</v>
      </c>
      <c r="DZ167">
        <v>0</v>
      </c>
      <c r="EA167">
        <v>0.64200000000000002</v>
      </c>
      <c r="EB167">
        <v>0</v>
      </c>
      <c r="EC167">
        <v>23.124000000000002</v>
      </c>
      <c r="ED167">
        <v>165273</v>
      </c>
      <c r="EE167">
        <v>0</v>
      </c>
      <c r="EF167">
        <v>0</v>
      </c>
      <c r="EG167">
        <v>0</v>
      </c>
      <c r="EH167">
        <v>196810</v>
      </c>
      <c r="EI167">
        <v>5174137</v>
      </c>
      <c r="EJ167">
        <v>208.131</v>
      </c>
      <c r="EK167">
        <v>5.5440000000000005</v>
      </c>
      <c r="EL167">
        <v>0</v>
      </c>
      <c r="EM167">
        <v>0</v>
      </c>
      <c r="EN167">
        <v>2.3650000000000002</v>
      </c>
      <c r="EO167">
        <v>0</v>
      </c>
      <c r="EP167">
        <v>0</v>
      </c>
      <c r="EQ167">
        <v>216.68200000000002</v>
      </c>
      <c r="ER167">
        <v>0</v>
      </c>
      <c r="ES167">
        <v>31.667000000000002</v>
      </c>
      <c r="ET167">
        <v>0</v>
      </c>
      <c r="EV167">
        <v>0</v>
      </c>
      <c r="EW167">
        <v>0</v>
      </c>
      <c r="EX167">
        <v>0</v>
      </c>
      <c r="EZ167">
        <v>10436926</v>
      </c>
      <c r="FA167">
        <v>0</v>
      </c>
      <c r="FB167">
        <v>10657846</v>
      </c>
      <c r="FC167">
        <v>0</v>
      </c>
      <c r="FD167">
        <v>0</v>
      </c>
      <c r="FE167">
        <v>1282282</v>
      </c>
      <c r="FF167">
        <v>228472</v>
      </c>
      <c r="FG167">
        <v>6.7610000000000003E-2</v>
      </c>
      <c r="FH167">
        <v>3.1380999999999999E-2</v>
      </c>
      <c r="FI167">
        <v>0</v>
      </c>
      <c r="FJ167">
        <v>0</v>
      </c>
      <c r="FK167">
        <v>1464.319</v>
      </c>
      <c r="FL167">
        <v>12422253</v>
      </c>
      <c r="FM167">
        <v>0</v>
      </c>
      <c r="FN167">
        <v>0</v>
      </c>
      <c r="FO167">
        <v>0</v>
      </c>
      <c r="FP167">
        <v>0</v>
      </c>
      <c r="FQ167">
        <v>0</v>
      </c>
      <c r="FR167">
        <v>0</v>
      </c>
      <c r="FS167">
        <v>0</v>
      </c>
      <c r="FT167">
        <v>0</v>
      </c>
      <c r="FU167">
        <v>0</v>
      </c>
      <c r="FV167">
        <v>0</v>
      </c>
      <c r="FW167">
        <v>0</v>
      </c>
      <c r="FX167">
        <v>0</v>
      </c>
      <c r="FY167">
        <v>0</v>
      </c>
      <c r="GB167">
        <v>0</v>
      </c>
      <c r="GC167">
        <v>0</v>
      </c>
      <c r="GD167">
        <v>0</v>
      </c>
      <c r="GF167">
        <v>0</v>
      </c>
      <c r="GG167">
        <v>0</v>
      </c>
      <c r="GH167">
        <v>0</v>
      </c>
      <c r="GI167">
        <v>0</v>
      </c>
      <c r="GK167">
        <v>0</v>
      </c>
      <c r="GL167">
        <v>0</v>
      </c>
      <c r="GM167">
        <v>0</v>
      </c>
      <c r="GN167">
        <v>0</v>
      </c>
      <c r="GO167">
        <v>0</v>
      </c>
      <c r="GQ167">
        <v>0</v>
      </c>
      <c r="GR167">
        <v>0</v>
      </c>
      <c r="GS167">
        <v>0</v>
      </c>
      <c r="GT167">
        <v>0</v>
      </c>
      <c r="HB167">
        <v>0</v>
      </c>
      <c r="HC167">
        <v>0</v>
      </c>
      <c r="HD167">
        <v>211952</v>
      </c>
      <c r="HE167">
        <v>0</v>
      </c>
      <c r="HF167">
        <v>407980</v>
      </c>
      <c r="HG167">
        <v>10566</v>
      </c>
      <c r="HH167">
        <v>4108</v>
      </c>
      <c r="HI167">
        <v>0</v>
      </c>
      <c r="HJ167">
        <v>682288</v>
      </c>
      <c r="HK167">
        <v>3672</v>
      </c>
      <c r="HL167">
        <v>2429</v>
      </c>
      <c r="HM167">
        <v>3000</v>
      </c>
      <c r="HN167">
        <v>375727</v>
      </c>
      <c r="HO167">
        <v>0</v>
      </c>
      <c r="HP167">
        <v>124766</v>
      </c>
      <c r="HQ167">
        <v>0</v>
      </c>
      <c r="HR167">
        <v>0</v>
      </c>
      <c r="HS167">
        <v>10423468</v>
      </c>
      <c r="HT167">
        <v>228472</v>
      </c>
      <c r="HW167">
        <v>0</v>
      </c>
      <c r="HX167">
        <v>14</v>
      </c>
      <c r="HY167">
        <v>7</v>
      </c>
      <c r="HZ167">
        <v>4</v>
      </c>
      <c r="IA167">
        <v>11</v>
      </c>
      <c r="IB167">
        <v>296</v>
      </c>
      <c r="IC167">
        <v>332</v>
      </c>
      <c r="ID167">
        <v>2</v>
      </c>
      <c r="IE167">
        <v>0</v>
      </c>
      <c r="IF167">
        <v>0</v>
      </c>
      <c r="IG167">
        <v>17</v>
      </c>
      <c r="IH167">
        <v>15.416</v>
      </c>
      <c r="II167">
        <v>453.69400000000002</v>
      </c>
      <c r="IJ167">
        <v>17.98</v>
      </c>
      <c r="IK167">
        <v>447.11700000000002</v>
      </c>
      <c r="IL167">
        <v>0</v>
      </c>
      <c r="IM167">
        <v>1</v>
      </c>
      <c r="IN167">
        <v>0</v>
      </c>
      <c r="IO167">
        <v>1</v>
      </c>
      <c r="IP167">
        <v>900.81100000000004</v>
      </c>
      <c r="IQ167">
        <v>17.98</v>
      </c>
      <c r="IR167">
        <v>11175</v>
      </c>
      <c r="IS167">
        <v>122957</v>
      </c>
      <c r="IT167">
        <v>0</v>
      </c>
      <c r="IU167">
        <v>3000</v>
      </c>
      <c r="IV167">
        <v>0</v>
      </c>
      <c r="IW167">
        <v>6215</v>
      </c>
      <c r="IX167">
        <v>0</v>
      </c>
      <c r="IY167">
        <v>0</v>
      </c>
      <c r="IZ167">
        <v>247723</v>
      </c>
      <c r="JA167">
        <v>2486</v>
      </c>
      <c r="JB167">
        <v>8</v>
      </c>
      <c r="JC167">
        <v>158644</v>
      </c>
      <c r="JD167">
        <v>14</v>
      </c>
      <c r="JE167">
        <v>165664</v>
      </c>
      <c r="JF167">
        <v>7</v>
      </c>
      <c r="JG167">
        <v>41419</v>
      </c>
      <c r="JH167">
        <v>10000</v>
      </c>
      <c r="JJ167">
        <v>0</v>
      </c>
      <c r="JK167">
        <v>0</v>
      </c>
      <c r="JL167">
        <v>0</v>
      </c>
      <c r="JM167">
        <v>0</v>
      </c>
      <c r="JO167">
        <v>0</v>
      </c>
      <c r="JP167">
        <v>0</v>
      </c>
      <c r="JQ167">
        <v>0</v>
      </c>
      <c r="JR167">
        <v>0</v>
      </c>
      <c r="JS167">
        <v>0</v>
      </c>
      <c r="JT167">
        <v>0</v>
      </c>
      <c r="JU167">
        <v>1740</v>
      </c>
      <c r="JW167">
        <v>0</v>
      </c>
      <c r="JX167">
        <v>0</v>
      </c>
      <c r="JY167">
        <v>0</v>
      </c>
      <c r="JZ167">
        <v>0</v>
      </c>
      <c r="KD167">
        <v>1740</v>
      </c>
      <c r="KE167">
        <v>7375</v>
      </c>
      <c r="KG167">
        <v>0</v>
      </c>
      <c r="KH167">
        <v>0</v>
      </c>
      <c r="KI167">
        <v>0</v>
      </c>
      <c r="KJ167">
        <v>8</v>
      </c>
      <c r="KK167">
        <v>9</v>
      </c>
      <c r="KL167">
        <v>4972</v>
      </c>
      <c r="KM167">
        <v>5594</v>
      </c>
      <c r="KN167">
        <v>0</v>
      </c>
      <c r="KO167">
        <v>0</v>
      </c>
      <c r="KP167">
        <v>0</v>
      </c>
      <c r="KQ167">
        <v>0</v>
      </c>
      <c r="KS167">
        <v>0</v>
      </c>
      <c r="KT167">
        <v>0</v>
      </c>
      <c r="KU167">
        <v>0</v>
      </c>
      <c r="KW167">
        <v>0</v>
      </c>
      <c r="KX167">
        <v>0</v>
      </c>
      <c r="KY167">
        <v>0</v>
      </c>
      <c r="KZ167">
        <v>11975922</v>
      </c>
      <c r="LA167">
        <v>0</v>
      </c>
      <c r="LB167">
        <v>0</v>
      </c>
      <c r="LD167">
        <v>0</v>
      </c>
      <c r="LE167">
        <v>0</v>
      </c>
      <c r="LF167">
        <v>0</v>
      </c>
      <c r="LG167">
        <v>41700</v>
      </c>
      <c r="LH167">
        <v>0</v>
      </c>
      <c r="LI167">
        <v>11975922</v>
      </c>
      <c r="LJ167">
        <v>544.43500000000006</v>
      </c>
      <c r="LK167">
        <v>20</v>
      </c>
      <c r="LL167">
        <v>670800</v>
      </c>
      <c r="LM167">
        <v>11488</v>
      </c>
      <c r="LN167">
        <v>0</v>
      </c>
      <c r="LO167">
        <v>0</v>
      </c>
      <c r="LP167">
        <v>0</v>
      </c>
      <c r="LQ167">
        <v>0</v>
      </c>
      <c r="LR167">
        <v>0</v>
      </c>
      <c r="LS167">
        <v>0</v>
      </c>
      <c r="LT167">
        <v>0</v>
      </c>
      <c r="LU167">
        <v>0</v>
      </c>
      <c r="LV167">
        <v>0</v>
      </c>
      <c r="LW167">
        <v>0</v>
      </c>
      <c r="LX167">
        <v>0</v>
      </c>
      <c r="LY167">
        <v>0</v>
      </c>
      <c r="LZ167">
        <v>695</v>
      </c>
      <c r="MA167">
        <v>41700</v>
      </c>
      <c r="MB167">
        <v>0</v>
      </c>
      <c r="MC167">
        <v>27800</v>
      </c>
      <c r="MD167">
        <v>13900</v>
      </c>
      <c r="ME167">
        <v>0</v>
      </c>
      <c r="MF167">
        <v>0</v>
      </c>
      <c r="MG167">
        <v>12187875</v>
      </c>
      <c r="MH167">
        <v>0</v>
      </c>
      <c r="MI167">
        <v>0</v>
      </c>
      <c r="MJ167">
        <v>0</v>
      </c>
      <c r="MK167">
        <v>0</v>
      </c>
      <c r="ML167">
        <v>0</v>
      </c>
      <c r="MM167">
        <v>1228196.149</v>
      </c>
      <c r="MN167">
        <v>0</v>
      </c>
      <c r="MO167">
        <v>81365.085000000006</v>
      </c>
      <c r="MP167">
        <v>14.07</v>
      </c>
      <c r="MQ167">
        <v>29.486000000000001</v>
      </c>
      <c r="MS167">
        <v>763323922</v>
      </c>
      <c r="MT167">
        <v>257639917</v>
      </c>
      <c r="MU167">
        <v>3234</v>
      </c>
      <c r="MV167">
        <v>9581</v>
      </c>
      <c r="MW167">
        <v>874</v>
      </c>
      <c r="MX167">
        <v>505684005</v>
      </c>
      <c r="MY167">
        <v>0</v>
      </c>
      <c r="MZ167">
        <v>512000</v>
      </c>
      <c r="NA167">
        <v>61</v>
      </c>
      <c r="NB167">
        <v>6</v>
      </c>
      <c r="ND167">
        <v>417.351</v>
      </c>
      <c r="NE167">
        <v>18781</v>
      </c>
      <c r="NF167">
        <v>30</v>
      </c>
      <c r="NG167">
        <v>30000</v>
      </c>
      <c r="NH167">
        <v>73670</v>
      </c>
      <c r="NI167">
        <v>0</v>
      </c>
      <c r="NJ167">
        <v>0</v>
      </c>
      <c r="NK167">
        <v>0</v>
      </c>
      <c r="NL167">
        <v>0</v>
      </c>
      <c r="NN167">
        <v>0</v>
      </c>
      <c r="NO167">
        <v>0</v>
      </c>
      <c r="NP167">
        <v>695</v>
      </c>
      <c r="NT167">
        <v>0</v>
      </c>
      <c r="NU167">
        <v>0</v>
      </c>
      <c r="NV167">
        <v>0</v>
      </c>
      <c r="NW167">
        <v>0</v>
      </c>
      <c r="NX167">
        <v>0</v>
      </c>
      <c r="NY167">
        <v>0</v>
      </c>
      <c r="NZ167">
        <v>0</v>
      </c>
      <c r="OA167">
        <v>0</v>
      </c>
      <c r="OB167">
        <v>0</v>
      </c>
      <c r="OC167">
        <v>0</v>
      </c>
      <c r="OD167">
        <v>0</v>
      </c>
      <c r="OE167">
        <v>104000</v>
      </c>
      <c r="OF167">
        <v>360000</v>
      </c>
      <c r="OG167">
        <v>4000</v>
      </c>
      <c r="OH167">
        <v>8000</v>
      </c>
      <c r="OO167">
        <v>0</v>
      </c>
      <c r="OP167">
        <v>0</v>
      </c>
      <c r="OQ167">
        <v>0</v>
      </c>
      <c r="OR167">
        <v>0</v>
      </c>
      <c r="OS167">
        <v>0</v>
      </c>
      <c r="OT167">
        <v>0</v>
      </c>
      <c r="OU167">
        <v>0</v>
      </c>
      <c r="OV167">
        <v>7455029</v>
      </c>
      <c r="OX167">
        <v>0.25270000000000004</v>
      </c>
      <c r="OY167">
        <v>406500.10000000003</v>
      </c>
      <c r="OZ167">
        <v>0</v>
      </c>
      <c r="PA167">
        <v>0</v>
      </c>
      <c r="PB167">
        <v>6925</v>
      </c>
      <c r="PC167">
        <v>0</v>
      </c>
      <c r="PD167">
        <v>35000000</v>
      </c>
      <c r="PE167">
        <v>33517000</v>
      </c>
      <c r="PF167">
        <v>1483000</v>
      </c>
      <c r="PG167">
        <v>306</v>
      </c>
      <c r="PH167">
        <v>0</v>
      </c>
      <c r="PI167">
        <v>0</v>
      </c>
      <c r="PJ167">
        <v>0</v>
      </c>
      <c r="PK167">
        <v>0</v>
      </c>
      <c r="PL167">
        <v>199523</v>
      </c>
      <c r="PM167">
        <v>0</v>
      </c>
      <c r="PN167">
        <v>0</v>
      </c>
      <c r="PO167">
        <v>0</v>
      </c>
    </row>
    <row r="168" spans="1:431" customFormat="1" x14ac:dyDescent="0.3">
      <c r="A168">
        <v>46778</v>
      </c>
      <c r="B168" s="4">
        <v>227814</v>
      </c>
      <c r="C168">
        <v>9</v>
      </c>
      <c r="D168">
        <v>2026</v>
      </c>
      <c r="E168">
        <v>6215</v>
      </c>
      <c r="F168">
        <v>0</v>
      </c>
      <c r="G168">
        <v>358.05700000000002</v>
      </c>
      <c r="H168">
        <v>352.06800000000004</v>
      </c>
      <c r="I168">
        <v>352.06800000000004</v>
      </c>
      <c r="J168">
        <v>358.05700000000002</v>
      </c>
      <c r="K168">
        <v>0</v>
      </c>
      <c r="L168">
        <v>6215</v>
      </c>
      <c r="M168">
        <v>0</v>
      </c>
      <c r="N168">
        <v>0</v>
      </c>
      <c r="P168">
        <v>345.93200000000002</v>
      </c>
      <c r="Q168">
        <v>0</v>
      </c>
      <c r="R168">
        <v>163000</v>
      </c>
      <c r="S168">
        <v>471.19</v>
      </c>
      <c r="U168">
        <v>118585</v>
      </c>
      <c r="V168">
        <v>31.943000000000001</v>
      </c>
      <c r="W168">
        <v>19853</v>
      </c>
      <c r="X168">
        <v>19853</v>
      </c>
      <c r="Z168">
        <v>0</v>
      </c>
      <c r="AC168">
        <v>0</v>
      </c>
      <c r="AD168" t="s">
        <v>427</v>
      </c>
      <c r="AE168">
        <v>0</v>
      </c>
      <c r="AH168">
        <v>0</v>
      </c>
      <c r="AI168">
        <v>0</v>
      </c>
      <c r="AJ168">
        <v>6215</v>
      </c>
      <c r="AK168" t="s">
        <v>949</v>
      </c>
      <c r="AL168" t="s">
        <v>586</v>
      </c>
      <c r="AM168">
        <v>0</v>
      </c>
      <c r="AN168">
        <v>0</v>
      </c>
      <c r="AO168">
        <v>0</v>
      </c>
      <c r="AP168">
        <v>0</v>
      </c>
      <c r="AQ168">
        <v>0</v>
      </c>
      <c r="AS168">
        <v>0</v>
      </c>
      <c r="AT168">
        <v>0</v>
      </c>
      <c r="AU168">
        <v>0</v>
      </c>
      <c r="AV168">
        <v>-23165</v>
      </c>
      <c r="AW168">
        <v>3530965</v>
      </c>
      <c r="AX168">
        <v>3397794</v>
      </c>
      <c r="AY168">
        <v>2410134</v>
      </c>
      <c r="AZ168">
        <v>163000</v>
      </c>
      <c r="BA168">
        <v>1</v>
      </c>
      <c r="BB168">
        <v>0</v>
      </c>
      <c r="BC168">
        <v>0</v>
      </c>
      <c r="BD168">
        <v>0</v>
      </c>
      <c r="BE168">
        <v>0</v>
      </c>
      <c r="BF168">
        <v>2829676</v>
      </c>
      <c r="BG168">
        <v>0</v>
      </c>
      <c r="BJ168">
        <v>12</v>
      </c>
      <c r="BK168">
        <v>0</v>
      </c>
      <c r="BL168">
        <v>0</v>
      </c>
      <c r="BM168">
        <v>0</v>
      </c>
      <c r="BN168">
        <v>0</v>
      </c>
      <c r="BO168">
        <v>0</v>
      </c>
      <c r="BP168">
        <v>0</v>
      </c>
      <c r="BQ168">
        <v>867</v>
      </c>
      <c r="BS168">
        <v>0</v>
      </c>
      <c r="BT168">
        <v>0</v>
      </c>
      <c r="BU168">
        <v>0</v>
      </c>
      <c r="BV168">
        <v>0</v>
      </c>
      <c r="BW168">
        <v>0</v>
      </c>
      <c r="BY168">
        <v>0</v>
      </c>
      <c r="CA168">
        <v>0</v>
      </c>
      <c r="CB168">
        <v>0</v>
      </c>
      <c r="CC168">
        <v>0</v>
      </c>
      <c r="CD168">
        <v>0</v>
      </c>
      <c r="CE168">
        <v>0</v>
      </c>
      <c r="CF168">
        <v>0</v>
      </c>
      <c r="CG168">
        <v>0</v>
      </c>
      <c r="CH168">
        <v>156739</v>
      </c>
      <c r="CI168">
        <v>0</v>
      </c>
      <c r="CJ168">
        <v>4</v>
      </c>
      <c r="CK168">
        <v>0</v>
      </c>
      <c r="CL168">
        <v>0</v>
      </c>
      <c r="CN168">
        <v>0</v>
      </c>
      <c r="CO168">
        <v>1</v>
      </c>
      <c r="CP168">
        <v>0</v>
      </c>
      <c r="CQ168">
        <v>0</v>
      </c>
      <c r="CR168">
        <v>342.17500000000001</v>
      </c>
      <c r="CS168">
        <v>0</v>
      </c>
      <c r="CT168">
        <v>0</v>
      </c>
      <c r="CU168">
        <v>0</v>
      </c>
      <c r="CV168">
        <v>0</v>
      </c>
      <c r="CW168">
        <v>0</v>
      </c>
      <c r="CX168">
        <v>0</v>
      </c>
      <c r="CY168">
        <v>0</v>
      </c>
      <c r="CZ168">
        <v>0</v>
      </c>
      <c r="DB168">
        <v>2188103</v>
      </c>
      <c r="DC168">
        <v>0</v>
      </c>
      <c r="DD168">
        <v>0</v>
      </c>
      <c r="DE168">
        <v>36125</v>
      </c>
      <c r="DF168">
        <v>36125</v>
      </c>
      <c r="DG168">
        <v>5.8130000000000006</v>
      </c>
      <c r="DH168">
        <v>0</v>
      </c>
      <c r="DI168">
        <v>0</v>
      </c>
      <c r="DK168">
        <v>3568</v>
      </c>
      <c r="DL168">
        <v>0</v>
      </c>
      <c r="DM168">
        <v>143206</v>
      </c>
      <c r="DN168">
        <v>349</v>
      </c>
      <c r="DO168">
        <v>0</v>
      </c>
      <c r="DP168">
        <v>0</v>
      </c>
      <c r="DQ168">
        <v>0</v>
      </c>
      <c r="DR168">
        <v>0</v>
      </c>
      <c r="DS168">
        <v>0</v>
      </c>
      <c r="DT168">
        <v>0</v>
      </c>
      <c r="DU168">
        <v>0</v>
      </c>
      <c r="DV168">
        <v>0</v>
      </c>
      <c r="DW168">
        <v>0</v>
      </c>
      <c r="DX168">
        <v>0</v>
      </c>
      <c r="DY168">
        <v>0</v>
      </c>
      <c r="DZ168">
        <v>0</v>
      </c>
      <c r="EA168">
        <v>0</v>
      </c>
      <c r="EB168">
        <v>0</v>
      </c>
      <c r="EC168">
        <v>3.9750000000000001</v>
      </c>
      <c r="ED168">
        <v>28410</v>
      </c>
      <c r="EE168">
        <v>0</v>
      </c>
      <c r="EF168">
        <v>0</v>
      </c>
      <c r="EG168">
        <v>0</v>
      </c>
      <c r="EH168">
        <v>115145</v>
      </c>
      <c r="EI168">
        <v>0</v>
      </c>
      <c r="EJ168">
        <v>0</v>
      </c>
      <c r="EK168">
        <v>5.7090000000000005</v>
      </c>
      <c r="EL168">
        <v>0</v>
      </c>
      <c r="EM168">
        <v>0</v>
      </c>
      <c r="EN168">
        <v>0.28000000000000003</v>
      </c>
      <c r="EO168">
        <v>0</v>
      </c>
      <c r="EP168">
        <v>0</v>
      </c>
      <c r="EQ168">
        <v>5.9889999999999999</v>
      </c>
      <c r="ER168">
        <v>0</v>
      </c>
      <c r="ES168">
        <v>18.527000000000001</v>
      </c>
      <c r="ET168">
        <v>0</v>
      </c>
      <c r="EV168">
        <v>0</v>
      </c>
      <c r="EW168">
        <v>0</v>
      </c>
      <c r="EX168">
        <v>0</v>
      </c>
      <c r="EZ168">
        <v>2928058</v>
      </c>
      <c r="FA168">
        <v>0</v>
      </c>
      <c r="FB168">
        <v>3090709</v>
      </c>
      <c r="FC168">
        <v>0</v>
      </c>
      <c r="FD168">
        <v>0</v>
      </c>
      <c r="FE168">
        <v>398698</v>
      </c>
      <c r="FF168">
        <v>71038</v>
      </c>
      <c r="FG168">
        <v>6.7610000000000003E-2</v>
      </c>
      <c r="FH168">
        <v>3.1380999999999999E-2</v>
      </c>
      <c r="FI168">
        <v>0</v>
      </c>
      <c r="FJ168">
        <v>0</v>
      </c>
      <c r="FK168">
        <v>455.298</v>
      </c>
      <c r="FL168">
        <v>3717185</v>
      </c>
      <c r="FM168">
        <v>0</v>
      </c>
      <c r="FN168">
        <v>0</v>
      </c>
      <c r="FO168">
        <v>0</v>
      </c>
      <c r="FP168">
        <v>0</v>
      </c>
      <c r="FQ168">
        <v>0</v>
      </c>
      <c r="FR168">
        <v>0</v>
      </c>
      <c r="FS168">
        <v>0</v>
      </c>
      <c r="FT168">
        <v>0</v>
      </c>
      <c r="FU168">
        <v>0</v>
      </c>
      <c r="FV168">
        <v>0</v>
      </c>
      <c r="FW168">
        <v>0</v>
      </c>
      <c r="FX168">
        <v>0</v>
      </c>
      <c r="FY168">
        <v>0</v>
      </c>
      <c r="GB168">
        <v>0</v>
      </c>
      <c r="GC168">
        <v>0</v>
      </c>
      <c r="GD168">
        <v>0</v>
      </c>
      <c r="GF168">
        <v>0</v>
      </c>
      <c r="GG168">
        <v>0</v>
      </c>
      <c r="GH168">
        <v>0</v>
      </c>
      <c r="GI168">
        <v>0</v>
      </c>
      <c r="GK168">
        <v>0</v>
      </c>
      <c r="GL168">
        <v>0</v>
      </c>
      <c r="GM168">
        <v>0</v>
      </c>
      <c r="GN168">
        <v>0</v>
      </c>
      <c r="GO168">
        <v>0</v>
      </c>
      <c r="GQ168">
        <v>0</v>
      </c>
      <c r="GR168">
        <v>0</v>
      </c>
      <c r="GS168">
        <v>0</v>
      </c>
      <c r="GT168">
        <v>0</v>
      </c>
      <c r="HB168">
        <v>0</v>
      </c>
      <c r="HC168">
        <v>0</v>
      </c>
      <c r="HD168">
        <v>133519</v>
      </c>
      <c r="HE168">
        <v>0</v>
      </c>
      <c r="HF168">
        <v>408399</v>
      </c>
      <c r="HG168">
        <v>622</v>
      </c>
      <c r="HH168">
        <v>12019</v>
      </c>
      <c r="HI168">
        <v>0</v>
      </c>
      <c r="HJ168">
        <v>40760</v>
      </c>
      <c r="HK168">
        <v>1147</v>
      </c>
      <c r="HL168">
        <v>865</v>
      </c>
      <c r="HM168">
        <v>21000</v>
      </c>
      <c r="HN168">
        <v>0</v>
      </c>
      <c r="HO168">
        <v>0</v>
      </c>
      <c r="HP168">
        <v>0</v>
      </c>
      <c r="HQ168">
        <v>0</v>
      </c>
      <c r="HR168">
        <v>0</v>
      </c>
      <c r="HS168">
        <v>2927709</v>
      </c>
      <c r="HT168">
        <v>71038</v>
      </c>
      <c r="HW168">
        <v>0</v>
      </c>
      <c r="HX168">
        <v>7</v>
      </c>
      <c r="HY168">
        <v>5</v>
      </c>
      <c r="HZ168">
        <v>8</v>
      </c>
      <c r="IA168">
        <v>4</v>
      </c>
      <c r="IB168">
        <v>0</v>
      </c>
      <c r="IC168">
        <v>24</v>
      </c>
      <c r="ID168">
        <v>0</v>
      </c>
      <c r="IE168">
        <v>0</v>
      </c>
      <c r="IF168">
        <v>0</v>
      </c>
      <c r="IG168">
        <v>1</v>
      </c>
      <c r="IH168">
        <v>27.201000000000001</v>
      </c>
      <c r="II168">
        <v>0</v>
      </c>
      <c r="IJ168">
        <v>31.943000000000001</v>
      </c>
      <c r="IK168">
        <v>0</v>
      </c>
      <c r="IL168">
        <v>0</v>
      </c>
      <c r="IM168">
        <v>7</v>
      </c>
      <c r="IN168">
        <v>0</v>
      </c>
      <c r="IO168">
        <v>7</v>
      </c>
      <c r="IP168">
        <v>0</v>
      </c>
      <c r="IQ168">
        <v>31.943000000000001</v>
      </c>
      <c r="IR168">
        <v>19853</v>
      </c>
      <c r="IS168">
        <v>0</v>
      </c>
      <c r="IT168">
        <v>0</v>
      </c>
      <c r="IU168">
        <v>21000</v>
      </c>
      <c r="IV168">
        <v>0</v>
      </c>
      <c r="IW168">
        <v>6215</v>
      </c>
      <c r="IX168">
        <v>0</v>
      </c>
      <c r="IY168">
        <v>0</v>
      </c>
      <c r="IZ168">
        <v>0</v>
      </c>
      <c r="JA168">
        <v>0</v>
      </c>
      <c r="JB168">
        <v>0</v>
      </c>
      <c r="JC168">
        <v>0</v>
      </c>
      <c r="JD168">
        <v>0</v>
      </c>
      <c r="JE168">
        <v>0</v>
      </c>
      <c r="JF168">
        <v>0</v>
      </c>
      <c r="JG168">
        <v>0</v>
      </c>
      <c r="JH168">
        <v>0</v>
      </c>
      <c r="JJ168">
        <v>0</v>
      </c>
      <c r="JK168">
        <v>0</v>
      </c>
      <c r="JL168">
        <v>0</v>
      </c>
      <c r="JM168">
        <v>0</v>
      </c>
      <c r="JO168">
        <v>0</v>
      </c>
      <c r="JP168">
        <v>0</v>
      </c>
      <c r="JQ168">
        <v>0</v>
      </c>
      <c r="JR168">
        <v>0</v>
      </c>
      <c r="JS168">
        <v>0</v>
      </c>
      <c r="JT168">
        <v>0</v>
      </c>
      <c r="JU168">
        <v>0</v>
      </c>
      <c r="JW168">
        <v>0</v>
      </c>
      <c r="JX168">
        <v>0</v>
      </c>
      <c r="JY168">
        <v>0</v>
      </c>
      <c r="JZ168">
        <v>0</v>
      </c>
      <c r="KD168">
        <v>0</v>
      </c>
      <c r="KE168">
        <v>7375</v>
      </c>
      <c r="KG168">
        <v>0</v>
      </c>
      <c r="KH168">
        <v>0</v>
      </c>
      <c r="KI168">
        <v>0</v>
      </c>
      <c r="KJ168">
        <v>0</v>
      </c>
      <c r="KK168">
        <v>1</v>
      </c>
      <c r="KL168">
        <v>0</v>
      </c>
      <c r="KM168">
        <v>622</v>
      </c>
      <c r="KN168">
        <v>0</v>
      </c>
      <c r="KO168">
        <v>0</v>
      </c>
      <c r="KP168">
        <v>0</v>
      </c>
      <c r="KQ168">
        <v>0</v>
      </c>
      <c r="KS168">
        <v>0</v>
      </c>
      <c r="KT168">
        <v>0</v>
      </c>
      <c r="KU168">
        <v>0</v>
      </c>
      <c r="KW168">
        <v>0</v>
      </c>
      <c r="KX168">
        <v>0</v>
      </c>
      <c r="KY168">
        <v>0</v>
      </c>
      <c r="KZ168">
        <v>3420665</v>
      </c>
      <c r="LA168">
        <v>0</v>
      </c>
      <c r="LB168">
        <v>0</v>
      </c>
      <c r="LD168">
        <v>0</v>
      </c>
      <c r="LE168">
        <v>0</v>
      </c>
      <c r="LF168">
        <v>0</v>
      </c>
      <c r="LG168">
        <v>23220</v>
      </c>
      <c r="LH168">
        <v>0</v>
      </c>
      <c r="LI168">
        <v>3420665</v>
      </c>
      <c r="LJ168">
        <v>342.17500000000001</v>
      </c>
      <c r="LK168">
        <v>1</v>
      </c>
      <c r="LL168">
        <v>33540</v>
      </c>
      <c r="LM168">
        <v>7220</v>
      </c>
      <c r="LN168">
        <v>0</v>
      </c>
      <c r="LO168">
        <v>0</v>
      </c>
      <c r="LP168">
        <v>0</v>
      </c>
      <c r="LQ168">
        <v>0</v>
      </c>
      <c r="LR168">
        <v>0</v>
      </c>
      <c r="LS168">
        <v>0</v>
      </c>
      <c r="LT168">
        <v>0</v>
      </c>
      <c r="LU168">
        <v>0</v>
      </c>
      <c r="LV168">
        <v>0</v>
      </c>
      <c r="LW168">
        <v>0</v>
      </c>
      <c r="LX168">
        <v>0</v>
      </c>
      <c r="LY168">
        <v>0</v>
      </c>
      <c r="LZ168">
        <v>385</v>
      </c>
      <c r="MA168">
        <v>23220</v>
      </c>
      <c r="MB168">
        <v>0</v>
      </c>
      <c r="MC168">
        <v>15480</v>
      </c>
      <c r="MD168">
        <v>7740</v>
      </c>
      <c r="ME168">
        <v>0</v>
      </c>
      <c r="MF168">
        <v>0</v>
      </c>
      <c r="MG168">
        <v>3554185</v>
      </c>
      <c r="MH168">
        <v>0</v>
      </c>
      <c r="MI168">
        <v>0</v>
      </c>
      <c r="MJ168">
        <v>0</v>
      </c>
      <c r="MK168">
        <v>0</v>
      </c>
      <c r="ML168">
        <v>0</v>
      </c>
      <c r="MM168">
        <v>1228196.149</v>
      </c>
      <c r="MN168">
        <v>0</v>
      </c>
      <c r="MO168">
        <v>81365.085000000006</v>
      </c>
      <c r="MP168">
        <v>101.584</v>
      </c>
      <c r="MQ168">
        <v>128.785</v>
      </c>
      <c r="MS168">
        <v>763323922</v>
      </c>
      <c r="MT168">
        <v>257639917</v>
      </c>
      <c r="MU168">
        <v>5706</v>
      </c>
      <c r="MV168">
        <v>16905</v>
      </c>
      <c r="MW168">
        <v>6313</v>
      </c>
      <c r="MX168">
        <v>505684005</v>
      </c>
      <c r="MY168">
        <v>0</v>
      </c>
      <c r="MZ168">
        <v>144000</v>
      </c>
      <c r="NA168">
        <v>16</v>
      </c>
      <c r="NB168">
        <v>4</v>
      </c>
      <c r="ND168">
        <v>417.78000000000003</v>
      </c>
      <c r="NE168">
        <v>18800</v>
      </c>
      <c r="NF168">
        <v>15</v>
      </c>
      <c r="NG168">
        <v>15000</v>
      </c>
      <c r="NH168">
        <v>40810</v>
      </c>
      <c r="NI168">
        <v>0</v>
      </c>
      <c r="NJ168">
        <v>0</v>
      </c>
      <c r="NK168">
        <v>0</v>
      </c>
      <c r="NL168">
        <v>0</v>
      </c>
      <c r="NN168">
        <v>0</v>
      </c>
      <c r="NO168">
        <v>0</v>
      </c>
      <c r="NP168">
        <v>387</v>
      </c>
      <c r="NT168">
        <v>0</v>
      </c>
      <c r="NU168">
        <v>0</v>
      </c>
      <c r="NV168">
        <v>0</v>
      </c>
      <c r="NW168">
        <v>0</v>
      </c>
      <c r="NX168">
        <v>0</v>
      </c>
      <c r="NY168">
        <v>0</v>
      </c>
      <c r="NZ168">
        <v>0</v>
      </c>
      <c r="OA168">
        <v>0</v>
      </c>
      <c r="OB168">
        <v>0</v>
      </c>
      <c r="OC168">
        <v>0</v>
      </c>
      <c r="OD168">
        <v>0</v>
      </c>
      <c r="OE168">
        <v>12000</v>
      </c>
      <c r="OF168">
        <v>80000</v>
      </c>
      <c r="OG168">
        <v>4000</v>
      </c>
      <c r="OH168">
        <v>8000</v>
      </c>
      <c r="OO168">
        <v>0</v>
      </c>
      <c r="OP168">
        <v>0</v>
      </c>
      <c r="OQ168">
        <v>0</v>
      </c>
      <c r="OR168">
        <v>0</v>
      </c>
      <c r="OS168">
        <v>0</v>
      </c>
      <c r="OT168">
        <v>0</v>
      </c>
      <c r="OU168">
        <v>0</v>
      </c>
      <c r="OV168">
        <v>1322160</v>
      </c>
      <c r="OX168">
        <v>0.25270000000000004</v>
      </c>
      <c r="OY168">
        <v>406500.10000000003</v>
      </c>
      <c r="OZ168">
        <v>0</v>
      </c>
      <c r="PA168">
        <v>0</v>
      </c>
      <c r="PB168">
        <v>6925</v>
      </c>
      <c r="PC168">
        <v>0</v>
      </c>
      <c r="PD168">
        <v>35000000</v>
      </c>
      <c r="PE168">
        <v>33517000</v>
      </c>
      <c r="PF168">
        <v>1483000</v>
      </c>
      <c r="PG168">
        <v>306</v>
      </c>
      <c r="PH168">
        <v>0</v>
      </c>
      <c r="PI168">
        <v>0</v>
      </c>
      <c r="PJ168">
        <v>0</v>
      </c>
      <c r="PK168">
        <v>0</v>
      </c>
      <c r="PL168">
        <v>6226</v>
      </c>
      <c r="PM168">
        <v>0</v>
      </c>
      <c r="PN168">
        <v>0</v>
      </c>
      <c r="PO168">
        <v>0</v>
      </c>
    </row>
    <row r="169" spans="1:431" customFormat="1" x14ac:dyDescent="0.3">
      <c r="A169">
        <v>46778</v>
      </c>
      <c r="B169" s="4">
        <v>227816</v>
      </c>
      <c r="C169">
        <v>9</v>
      </c>
      <c r="D169">
        <v>2026</v>
      </c>
      <c r="E169">
        <v>6215</v>
      </c>
      <c r="F169">
        <v>0</v>
      </c>
      <c r="G169">
        <v>5221.7860000000001</v>
      </c>
      <c r="H169">
        <v>4883.03</v>
      </c>
      <c r="I169">
        <v>4883.03</v>
      </c>
      <c r="J169">
        <v>5221.7860000000001</v>
      </c>
      <c r="K169">
        <v>0</v>
      </c>
      <c r="L169">
        <v>6215</v>
      </c>
      <c r="M169">
        <v>0</v>
      </c>
      <c r="N169">
        <v>0</v>
      </c>
      <c r="P169">
        <v>4261.3730000000005</v>
      </c>
      <c r="Q169">
        <v>0</v>
      </c>
      <c r="R169">
        <v>2007916</v>
      </c>
      <c r="S169">
        <v>471.19</v>
      </c>
      <c r="U169">
        <v>1460783</v>
      </c>
      <c r="V169">
        <v>1622.3630000000001</v>
      </c>
      <c r="W169">
        <v>1090962</v>
      </c>
      <c r="X169">
        <v>1090962</v>
      </c>
      <c r="Z169">
        <v>0</v>
      </c>
      <c r="AC169">
        <v>0</v>
      </c>
      <c r="AD169" t="s">
        <v>427</v>
      </c>
      <c r="AE169">
        <v>0</v>
      </c>
      <c r="AH169">
        <v>0</v>
      </c>
      <c r="AI169">
        <v>0</v>
      </c>
      <c r="AJ169">
        <v>6215</v>
      </c>
      <c r="AK169" t="s">
        <v>949</v>
      </c>
      <c r="AL169" t="s">
        <v>587</v>
      </c>
      <c r="AM169">
        <v>0</v>
      </c>
      <c r="AN169">
        <v>0</v>
      </c>
      <c r="AO169">
        <v>0</v>
      </c>
      <c r="AP169">
        <v>0</v>
      </c>
      <c r="AQ169">
        <v>0</v>
      </c>
      <c r="AS169">
        <v>0</v>
      </c>
      <c r="AT169">
        <v>0</v>
      </c>
      <c r="AU169">
        <v>0</v>
      </c>
      <c r="AV169">
        <v>-382</v>
      </c>
      <c r="AW169">
        <v>62448067</v>
      </c>
      <c r="AX169">
        <v>60509906</v>
      </c>
      <c r="AY169">
        <v>41379619</v>
      </c>
      <c r="AZ169">
        <v>2007916</v>
      </c>
      <c r="BA169">
        <v>83</v>
      </c>
      <c r="BB169">
        <v>113017</v>
      </c>
      <c r="BC169">
        <v>112296</v>
      </c>
      <c r="BD169">
        <v>261.089</v>
      </c>
      <c r="BE169">
        <v>720</v>
      </c>
      <c r="BF169">
        <v>50510452</v>
      </c>
      <c r="BG169">
        <v>0</v>
      </c>
      <c r="BJ169">
        <v>12</v>
      </c>
      <c r="BK169">
        <v>0</v>
      </c>
      <c r="BL169">
        <v>0</v>
      </c>
      <c r="BM169">
        <v>0</v>
      </c>
      <c r="BN169">
        <v>0</v>
      </c>
      <c r="BO169">
        <v>0</v>
      </c>
      <c r="BP169">
        <v>0</v>
      </c>
      <c r="BQ169">
        <v>22</v>
      </c>
      <c r="BS169">
        <v>0</v>
      </c>
      <c r="BT169">
        <v>0</v>
      </c>
      <c r="BU169">
        <v>0</v>
      </c>
      <c r="BV169">
        <v>0</v>
      </c>
      <c r="BW169">
        <v>0</v>
      </c>
      <c r="BY169">
        <v>0</v>
      </c>
      <c r="CA169">
        <v>1178.52</v>
      </c>
      <c r="CB169">
        <v>1178520</v>
      </c>
      <c r="CC169">
        <v>0</v>
      </c>
      <c r="CD169">
        <v>0</v>
      </c>
      <c r="CE169">
        <v>0</v>
      </c>
      <c r="CF169">
        <v>0</v>
      </c>
      <c r="CG169">
        <v>0</v>
      </c>
      <c r="CH169">
        <v>2287944</v>
      </c>
      <c r="CI169">
        <v>0</v>
      </c>
      <c r="CJ169">
        <v>4</v>
      </c>
      <c r="CK169">
        <v>0</v>
      </c>
      <c r="CL169">
        <v>0</v>
      </c>
      <c r="CN169">
        <v>0</v>
      </c>
      <c r="CO169">
        <v>1</v>
      </c>
      <c r="CP169">
        <v>0</v>
      </c>
      <c r="CQ169">
        <v>0</v>
      </c>
      <c r="CR169">
        <v>4250.2269999999999</v>
      </c>
      <c r="CS169">
        <v>0</v>
      </c>
      <c r="CT169">
        <v>0</v>
      </c>
      <c r="CU169">
        <v>0</v>
      </c>
      <c r="CV169">
        <v>0</v>
      </c>
      <c r="CW169">
        <v>0</v>
      </c>
      <c r="CX169">
        <v>0</v>
      </c>
      <c r="CY169">
        <v>0</v>
      </c>
      <c r="CZ169">
        <v>0</v>
      </c>
      <c r="DB169">
        <v>30348031</v>
      </c>
      <c r="DC169">
        <v>0</v>
      </c>
      <c r="DD169">
        <v>0</v>
      </c>
      <c r="DE169">
        <v>4465555</v>
      </c>
      <c r="DF169">
        <v>4465555</v>
      </c>
      <c r="DG169">
        <v>718.51300000000003</v>
      </c>
      <c r="DH169">
        <v>0</v>
      </c>
      <c r="DI169">
        <v>0</v>
      </c>
      <c r="DK169">
        <v>0</v>
      </c>
      <c r="DL169">
        <v>0</v>
      </c>
      <c r="DM169">
        <v>3418112</v>
      </c>
      <c r="DN169">
        <v>8322</v>
      </c>
      <c r="DO169">
        <v>0</v>
      </c>
      <c r="DP169">
        <v>0</v>
      </c>
      <c r="DQ169">
        <v>0</v>
      </c>
      <c r="DR169">
        <v>0</v>
      </c>
      <c r="DS169">
        <v>0</v>
      </c>
      <c r="DT169">
        <v>0</v>
      </c>
      <c r="DU169">
        <v>0</v>
      </c>
      <c r="DV169">
        <v>0</v>
      </c>
      <c r="DW169">
        <v>0</v>
      </c>
      <c r="DX169">
        <v>0</v>
      </c>
      <c r="DY169">
        <v>0</v>
      </c>
      <c r="DZ169">
        <v>0</v>
      </c>
      <c r="EA169">
        <v>0</v>
      </c>
      <c r="EB169">
        <v>0</v>
      </c>
      <c r="EC169">
        <v>83.451999999999998</v>
      </c>
      <c r="ED169">
        <v>596452</v>
      </c>
      <c r="EE169">
        <v>0</v>
      </c>
      <c r="EF169">
        <v>0</v>
      </c>
      <c r="EG169">
        <v>0</v>
      </c>
      <c r="EH169">
        <v>2829982</v>
      </c>
      <c r="EI169">
        <v>0</v>
      </c>
      <c r="EJ169">
        <v>0</v>
      </c>
      <c r="EK169">
        <v>124.759</v>
      </c>
      <c r="EL169">
        <v>0</v>
      </c>
      <c r="EM169">
        <v>12.105</v>
      </c>
      <c r="EN169">
        <v>8.9510000000000005</v>
      </c>
      <c r="EO169">
        <v>0</v>
      </c>
      <c r="EP169">
        <v>0</v>
      </c>
      <c r="EQ169">
        <v>145.815</v>
      </c>
      <c r="ER169">
        <v>0</v>
      </c>
      <c r="ES169">
        <v>455.34700000000004</v>
      </c>
      <c r="ET169">
        <v>0</v>
      </c>
      <c r="EV169">
        <v>0</v>
      </c>
      <c r="EW169">
        <v>0</v>
      </c>
      <c r="EX169">
        <v>0</v>
      </c>
      <c r="EZ169">
        <v>52125000</v>
      </c>
      <c r="FA169">
        <v>0</v>
      </c>
      <c r="FB169">
        <v>54123873</v>
      </c>
      <c r="FC169">
        <v>0</v>
      </c>
      <c r="FD169">
        <v>0</v>
      </c>
      <c r="FE169">
        <v>7116851</v>
      </c>
      <c r="FF169">
        <v>1268055</v>
      </c>
      <c r="FG169">
        <v>6.7610000000000003E-2</v>
      </c>
      <c r="FH169">
        <v>3.1380999999999999E-2</v>
      </c>
      <c r="FI169">
        <v>0</v>
      </c>
      <c r="FJ169">
        <v>0</v>
      </c>
      <c r="FK169">
        <v>8127.1840000000002</v>
      </c>
      <c r="FL169">
        <v>64796723</v>
      </c>
      <c r="FM169">
        <v>0</v>
      </c>
      <c r="FN169">
        <v>0</v>
      </c>
      <c r="FO169">
        <v>57243</v>
      </c>
      <c r="FP169">
        <v>0</v>
      </c>
      <c r="FQ169">
        <v>57243</v>
      </c>
      <c r="FR169">
        <v>57243</v>
      </c>
      <c r="FS169">
        <v>0</v>
      </c>
      <c r="FT169">
        <v>0</v>
      </c>
      <c r="FU169">
        <v>0</v>
      </c>
      <c r="FV169">
        <v>0</v>
      </c>
      <c r="FW169">
        <v>0</v>
      </c>
      <c r="FX169">
        <v>0</v>
      </c>
      <c r="FY169">
        <v>0</v>
      </c>
      <c r="GB169">
        <v>1934961</v>
      </c>
      <c r="GC169">
        <v>1934961</v>
      </c>
      <c r="GD169">
        <v>192.941</v>
      </c>
      <c r="GF169">
        <v>0</v>
      </c>
      <c r="GG169">
        <v>0</v>
      </c>
      <c r="GH169">
        <v>0</v>
      </c>
      <c r="GI169">
        <v>0</v>
      </c>
      <c r="GK169">
        <v>0</v>
      </c>
      <c r="GL169">
        <v>0</v>
      </c>
      <c r="GM169">
        <v>0</v>
      </c>
      <c r="GN169">
        <v>0</v>
      </c>
      <c r="GO169">
        <v>0</v>
      </c>
      <c r="GQ169">
        <v>0</v>
      </c>
      <c r="GR169">
        <v>0</v>
      </c>
      <c r="GS169">
        <v>0</v>
      </c>
      <c r="GT169">
        <v>0</v>
      </c>
      <c r="HB169">
        <v>0</v>
      </c>
      <c r="HC169">
        <v>0</v>
      </c>
      <c r="HD169">
        <v>1947204</v>
      </c>
      <c r="HE169">
        <v>0</v>
      </c>
      <c r="HF169">
        <v>5664315</v>
      </c>
      <c r="HG169">
        <v>106898</v>
      </c>
      <c r="HH169">
        <v>1424548</v>
      </c>
      <c r="HI169">
        <v>0</v>
      </c>
      <c r="HJ169">
        <v>324460</v>
      </c>
      <c r="HK169">
        <v>11424</v>
      </c>
      <c r="HL169">
        <v>7700</v>
      </c>
      <c r="HM169">
        <v>449000</v>
      </c>
      <c r="HN169">
        <v>1486731</v>
      </c>
      <c r="HO169">
        <v>0</v>
      </c>
      <c r="HP169">
        <v>0</v>
      </c>
      <c r="HQ169">
        <v>0</v>
      </c>
      <c r="HR169">
        <v>0</v>
      </c>
      <c r="HS169">
        <v>52115957</v>
      </c>
      <c r="HT169">
        <v>1268055</v>
      </c>
      <c r="HW169">
        <v>0</v>
      </c>
      <c r="HX169">
        <v>690</v>
      </c>
      <c r="HY169">
        <v>661</v>
      </c>
      <c r="HZ169">
        <v>709</v>
      </c>
      <c r="IA169">
        <v>444</v>
      </c>
      <c r="IB169">
        <v>409</v>
      </c>
      <c r="IC169">
        <v>2913</v>
      </c>
      <c r="ID169">
        <v>0</v>
      </c>
      <c r="IE169">
        <v>0</v>
      </c>
      <c r="IF169">
        <v>0</v>
      </c>
      <c r="IG169">
        <v>172</v>
      </c>
      <c r="IH169">
        <v>2014.163</v>
      </c>
      <c r="II169">
        <v>0</v>
      </c>
      <c r="IJ169">
        <v>1622.3630000000001</v>
      </c>
      <c r="IK169">
        <v>0</v>
      </c>
      <c r="IL169">
        <v>67</v>
      </c>
      <c r="IM169">
        <v>34</v>
      </c>
      <c r="IN169">
        <v>3</v>
      </c>
      <c r="IO169">
        <v>104</v>
      </c>
      <c r="IP169">
        <v>0</v>
      </c>
      <c r="IQ169">
        <v>1622.3630000000001</v>
      </c>
      <c r="IR169">
        <v>1008299</v>
      </c>
      <c r="IS169">
        <v>0</v>
      </c>
      <c r="IT169">
        <v>335000</v>
      </c>
      <c r="IU169">
        <v>102000</v>
      </c>
      <c r="IV169">
        <v>12000</v>
      </c>
      <c r="IW169">
        <v>6215</v>
      </c>
      <c r="IX169">
        <v>0</v>
      </c>
      <c r="IY169">
        <v>0</v>
      </c>
      <c r="IZ169">
        <v>0</v>
      </c>
      <c r="JA169">
        <v>0</v>
      </c>
      <c r="JB169">
        <v>49</v>
      </c>
      <c r="JC169">
        <v>836667</v>
      </c>
      <c r="JD169">
        <v>58</v>
      </c>
      <c r="JE169">
        <v>514270</v>
      </c>
      <c r="JF169">
        <v>23</v>
      </c>
      <c r="JG169">
        <v>102294</v>
      </c>
      <c r="JH169">
        <v>33500</v>
      </c>
      <c r="JJ169">
        <v>0</v>
      </c>
      <c r="JK169">
        <v>0</v>
      </c>
      <c r="JL169">
        <v>0</v>
      </c>
      <c r="JM169">
        <v>0</v>
      </c>
      <c r="JO169">
        <v>1.885</v>
      </c>
      <c r="JP169">
        <v>108.20100000000001</v>
      </c>
      <c r="JQ169">
        <v>82.855000000000004</v>
      </c>
      <c r="JR169">
        <v>15292</v>
      </c>
      <c r="JS169">
        <v>1021417</v>
      </c>
      <c r="JT169">
        <v>898252</v>
      </c>
      <c r="JU169">
        <v>113587</v>
      </c>
      <c r="JW169">
        <v>0</v>
      </c>
      <c r="JX169">
        <v>0</v>
      </c>
      <c r="JY169">
        <v>0</v>
      </c>
      <c r="JZ169">
        <v>0</v>
      </c>
      <c r="KD169">
        <v>314106</v>
      </c>
      <c r="KE169">
        <v>7375</v>
      </c>
      <c r="KG169">
        <v>0</v>
      </c>
      <c r="KH169">
        <v>0</v>
      </c>
      <c r="KI169">
        <v>0</v>
      </c>
      <c r="KJ169">
        <v>86</v>
      </c>
      <c r="KK169">
        <v>86</v>
      </c>
      <c r="KL169">
        <v>53449</v>
      </c>
      <c r="KM169">
        <v>53449</v>
      </c>
      <c r="KN169">
        <v>0</v>
      </c>
      <c r="KO169">
        <v>0</v>
      </c>
      <c r="KP169">
        <v>0</v>
      </c>
      <c r="KQ169">
        <v>0</v>
      </c>
      <c r="KS169">
        <v>0</v>
      </c>
      <c r="KT169">
        <v>0</v>
      </c>
      <c r="KU169">
        <v>0</v>
      </c>
      <c r="KW169">
        <v>0</v>
      </c>
      <c r="KX169">
        <v>0</v>
      </c>
      <c r="KY169">
        <v>0</v>
      </c>
      <c r="KZ169">
        <v>60841603</v>
      </c>
      <c r="LA169">
        <v>0</v>
      </c>
      <c r="LB169">
        <v>0</v>
      </c>
      <c r="LD169">
        <v>0</v>
      </c>
      <c r="LE169">
        <v>0</v>
      </c>
      <c r="LF169">
        <v>0</v>
      </c>
      <c r="LG169">
        <v>340740</v>
      </c>
      <c r="LH169">
        <v>0</v>
      </c>
      <c r="LI169">
        <v>60841603</v>
      </c>
      <c r="LJ169">
        <v>4250.2269999999999</v>
      </c>
      <c r="LK169">
        <v>7</v>
      </c>
      <c r="LL169">
        <v>234780</v>
      </c>
      <c r="LM169">
        <v>89680</v>
      </c>
      <c r="LN169">
        <v>0</v>
      </c>
      <c r="LO169">
        <v>0</v>
      </c>
      <c r="LP169">
        <v>0</v>
      </c>
      <c r="LQ169">
        <v>0</v>
      </c>
      <c r="LR169">
        <v>0</v>
      </c>
      <c r="LS169">
        <v>0</v>
      </c>
      <c r="LT169">
        <v>0</v>
      </c>
      <c r="LU169">
        <v>0</v>
      </c>
      <c r="LV169">
        <v>0</v>
      </c>
      <c r="LW169">
        <v>0</v>
      </c>
      <c r="LX169">
        <v>0</v>
      </c>
      <c r="LY169">
        <v>0</v>
      </c>
      <c r="LZ169">
        <v>5678</v>
      </c>
      <c r="MA169">
        <v>340740</v>
      </c>
      <c r="MB169">
        <v>0</v>
      </c>
      <c r="MC169">
        <v>227160</v>
      </c>
      <c r="MD169">
        <v>113580</v>
      </c>
      <c r="ME169">
        <v>0</v>
      </c>
      <c r="MF169">
        <v>0</v>
      </c>
      <c r="MG169">
        <v>62788807</v>
      </c>
      <c r="MH169">
        <v>0</v>
      </c>
      <c r="MI169">
        <v>0</v>
      </c>
      <c r="MJ169">
        <v>0</v>
      </c>
      <c r="MK169">
        <v>0</v>
      </c>
      <c r="ML169">
        <v>0</v>
      </c>
      <c r="MM169">
        <v>1228196.149</v>
      </c>
      <c r="MN169">
        <v>145.60300000000001</v>
      </c>
      <c r="MO169">
        <v>81365.085000000006</v>
      </c>
      <c r="MP169">
        <v>1562.5420000000001</v>
      </c>
      <c r="MQ169">
        <v>3576.7050000000004</v>
      </c>
      <c r="MS169">
        <v>763323922</v>
      </c>
      <c r="MT169">
        <v>257639917</v>
      </c>
      <c r="MU169">
        <v>422513</v>
      </c>
      <c r="MV169">
        <v>1251802</v>
      </c>
      <c r="MW169">
        <v>97112</v>
      </c>
      <c r="MX169">
        <v>505684005</v>
      </c>
      <c r="MY169">
        <v>904923</v>
      </c>
      <c r="MZ169">
        <v>1077500</v>
      </c>
      <c r="NA169">
        <v>189</v>
      </c>
      <c r="NB169">
        <v>53</v>
      </c>
      <c r="ND169">
        <v>5794.424</v>
      </c>
      <c r="NE169">
        <v>260749</v>
      </c>
      <c r="NF169">
        <v>103</v>
      </c>
      <c r="NG169">
        <v>103000</v>
      </c>
      <c r="NH169">
        <v>601868</v>
      </c>
      <c r="NI169">
        <v>0</v>
      </c>
      <c r="NJ169">
        <v>0</v>
      </c>
      <c r="NK169">
        <v>333800</v>
      </c>
      <c r="NL169">
        <v>0</v>
      </c>
      <c r="NN169">
        <v>0</v>
      </c>
      <c r="NO169">
        <v>0</v>
      </c>
      <c r="NP169">
        <v>5679</v>
      </c>
      <c r="NT169">
        <v>0</v>
      </c>
      <c r="NU169">
        <v>0</v>
      </c>
      <c r="NV169">
        <v>0</v>
      </c>
      <c r="NW169">
        <v>0</v>
      </c>
      <c r="NX169">
        <v>0</v>
      </c>
      <c r="NY169">
        <v>0</v>
      </c>
      <c r="NZ169">
        <v>0</v>
      </c>
      <c r="OA169">
        <v>0</v>
      </c>
      <c r="OB169">
        <v>0</v>
      </c>
      <c r="OC169">
        <v>0</v>
      </c>
      <c r="OD169">
        <v>0</v>
      </c>
      <c r="OE169">
        <v>16000</v>
      </c>
      <c r="OF169">
        <v>120000</v>
      </c>
      <c r="OG169">
        <v>4000</v>
      </c>
      <c r="OH169">
        <v>8000</v>
      </c>
      <c r="OO169">
        <v>0</v>
      </c>
      <c r="OP169">
        <v>0</v>
      </c>
      <c r="OQ169">
        <v>0</v>
      </c>
      <c r="OR169">
        <v>0</v>
      </c>
      <c r="OS169">
        <v>0</v>
      </c>
      <c r="OT169">
        <v>0</v>
      </c>
      <c r="OU169">
        <v>0</v>
      </c>
      <c r="OV169">
        <v>3817365</v>
      </c>
      <c r="OX169">
        <v>0.25270000000000004</v>
      </c>
      <c r="OY169">
        <v>406500.10000000003</v>
      </c>
      <c r="OZ169">
        <v>627934</v>
      </c>
      <c r="PA169">
        <v>231686</v>
      </c>
      <c r="PB169">
        <v>6925</v>
      </c>
      <c r="PC169">
        <v>0</v>
      </c>
      <c r="PD169">
        <v>35000000</v>
      </c>
      <c r="PE169">
        <v>33517000</v>
      </c>
      <c r="PF169">
        <v>1483000</v>
      </c>
      <c r="PG169">
        <v>306</v>
      </c>
      <c r="PH169">
        <v>0</v>
      </c>
      <c r="PI169">
        <v>0</v>
      </c>
      <c r="PJ169">
        <v>0</v>
      </c>
      <c r="PK169">
        <v>0</v>
      </c>
      <c r="PL169">
        <v>0</v>
      </c>
      <c r="PM169">
        <v>0</v>
      </c>
      <c r="PN169">
        <v>0</v>
      </c>
      <c r="PO169">
        <v>0</v>
      </c>
    </row>
    <row r="170" spans="1:431" customFormat="1" x14ac:dyDescent="0.3">
      <c r="A170">
        <v>46778</v>
      </c>
      <c r="B170" s="4">
        <v>227817</v>
      </c>
      <c r="C170">
        <v>9</v>
      </c>
      <c r="D170">
        <v>2026</v>
      </c>
      <c r="E170">
        <v>6215</v>
      </c>
      <c r="F170">
        <v>0</v>
      </c>
      <c r="G170">
        <v>476.36400000000003</v>
      </c>
      <c r="H170">
        <v>448.27200000000005</v>
      </c>
      <c r="I170">
        <v>448.27200000000005</v>
      </c>
      <c r="J170">
        <v>476.36400000000003</v>
      </c>
      <c r="K170">
        <v>0</v>
      </c>
      <c r="L170">
        <v>6215</v>
      </c>
      <c r="M170">
        <v>0</v>
      </c>
      <c r="N170">
        <v>0</v>
      </c>
      <c r="P170">
        <v>464.69300000000004</v>
      </c>
      <c r="Q170">
        <v>0</v>
      </c>
      <c r="R170">
        <v>218959</v>
      </c>
      <c r="S170">
        <v>471.19</v>
      </c>
      <c r="U170">
        <v>159294</v>
      </c>
      <c r="V170">
        <v>280.24299999999999</v>
      </c>
      <c r="W170">
        <v>174171</v>
      </c>
      <c r="X170">
        <v>174171</v>
      </c>
      <c r="Z170">
        <v>0</v>
      </c>
      <c r="AC170">
        <v>0</v>
      </c>
      <c r="AD170" t="s">
        <v>427</v>
      </c>
      <c r="AE170">
        <v>0</v>
      </c>
      <c r="AH170">
        <v>0</v>
      </c>
      <c r="AI170">
        <v>0</v>
      </c>
      <c r="AJ170">
        <v>6215</v>
      </c>
      <c r="AK170" t="s">
        <v>949</v>
      </c>
      <c r="AL170" t="s">
        <v>588</v>
      </c>
      <c r="AM170">
        <v>0</v>
      </c>
      <c r="AN170">
        <v>0</v>
      </c>
      <c r="AO170">
        <v>0</v>
      </c>
      <c r="AP170">
        <v>0</v>
      </c>
      <c r="AQ170">
        <v>0</v>
      </c>
      <c r="AS170">
        <v>0</v>
      </c>
      <c r="AT170">
        <v>0</v>
      </c>
      <c r="AU170">
        <v>0</v>
      </c>
      <c r="AV170">
        <v>0</v>
      </c>
      <c r="AW170">
        <v>6543601</v>
      </c>
      <c r="AX170">
        <v>6367132</v>
      </c>
      <c r="AY170">
        <v>4421660</v>
      </c>
      <c r="AZ170">
        <v>218959</v>
      </c>
      <c r="BA170">
        <v>17.833000000000002</v>
      </c>
      <c r="BB170">
        <v>8657</v>
      </c>
      <c r="BC170">
        <v>8602</v>
      </c>
      <c r="BD170">
        <v>20</v>
      </c>
      <c r="BE170">
        <v>55</v>
      </c>
      <c r="BF170">
        <v>5233723</v>
      </c>
      <c r="BG170">
        <v>0</v>
      </c>
      <c r="BJ170">
        <v>12</v>
      </c>
      <c r="BK170">
        <v>0</v>
      </c>
      <c r="BL170">
        <v>0</v>
      </c>
      <c r="BM170">
        <v>0</v>
      </c>
      <c r="BN170">
        <v>0</v>
      </c>
      <c r="BO170">
        <v>0</v>
      </c>
      <c r="BP170">
        <v>0</v>
      </c>
      <c r="BQ170">
        <v>849</v>
      </c>
      <c r="BS170">
        <v>0</v>
      </c>
      <c r="BT170">
        <v>0</v>
      </c>
      <c r="BU170">
        <v>0</v>
      </c>
      <c r="BV170">
        <v>0</v>
      </c>
      <c r="BW170">
        <v>0</v>
      </c>
      <c r="BY170">
        <v>0</v>
      </c>
      <c r="CA170">
        <v>0</v>
      </c>
      <c r="CB170">
        <v>0</v>
      </c>
      <c r="CC170">
        <v>0</v>
      </c>
      <c r="CD170">
        <v>0</v>
      </c>
      <c r="CE170">
        <v>0</v>
      </c>
      <c r="CF170">
        <v>0</v>
      </c>
      <c r="CG170">
        <v>0</v>
      </c>
      <c r="CH170">
        <v>210216</v>
      </c>
      <c r="CI170">
        <v>0</v>
      </c>
      <c r="CJ170">
        <v>4</v>
      </c>
      <c r="CK170">
        <v>0</v>
      </c>
      <c r="CL170">
        <v>0</v>
      </c>
      <c r="CN170">
        <v>0</v>
      </c>
      <c r="CO170">
        <v>1</v>
      </c>
      <c r="CP170">
        <v>0</v>
      </c>
      <c r="CQ170">
        <v>0.66700000000000004</v>
      </c>
      <c r="CR170">
        <v>470.55</v>
      </c>
      <c r="CS170">
        <v>0</v>
      </c>
      <c r="CT170">
        <v>0</v>
      </c>
      <c r="CU170">
        <v>0</v>
      </c>
      <c r="CV170">
        <v>0</v>
      </c>
      <c r="CW170">
        <v>0</v>
      </c>
      <c r="CX170">
        <v>0</v>
      </c>
      <c r="CY170">
        <v>0</v>
      </c>
      <c r="CZ170">
        <v>0</v>
      </c>
      <c r="DB170">
        <v>2786010</v>
      </c>
      <c r="DC170">
        <v>0</v>
      </c>
      <c r="DD170">
        <v>0</v>
      </c>
      <c r="DE170">
        <v>735934</v>
      </c>
      <c r="DF170">
        <v>735934</v>
      </c>
      <c r="DG170">
        <v>118.41300000000001</v>
      </c>
      <c r="DH170">
        <v>0</v>
      </c>
      <c r="DI170">
        <v>0</v>
      </c>
      <c r="DK170">
        <v>3293</v>
      </c>
      <c r="DL170">
        <v>0</v>
      </c>
      <c r="DM170">
        <v>456646</v>
      </c>
      <c r="DN170">
        <v>1112</v>
      </c>
      <c r="DO170">
        <v>0</v>
      </c>
      <c r="DP170">
        <v>0</v>
      </c>
      <c r="DQ170">
        <v>0</v>
      </c>
      <c r="DR170">
        <v>0</v>
      </c>
      <c r="DS170">
        <v>0</v>
      </c>
      <c r="DT170">
        <v>0</v>
      </c>
      <c r="DU170">
        <v>0</v>
      </c>
      <c r="DV170">
        <v>0</v>
      </c>
      <c r="DW170">
        <v>0</v>
      </c>
      <c r="DX170">
        <v>0</v>
      </c>
      <c r="DY170">
        <v>0</v>
      </c>
      <c r="DZ170">
        <v>0</v>
      </c>
      <c r="EA170">
        <v>0</v>
      </c>
      <c r="EB170">
        <v>0</v>
      </c>
      <c r="EC170">
        <v>22.951000000000001</v>
      </c>
      <c r="ED170">
        <v>164037</v>
      </c>
      <c r="EE170">
        <v>0</v>
      </c>
      <c r="EF170">
        <v>0</v>
      </c>
      <c r="EG170">
        <v>0</v>
      </c>
      <c r="EH170">
        <v>293721</v>
      </c>
      <c r="EI170">
        <v>0</v>
      </c>
      <c r="EJ170">
        <v>0</v>
      </c>
      <c r="EK170">
        <v>13.025</v>
      </c>
      <c r="EL170">
        <v>0</v>
      </c>
      <c r="EM170">
        <v>0.6</v>
      </c>
      <c r="EN170">
        <v>1.2770000000000001</v>
      </c>
      <c r="EO170">
        <v>0</v>
      </c>
      <c r="EP170">
        <v>0</v>
      </c>
      <c r="EQ170">
        <v>14.902000000000001</v>
      </c>
      <c r="ER170">
        <v>0</v>
      </c>
      <c r="ES170">
        <v>47.26</v>
      </c>
      <c r="ET170">
        <v>0</v>
      </c>
      <c r="EV170">
        <v>0</v>
      </c>
      <c r="EW170">
        <v>0</v>
      </c>
      <c r="EX170">
        <v>0</v>
      </c>
      <c r="EZ170">
        <v>5498315</v>
      </c>
      <c r="FA170">
        <v>0</v>
      </c>
      <c r="FB170">
        <v>5716107</v>
      </c>
      <c r="FC170">
        <v>0</v>
      </c>
      <c r="FD170">
        <v>0</v>
      </c>
      <c r="FE170">
        <v>737425</v>
      </c>
      <c r="FF170">
        <v>131392</v>
      </c>
      <c r="FG170">
        <v>6.7610000000000003E-2</v>
      </c>
      <c r="FH170">
        <v>3.1380999999999999E-2</v>
      </c>
      <c r="FI170">
        <v>0</v>
      </c>
      <c r="FJ170">
        <v>0</v>
      </c>
      <c r="FK170">
        <v>842.11200000000008</v>
      </c>
      <c r="FL170">
        <v>6795140</v>
      </c>
      <c r="FM170">
        <v>0</v>
      </c>
      <c r="FN170">
        <v>0</v>
      </c>
      <c r="FO170">
        <v>0</v>
      </c>
      <c r="FP170">
        <v>0</v>
      </c>
      <c r="FQ170">
        <v>0</v>
      </c>
      <c r="FR170">
        <v>0</v>
      </c>
      <c r="FS170">
        <v>0</v>
      </c>
      <c r="FT170">
        <v>0</v>
      </c>
      <c r="FU170">
        <v>0</v>
      </c>
      <c r="FV170">
        <v>0</v>
      </c>
      <c r="FW170">
        <v>0</v>
      </c>
      <c r="FX170">
        <v>0</v>
      </c>
      <c r="FY170">
        <v>0</v>
      </c>
      <c r="GB170">
        <v>128646</v>
      </c>
      <c r="GC170">
        <v>128646</v>
      </c>
      <c r="GD170">
        <v>13.19</v>
      </c>
      <c r="GF170">
        <v>0</v>
      </c>
      <c r="GG170">
        <v>0</v>
      </c>
      <c r="GH170">
        <v>0</v>
      </c>
      <c r="GI170">
        <v>0</v>
      </c>
      <c r="GK170">
        <v>0</v>
      </c>
      <c r="GL170">
        <v>0</v>
      </c>
      <c r="GM170">
        <v>0</v>
      </c>
      <c r="GN170">
        <v>0</v>
      </c>
      <c r="GO170">
        <v>0</v>
      </c>
      <c r="GQ170">
        <v>0</v>
      </c>
      <c r="GR170">
        <v>0</v>
      </c>
      <c r="GS170">
        <v>0</v>
      </c>
      <c r="GT170">
        <v>0</v>
      </c>
      <c r="HB170">
        <v>0</v>
      </c>
      <c r="HC170">
        <v>0</v>
      </c>
      <c r="HD170">
        <v>177636</v>
      </c>
      <c r="HE170">
        <v>0</v>
      </c>
      <c r="HF170">
        <v>519996</v>
      </c>
      <c r="HG170">
        <v>37290</v>
      </c>
      <c r="HH170">
        <v>178847</v>
      </c>
      <c r="HI170">
        <v>0</v>
      </c>
      <c r="HJ170">
        <v>76881</v>
      </c>
      <c r="HK170">
        <v>1480</v>
      </c>
      <c r="HL170">
        <v>800</v>
      </c>
      <c r="HM170">
        <v>23000</v>
      </c>
      <c r="HN170">
        <v>183414</v>
      </c>
      <c r="HO170">
        <v>0</v>
      </c>
      <c r="HP170">
        <v>0</v>
      </c>
      <c r="HQ170">
        <v>0</v>
      </c>
      <c r="HR170">
        <v>0</v>
      </c>
      <c r="HS170">
        <v>5497148</v>
      </c>
      <c r="HT170">
        <v>131392</v>
      </c>
      <c r="HW170">
        <v>0</v>
      </c>
      <c r="HX170">
        <v>56</v>
      </c>
      <c r="HY170">
        <v>79</v>
      </c>
      <c r="HZ170">
        <v>128</v>
      </c>
      <c r="IA170">
        <v>106</v>
      </c>
      <c r="IB170">
        <v>99</v>
      </c>
      <c r="IC170">
        <v>468</v>
      </c>
      <c r="ID170">
        <v>0</v>
      </c>
      <c r="IE170">
        <v>0</v>
      </c>
      <c r="IF170">
        <v>0</v>
      </c>
      <c r="IG170">
        <v>60</v>
      </c>
      <c r="IH170">
        <v>280.65700000000004</v>
      </c>
      <c r="II170">
        <v>0</v>
      </c>
      <c r="IJ170">
        <v>280.24299999999999</v>
      </c>
      <c r="IK170">
        <v>0</v>
      </c>
      <c r="IL170">
        <v>4</v>
      </c>
      <c r="IM170">
        <v>1</v>
      </c>
      <c r="IN170">
        <v>0</v>
      </c>
      <c r="IO170">
        <v>5</v>
      </c>
      <c r="IP170">
        <v>0</v>
      </c>
      <c r="IQ170">
        <v>280.24299999999999</v>
      </c>
      <c r="IR170">
        <v>174171</v>
      </c>
      <c r="IS170">
        <v>0</v>
      </c>
      <c r="IT170">
        <v>20000</v>
      </c>
      <c r="IU170">
        <v>3000</v>
      </c>
      <c r="IV170">
        <v>0</v>
      </c>
      <c r="IW170">
        <v>6215</v>
      </c>
      <c r="IX170">
        <v>0</v>
      </c>
      <c r="IY170">
        <v>0</v>
      </c>
      <c r="IZ170">
        <v>0</v>
      </c>
      <c r="JA170">
        <v>0</v>
      </c>
      <c r="JB170">
        <v>2</v>
      </c>
      <c r="JC170">
        <v>38828</v>
      </c>
      <c r="JD170">
        <v>9</v>
      </c>
      <c r="JE170">
        <v>103212</v>
      </c>
      <c r="JF170">
        <v>6</v>
      </c>
      <c r="JG170">
        <v>32874</v>
      </c>
      <c r="JH170">
        <v>8500</v>
      </c>
      <c r="JJ170">
        <v>0</v>
      </c>
      <c r="JK170">
        <v>0</v>
      </c>
      <c r="JL170">
        <v>0</v>
      </c>
      <c r="JM170">
        <v>0</v>
      </c>
      <c r="JO170">
        <v>0</v>
      </c>
      <c r="JP170">
        <v>10.241</v>
      </c>
      <c r="JQ170">
        <v>2.9490000000000003</v>
      </c>
      <c r="JR170">
        <v>0</v>
      </c>
      <c r="JS170">
        <v>96675</v>
      </c>
      <c r="JT170">
        <v>31971</v>
      </c>
      <c r="JU170">
        <v>8701</v>
      </c>
      <c r="JW170">
        <v>0</v>
      </c>
      <c r="JX170">
        <v>0</v>
      </c>
      <c r="JY170">
        <v>0</v>
      </c>
      <c r="JZ170">
        <v>0</v>
      </c>
      <c r="KD170">
        <v>8701</v>
      </c>
      <c r="KE170">
        <v>7375</v>
      </c>
      <c r="KG170">
        <v>0</v>
      </c>
      <c r="KH170">
        <v>0</v>
      </c>
      <c r="KI170">
        <v>0</v>
      </c>
      <c r="KJ170">
        <v>54</v>
      </c>
      <c r="KK170">
        <v>6</v>
      </c>
      <c r="KL170">
        <v>33561</v>
      </c>
      <c r="KM170">
        <v>3729</v>
      </c>
      <c r="KN170">
        <v>0</v>
      </c>
      <c r="KO170">
        <v>0</v>
      </c>
      <c r="KP170">
        <v>0</v>
      </c>
      <c r="KQ170">
        <v>0</v>
      </c>
      <c r="KS170">
        <v>0</v>
      </c>
      <c r="KT170">
        <v>0</v>
      </c>
      <c r="KU170">
        <v>0</v>
      </c>
      <c r="KW170">
        <v>0</v>
      </c>
      <c r="KX170">
        <v>0</v>
      </c>
      <c r="KY170">
        <v>0</v>
      </c>
      <c r="KZ170">
        <v>6398545</v>
      </c>
      <c r="LA170">
        <v>0</v>
      </c>
      <c r="LB170">
        <v>0</v>
      </c>
      <c r="LD170">
        <v>0</v>
      </c>
      <c r="LE170">
        <v>0</v>
      </c>
      <c r="LF170">
        <v>0</v>
      </c>
      <c r="LG170">
        <v>32580</v>
      </c>
      <c r="LH170">
        <v>0</v>
      </c>
      <c r="LI170">
        <v>6398545</v>
      </c>
      <c r="LJ170">
        <v>464.51900000000001</v>
      </c>
      <c r="LK170">
        <v>2</v>
      </c>
      <c r="LL170">
        <v>67080</v>
      </c>
      <c r="LM170">
        <v>9801</v>
      </c>
      <c r="LN170">
        <v>0</v>
      </c>
      <c r="LO170">
        <v>0</v>
      </c>
      <c r="LP170">
        <v>0</v>
      </c>
      <c r="LQ170">
        <v>0</v>
      </c>
      <c r="LR170">
        <v>0</v>
      </c>
      <c r="LS170">
        <v>0</v>
      </c>
      <c r="LT170">
        <v>0</v>
      </c>
      <c r="LU170">
        <v>0</v>
      </c>
      <c r="LV170">
        <v>0</v>
      </c>
      <c r="LW170">
        <v>0</v>
      </c>
      <c r="LX170">
        <v>0</v>
      </c>
      <c r="LY170">
        <v>0</v>
      </c>
      <c r="LZ170">
        <v>542</v>
      </c>
      <c r="MA170">
        <v>32580</v>
      </c>
      <c r="MB170">
        <v>0</v>
      </c>
      <c r="MC170">
        <v>21720</v>
      </c>
      <c r="MD170">
        <v>10860</v>
      </c>
      <c r="ME170">
        <v>0</v>
      </c>
      <c r="MF170">
        <v>0</v>
      </c>
      <c r="MG170">
        <v>6576181</v>
      </c>
      <c r="MH170">
        <v>0</v>
      </c>
      <c r="MI170">
        <v>0</v>
      </c>
      <c r="MJ170">
        <v>0</v>
      </c>
      <c r="MK170">
        <v>0</v>
      </c>
      <c r="ML170">
        <v>0</v>
      </c>
      <c r="MM170">
        <v>1228196.149</v>
      </c>
      <c r="MN170">
        <v>17.641999999999999</v>
      </c>
      <c r="MO170">
        <v>81365.085000000006</v>
      </c>
      <c r="MP170">
        <v>166.185</v>
      </c>
      <c r="MQ170">
        <v>446.84200000000004</v>
      </c>
      <c r="MS170">
        <v>763323922</v>
      </c>
      <c r="MT170">
        <v>257639917</v>
      </c>
      <c r="MU170">
        <v>58874</v>
      </c>
      <c r="MV170">
        <v>174428</v>
      </c>
      <c r="MW170">
        <v>10328</v>
      </c>
      <c r="MX170">
        <v>505684005</v>
      </c>
      <c r="MY170">
        <v>109645</v>
      </c>
      <c r="MZ170">
        <v>304000</v>
      </c>
      <c r="NA170">
        <v>35</v>
      </c>
      <c r="NB170">
        <v>6</v>
      </c>
      <c r="ND170">
        <v>531.94000000000005</v>
      </c>
      <c r="NE170">
        <v>23937</v>
      </c>
      <c r="NF170">
        <v>19</v>
      </c>
      <c r="NG170">
        <v>19000</v>
      </c>
      <c r="NH170">
        <v>57452</v>
      </c>
      <c r="NI170">
        <v>0</v>
      </c>
      <c r="NJ170">
        <v>0</v>
      </c>
      <c r="NK170">
        <v>34894</v>
      </c>
      <c r="NL170">
        <v>0</v>
      </c>
      <c r="NN170">
        <v>0</v>
      </c>
      <c r="NO170">
        <v>0</v>
      </c>
      <c r="NP170">
        <v>543</v>
      </c>
      <c r="NT170">
        <v>0</v>
      </c>
      <c r="NU170">
        <v>0</v>
      </c>
      <c r="NV170">
        <v>0</v>
      </c>
      <c r="NW170">
        <v>0</v>
      </c>
      <c r="NX170">
        <v>0</v>
      </c>
      <c r="NY170">
        <v>0</v>
      </c>
      <c r="NZ170">
        <v>0</v>
      </c>
      <c r="OA170">
        <v>0</v>
      </c>
      <c r="OB170">
        <v>0</v>
      </c>
      <c r="OC170">
        <v>0</v>
      </c>
      <c r="OD170">
        <v>0</v>
      </c>
      <c r="OE170">
        <v>192500</v>
      </c>
      <c r="OF170">
        <v>1410000</v>
      </c>
      <c r="OG170">
        <v>2500</v>
      </c>
      <c r="OH170">
        <v>5000</v>
      </c>
      <c r="OO170">
        <v>948.92700000000002</v>
      </c>
      <c r="OP170">
        <v>0</v>
      </c>
      <c r="OQ170">
        <v>948.92700000000002</v>
      </c>
      <c r="OR170">
        <v>884637</v>
      </c>
      <c r="OS170">
        <v>0</v>
      </c>
      <c r="OT170">
        <v>884637</v>
      </c>
      <c r="OU170">
        <v>88838</v>
      </c>
      <c r="OV170">
        <v>47396821</v>
      </c>
      <c r="OX170">
        <v>0.25270000000000004</v>
      </c>
      <c r="OY170">
        <v>406500.10000000003</v>
      </c>
      <c r="OZ170">
        <v>8296529</v>
      </c>
      <c r="PA170">
        <v>3061130</v>
      </c>
      <c r="PB170">
        <v>6925</v>
      </c>
      <c r="PC170">
        <v>0</v>
      </c>
      <c r="PD170">
        <v>35000000</v>
      </c>
      <c r="PE170">
        <v>33517000</v>
      </c>
      <c r="PF170">
        <v>1483000</v>
      </c>
      <c r="PG170">
        <v>306</v>
      </c>
      <c r="PH170">
        <v>0</v>
      </c>
      <c r="PI170">
        <v>0</v>
      </c>
      <c r="PJ170">
        <v>0</v>
      </c>
      <c r="PK170">
        <v>0</v>
      </c>
      <c r="PL170">
        <v>2209975</v>
      </c>
      <c r="PM170">
        <v>0</v>
      </c>
      <c r="PN170">
        <v>0</v>
      </c>
      <c r="PO170">
        <v>0</v>
      </c>
    </row>
    <row r="171" spans="1:431" customFormat="1" x14ac:dyDescent="0.3">
      <c r="A171">
        <v>46778</v>
      </c>
      <c r="B171" s="4">
        <v>227819</v>
      </c>
      <c r="C171">
        <v>9</v>
      </c>
      <c r="D171">
        <v>2026</v>
      </c>
      <c r="E171">
        <v>6215</v>
      </c>
      <c r="F171">
        <v>0</v>
      </c>
      <c r="G171">
        <v>258.58300000000003</v>
      </c>
      <c r="H171">
        <v>240.66500000000002</v>
      </c>
      <c r="I171">
        <v>240.66500000000002</v>
      </c>
      <c r="J171">
        <v>258.58300000000003</v>
      </c>
      <c r="K171">
        <v>0</v>
      </c>
      <c r="L171">
        <v>6215</v>
      </c>
      <c r="M171">
        <v>0</v>
      </c>
      <c r="N171">
        <v>0</v>
      </c>
      <c r="P171">
        <v>260.68299999999999</v>
      </c>
      <c r="Q171">
        <v>0</v>
      </c>
      <c r="R171">
        <v>122831</v>
      </c>
      <c r="S171">
        <v>471.19</v>
      </c>
      <c r="U171">
        <v>89360</v>
      </c>
      <c r="V171">
        <v>24.849</v>
      </c>
      <c r="W171">
        <v>15444</v>
      </c>
      <c r="X171">
        <v>15444</v>
      </c>
      <c r="Z171">
        <v>0</v>
      </c>
      <c r="AC171">
        <v>0</v>
      </c>
      <c r="AD171" t="s">
        <v>427</v>
      </c>
      <c r="AE171">
        <v>0</v>
      </c>
      <c r="AH171">
        <v>0</v>
      </c>
      <c r="AI171">
        <v>0</v>
      </c>
      <c r="AJ171">
        <v>6215</v>
      </c>
      <c r="AK171" t="s">
        <v>949</v>
      </c>
      <c r="AL171" t="s">
        <v>589</v>
      </c>
      <c r="AM171">
        <v>0</v>
      </c>
      <c r="AN171">
        <v>0</v>
      </c>
      <c r="AO171">
        <v>0</v>
      </c>
      <c r="AP171">
        <v>0</v>
      </c>
      <c r="AQ171">
        <v>0</v>
      </c>
      <c r="AS171">
        <v>0</v>
      </c>
      <c r="AT171">
        <v>0</v>
      </c>
      <c r="AU171">
        <v>0</v>
      </c>
      <c r="AV171">
        <v>-26</v>
      </c>
      <c r="AW171">
        <v>3426853</v>
      </c>
      <c r="AX171">
        <v>3331405</v>
      </c>
      <c r="AY171">
        <v>2296594</v>
      </c>
      <c r="AZ171">
        <v>122831</v>
      </c>
      <c r="BA171">
        <v>0</v>
      </c>
      <c r="BB171">
        <v>5597</v>
      </c>
      <c r="BC171">
        <v>5561</v>
      </c>
      <c r="BD171">
        <v>12.929</v>
      </c>
      <c r="BE171">
        <v>36</v>
      </c>
      <c r="BF171">
        <v>2733390</v>
      </c>
      <c r="BG171">
        <v>0</v>
      </c>
      <c r="BJ171">
        <v>12</v>
      </c>
      <c r="BK171">
        <v>0</v>
      </c>
      <c r="BL171">
        <v>0</v>
      </c>
      <c r="BM171">
        <v>0</v>
      </c>
      <c r="BN171">
        <v>0</v>
      </c>
      <c r="BO171">
        <v>0</v>
      </c>
      <c r="BP171">
        <v>0</v>
      </c>
      <c r="BQ171">
        <v>887</v>
      </c>
      <c r="BS171">
        <v>0</v>
      </c>
      <c r="BT171">
        <v>0</v>
      </c>
      <c r="BU171">
        <v>0</v>
      </c>
      <c r="BV171">
        <v>0</v>
      </c>
      <c r="BW171">
        <v>0</v>
      </c>
      <c r="BY171">
        <v>0</v>
      </c>
      <c r="CA171">
        <v>0</v>
      </c>
      <c r="CB171">
        <v>0</v>
      </c>
      <c r="CC171">
        <v>0</v>
      </c>
      <c r="CD171">
        <v>0</v>
      </c>
      <c r="CE171">
        <v>0</v>
      </c>
      <c r="CF171">
        <v>0</v>
      </c>
      <c r="CG171">
        <v>0</v>
      </c>
      <c r="CH171">
        <v>114726</v>
      </c>
      <c r="CI171">
        <v>0</v>
      </c>
      <c r="CJ171">
        <v>4</v>
      </c>
      <c r="CK171">
        <v>0</v>
      </c>
      <c r="CL171">
        <v>0</v>
      </c>
      <c r="CN171">
        <v>0</v>
      </c>
      <c r="CO171">
        <v>1</v>
      </c>
      <c r="CP171">
        <v>0</v>
      </c>
      <c r="CQ171">
        <v>0</v>
      </c>
      <c r="CR171">
        <v>260.34399999999999</v>
      </c>
      <c r="CS171">
        <v>0</v>
      </c>
      <c r="CT171">
        <v>0</v>
      </c>
      <c r="CU171">
        <v>0</v>
      </c>
      <c r="CV171">
        <v>0</v>
      </c>
      <c r="CW171">
        <v>0</v>
      </c>
      <c r="CX171">
        <v>0</v>
      </c>
      <c r="CY171">
        <v>0</v>
      </c>
      <c r="CZ171">
        <v>0</v>
      </c>
      <c r="DB171">
        <v>1495733</v>
      </c>
      <c r="DC171">
        <v>0</v>
      </c>
      <c r="DD171">
        <v>0</v>
      </c>
      <c r="DE171">
        <v>262040</v>
      </c>
      <c r="DF171">
        <v>262040</v>
      </c>
      <c r="DG171">
        <v>42.163000000000004</v>
      </c>
      <c r="DH171">
        <v>0</v>
      </c>
      <c r="DI171">
        <v>0</v>
      </c>
      <c r="DK171">
        <v>3886</v>
      </c>
      <c r="DL171">
        <v>0</v>
      </c>
      <c r="DM171">
        <v>386736</v>
      </c>
      <c r="DN171">
        <v>942</v>
      </c>
      <c r="DO171">
        <v>0</v>
      </c>
      <c r="DP171">
        <v>0</v>
      </c>
      <c r="DQ171">
        <v>0</v>
      </c>
      <c r="DR171">
        <v>0</v>
      </c>
      <c r="DS171">
        <v>0</v>
      </c>
      <c r="DT171">
        <v>0</v>
      </c>
      <c r="DU171">
        <v>0</v>
      </c>
      <c r="DV171">
        <v>0</v>
      </c>
      <c r="DW171">
        <v>0</v>
      </c>
      <c r="DX171">
        <v>0</v>
      </c>
      <c r="DY171">
        <v>0</v>
      </c>
      <c r="DZ171">
        <v>0</v>
      </c>
      <c r="EA171">
        <v>0</v>
      </c>
      <c r="EB171">
        <v>0</v>
      </c>
      <c r="EC171">
        <v>4.9060000000000006</v>
      </c>
      <c r="ED171">
        <v>35064</v>
      </c>
      <c r="EE171">
        <v>0</v>
      </c>
      <c r="EF171">
        <v>0</v>
      </c>
      <c r="EG171">
        <v>0</v>
      </c>
      <c r="EH171">
        <v>352614</v>
      </c>
      <c r="EI171">
        <v>0</v>
      </c>
      <c r="EJ171">
        <v>0</v>
      </c>
      <c r="EK171">
        <v>16.115000000000002</v>
      </c>
      <c r="EL171">
        <v>0</v>
      </c>
      <c r="EM171">
        <v>0.312</v>
      </c>
      <c r="EN171">
        <v>1.4910000000000001</v>
      </c>
      <c r="EO171">
        <v>0</v>
      </c>
      <c r="EP171">
        <v>0</v>
      </c>
      <c r="EQ171">
        <v>17.917999999999999</v>
      </c>
      <c r="ER171">
        <v>0</v>
      </c>
      <c r="ES171">
        <v>56.736000000000004</v>
      </c>
      <c r="ET171">
        <v>0</v>
      </c>
      <c r="EV171">
        <v>0</v>
      </c>
      <c r="EW171">
        <v>0</v>
      </c>
      <c r="EX171">
        <v>0</v>
      </c>
      <c r="EZ171">
        <v>2877653</v>
      </c>
      <c r="FA171">
        <v>0</v>
      </c>
      <c r="FB171">
        <v>2999507</v>
      </c>
      <c r="FC171">
        <v>0</v>
      </c>
      <c r="FD171">
        <v>0</v>
      </c>
      <c r="FE171">
        <v>385131</v>
      </c>
      <c r="FF171">
        <v>68621</v>
      </c>
      <c r="FG171">
        <v>6.7610000000000003E-2</v>
      </c>
      <c r="FH171">
        <v>3.1380999999999999E-2</v>
      </c>
      <c r="FI171">
        <v>0</v>
      </c>
      <c r="FJ171">
        <v>0</v>
      </c>
      <c r="FK171">
        <v>439.80500000000001</v>
      </c>
      <c r="FL171">
        <v>3567984</v>
      </c>
      <c r="FM171">
        <v>0</v>
      </c>
      <c r="FN171">
        <v>0</v>
      </c>
      <c r="FO171">
        <v>0</v>
      </c>
      <c r="FP171">
        <v>0</v>
      </c>
      <c r="FQ171">
        <v>0</v>
      </c>
      <c r="FR171">
        <v>0</v>
      </c>
      <c r="FS171">
        <v>0</v>
      </c>
      <c r="FT171">
        <v>0</v>
      </c>
      <c r="FU171">
        <v>0</v>
      </c>
      <c r="FV171">
        <v>0</v>
      </c>
      <c r="FW171">
        <v>0</v>
      </c>
      <c r="FX171">
        <v>0</v>
      </c>
      <c r="FY171">
        <v>0</v>
      </c>
      <c r="GB171">
        <v>0</v>
      </c>
      <c r="GC171">
        <v>0</v>
      </c>
      <c r="GD171">
        <v>0</v>
      </c>
      <c r="GF171">
        <v>0</v>
      </c>
      <c r="GG171">
        <v>0</v>
      </c>
      <c r="GH171">
        <v>0</v>
      </c>
      <c r="GI171">
        <v>0</v>
      </c>
      <c r="GK171">
        <v>0</v>
      </c>
      <c r="GL171">
        <v>0</v>
      </c>
      <c r="GM171">
        <v>0</v>
      </c>
      <c r="GN171">
        <v>0</v>
      </c>
      <c r="GO171">
        <v>0</v>
      </c>
      <c r="GQ171">
        <v>0</v>
      </c>
      <c r="GR171">
        <v>0</v>
      </c>
      <c r="GS171">
        <v>0</v>
      </c>
      <c r="GT171">
        <v>0</v>
      </c>
      <c r="HB171">
        <v>0</v>
      </c>
      <c r="HC171">
        <v>0</v>
      </c>
      <c r="HD171">
        <v>96426</v>
      </c>
      <c r="HE171">
        <v>0</v>
      </c>
      <c r="HF171">
        <v>279171</v>
      </c>
      <c r="HG171">
        <v>11187</v>
      </c>
      <c r="HH171">
        <v>104627</v>
      </c>
      <c r="HI171">
        <v>0</v>
      </c>
      <c r="HJ171">
        <v>39033</v>
      </c>
      <c r="HK171">
        <v>0</v>
      </c>
      <c r="HL171">
        <v>0</v>
      </c>
      <c r="HM171">
        <v>0</v>
      </c>
      <c r="HN171">
        <v>171913</v>
      </c>
      <c r="HO171">
        <v>0</v>
      </c>
      <c r="HP171">
        <v>0</v>
      </c>
      <c r="HQ171">
        <v>0</v>
      </c>
      <c r="HR171">
        <v>0</v>
      </c>
      <c r="HS171">
        <v>2876676</v>
      </c>
      <c r="HT171">
        <v>68621</v>
      </c>
      <c r="HW171">
        <v>0</v>
      </c>
      <c r="HX171">
        <v>37</v>
      </c>
      <c r="HY171">
        <v>87</v>
      </c>
      <c r="HZ171">
        <v>24</v>
      </c>
      <c r="IA171">
        <v>20</v>
      </c>
      <c r="IB171">
        <v>7</v>
      </c>
      <c r="IC171">
        <v>175</v>
      </c>
      <c r="ID171">
        <v>0</v>
      </c>
      <c r="IE171">
        <v>0</v>
      </c>
      <c r="IF171">
        <v>0</v>
      </c>
      <c r="IG171">
        <v>18</v>
      </c>
      <c r="IH171">
        <v>118.31500000000001</v>
      </c>
      <c r="II171">
        <v>0</v>
      </c>
      <c r="IJ171">
        <v>24.849</v>
      </c>
      <c r="IK171">
        <v>0</v>
      </c>
      <c r="IL171">
        <v>0</v>
      </c>
      <c r="IM171">
        <v>0</v>
      </c>
      <c r="IN171">
        <v>0</v>
      </c>
      <c r="IO171">
        <v>0</v>
      </c>
      <c r="IP171">
        <v>0</v>
      </c>
      <c r="IQ171">
        <v>24.849</v>
      </c>
      <c r="IR171">
        <v>15444</v>
      </c>
      <c r="IS171">
        <v>0</v>
      </c>
      <c r="IT171">
        <v>0</v>
      </c>
      <c r="IU171">
        <v>0</v>
      </c>
      <c r="IV171">
        <v>0</v>
      </c>
      <c r="IW171">
        <v>6215</v>
      </c>
      <c r="IX171">
        <v>0</v>
      </c>
      <c r="IY171">
        <v>0</v>
      </c>
      <c r="IZ171">
        <v>0</v>
      </c>
      <c r="JA171">
        <v>0</v>
      </c>
      <c r="JB171">
        <v>8</v>
      </c>
      <c r="JC171">
        <v>134360</v>
      </c>
      <c r="JD171">
        <v>4</v>
      </c>
      <c r="JE171">
        <v>35508</v>
      </c>
      <c r="JF171">
        <v>0</v>
      </c>
      <c r="JG171">
        <v>0</v>
      </c>
      <c r="JH171">
        <v>2045</v>
      </c>
      <c r="JJ171">
        <v>0</v>
      </c>
      <c r="JK171">
        <v>0</v>
      </c>
      <c r="JL171">
        <v>0</v>
      </c>
      <c r="JM171">
        <v>0</v>
      </c>
      <c r="JO171">
        <v>0</v>
      </c>
      <c r="JP171">
        <v>0</v>
      </c>
      <c r="JQ171">
        <v>0</v>
      </c>
      <c r="JR171">
        <v>0</v>
      </c>
      <c r="JS171">
        <v>0</v>
      </c>
      <c r="JT171">
        <v>0</v>
      </c>
      <c r="JU171">
        <v>5625</v>
      </c>
      <c r="JW171">
        <v>0</v>
      </c>
      <c r="JX171">
        <v>0</v>
      </c>
      <c r="JY171">
        <v>0</v>
      </c>
      <c r="JZ171">
        <v>0</v>
      </c>
      <c r="KD171">
        <v>7831</v>
      </c>
      <c r="KE171">
        <v>7375</v>
      </c>
      <c r="KG171">
        <v>0</v>
      </c>
      <c r="KH171">
        <v>0</v>
      </c>
      <c r="KI171">
        <v>0</v>
      </c>
      <c r="KJ171">
        <v>14</v>
      </c>
      <c r="KK171">
        <v>4</v>
      </c>
      <c r="KL171">
        <v>8701</v>
      </c>
      <c r="KM171">
        <v>2486</v>
      </c>
      <c r="KN171">
        <v>0</v>
      </c>
      <c r="KO171">
        <v>0</v>
      </c>
      <c r="KP171">
        <v>0</v>
      </c>
      <c r="KQ171">
        <v>0</v>
      </c>
      <c r="KS171">
        <v>0</v>
      </c>
      <c r="KT171">
        <v>0</v>
      </c>
      <c r="KU171">
        <v>0</v>
      </c>
      <c r="KW171">
        <v>0</v>
      </c>
      <c r="KX171">
        <v>0</v>
      </c>
      <c r="KY171">
        <v>0</v>
      </c>
      <c r="KZ171">
        <v>3348728</v>
      </c>
      <c r="LA171">
        <v>0</v>
      </c>
      <c r="LB171">
        <v>0</v>
      </c>
      <c r="LD171">
        <v>0</v>
      </c>
      <c r="LE171">
        <v>0</v>
      </c>
      <c r="LF171">
        <v>0</v>
      </c>
      <c r="LG171">
        <v>18300</v>
      </c>
      <c r="LH171">
        <v>0</v>
      </c>
      <c r="LI171">
        <v>3348728</v>
      </c>
      <c r="LJ171">
        <v>260.34399999999999</v>
      </c>
      <c r="LK171">
        <v>1</v>
      </c>
      <c r="LL171">
        <v>33540</v>
      </c>
      <c r="LM171">
        <v>5493</v>
      </c>
      <c r="LN171">
        <v>0</v>
      </c>
      <c r="LO171">
        <v>0</v>
      </c>
      <c r="LP171">
        <v>0</v>
      </c>
      <c r="LQ171">
        <v>0</v>
      </c>
      <c r="LR171">
        <v>0</v>
      </c>
      <c r="LS171">
        <v>0</v>
      </c>
      <c r="LT171">
        <v>0</v>
      </c>
      <c r="LU171">
        <v>0</v>
      </c>
      <c r="LV171">
        <v>0</v>
      </c>
      <c r="LW171">
        <v>0</v>
      </c>
      <c r="LX171">
        <v>0</v>
      </c>
      <c r="LY171">
        <v>0</v>
      </c>
      <c r="LZ171">
        <v>285</v>
      </c>
      <c r="MA171">
        <v>18300</v>
      </c>
      <c r="MB171">
        <v>0</v>
      </c>
      <c r="MC171">
        <v>12200</v>
      </c>
      <c r="MD171">
        <v>6100</v>
      </c>
      <c r="ME171">
        <v>0</v>
      </c>
      <c r="MF171">
        <v>0</v>
      </c>
      <c r="MG171">
        <v>3445153</v>
      </c>
      <c r="MH171">
        <v>0</v>
      </c>
      <c r="MI171">
        <v>0</v>
      </c>
      <c r="MJ171">
        <v>0</v>
      </c>
      <c r="MK171">
        <v>0</v>
      </c>
      <c r="ML171">
        <v>0</v>
      </c>
      <c r="MM171">
        <v>1228196.149</v>
      </c>
      <c r="MN171">
        <v>11.189</v>
      </c>
      <c r="MO171">
        <v>81365.085000000006</v>
      </c>
      <c r="MP171">
        <v>165.20600000000002</v>
      </c>
      <c r="MQ171">
        <v>283.52100000000002</v>
      </c>
      <c r="MS171">
        <v>763323922</v>
      </c>
      <c r="MT171">
        <v>257639917</v>
      </c>
      <c r="MU171">
        <v>24819</v>
      </c>
      <c r="MV171">
        <v>73533</v>
      </c>
      <c r="MW171">
        <v>10268</v>
      </c>
      <c r="MX171">
        <v>505684005</v>
      </c>
      <c r="MY171">
        <v>69540</v>
      </c>
      <c r="MZ171">
        <v>164000</v>
      </c>
      <c r="NA171">
        <v>20</v>
      </c>
      <c r="NB171">
        <v>1</v>
      </c>
      <c r="ND171">
        <v>285.584</v>
      </c>
      <c r="NE171">
        <v>12851</v>
      </c>
      <c r="NF171">
        <v>21</v>
      </c>
      <c r="NG171">
        <v>21000</v>
      </c>
      <c r="NH171">
        <v>30210</v>
      </c>
      <c r="NI171">
        <v>0</v>
      </c>
      <c r="NJ171">
        <v>0</v>
      </c>
      <c r="NK171">
        <v>0</v>
      </c>
      <c r="NL171">
        <v>0</v>
      </c>
      <c r="NN171">
        <v>0</v>
      </c>
      <c r="NO171">
        <v>0</v>
      </c>
      <c r="NP171">
        <v>305</v>
      </c>
      <c r="NT171">
        <v>0</v>
      </c>
      <c r="NU171">
        <v>0</v>
      </c>
      <c r="NV171">
        <v>0</v>
      </c>
      <c r="NW171">
        <v>0</v>
      </c>
      <c r="NX171">
        <v>0</v>
      </c>
      <c r="NY171">
        <v>0</v>
      </c>
      <c r="NZ171">
        <v>0</v>
      </c>
      <c r="OA171">
        <v>0</v>
      </c>
      <c r="OB171">
        <v>0</v>
      </c>
      <c r="OC171">
        <v>0</v>
      </c>
      <c r="OD171">
        <v>0</v>
      </c>
      <c r="OE171">
        <v>44000</v>
      </c>
      <c r="OF171">
        <v>184000</v>
      </c>
      <c r="OG171">
        <v>4000</v>
      </c>
      <c r="OH171">
        <v>8000</v>
      </c>
      <c r="OO171">
        <v>0</v>
      </c>
      <c r="OP171">
        <v>0</v>
      </c>
      <c r="OQ171">
        <v>0</v>
      </c>
      <c r="OR171">
        <v>0</v>
      </c>
      <c r="OS171">
        <v>0</v>
      </c>
      <c r="OT171">
        <v>0</v>
      </c>
      <c r="OU171">
        <v>0</v>
      </c>
      <c r="OV171">
        <v>4156374</v>
      </c>
      <c r="OX171">
        <v>0.25270000000000004</v>
      </c>
      <c r="OY171">
        <v>406500.10000000003</v>
      </c>
      <c r="OZ171">
        <v>691006</v>
      </c>
      <c r="PA171">
        <v>254957</v>
      </c>
      <c r="PB171">
        <v>6925</v>
      </c>
      <c r="PC171">
        <v>0</v>
      </c>
      <c r="PD171">
        <v>35000000</v>
      </c>
      <c r="PE171">
        <v>33517000</v>
      </c>
      <c r="PF171">
        <v>1483000</v>
      </c>
      <c r="PG171">
        <v>306</v>
      </c>
      <c r="PH171">
        <v>0</v>
      </c>
      <c r="PI171">
        <v>0</v>
      </c>
      <c r="PJ171">
        <v>0</v>
      </c>
      <c r="PK171">
        <v>0</v>
      </c>
      <c r="PL171">
        <v>0</v>
      </c>
      <c r="PM171">
        <v>0</v>
      </c>
      <c r="PN171">
        <v>0</v>
      </c>
      <c r="PO171">
        <v>0</v>
      </c>
    </row>
    <row r="172" spans="1:431" customFormat="1" x14ac:dyDescent="0.3">
      <c r="A172">
        <v>46778</v>
      </c>
      <c r="B172" s="4">
        <v>227820</v>
      </c>
      <c r="C172">
        <v>9</v>
      </c>
      <c r="D172">
        <v>2026</v>
      </c>
      <c r="E172">
        <v>6215</v>
      </c>
      <c r="F172">
        <v>0</v>
      </c>
      <c r="G172">
        <v>28428.131000000001</v>
      </c>
      <c r="H172">
        <v>26065.546999999999</v>
      </c>
      <c r="I172">
        <v>26065.546999999999</v>
      </c>
      <c r="J172">
        <v>28428.131000000001</v>
      </c>
      <c r="K172">
        <v>0</v>
      </c>
      <c r="L172">
        <v>6215</v>
      </c>
      <c r="M172">
        <v>0</v>
      </c>
      <c r="N172">
        <v>0</v>
      </c>
      <c r="P172">
        <v>29171.732</v>
      </c>
      <c r="Q172">
        <v>0</v>
      </c>
      <c r="R172">
        <v>13745428</v>
      </c>
      <c r="S172">
        <v>471.19</v>
      </c>
      <c r="U172">
        <v>9999956</v>
      </c>
      <c r="V172">
        <v>11835.67</v>
      </c>
      <c r="W172">
        <v>7710485</v>
      </c>
      <c r="X172">
        <v>7710485</v>
      </c>
      <c r="Z172">
        <v>0</v>
      </c>
      <c r="AC172">
        <v>0</v>
      </c>
      <c r="AD172" t="s">
        <v>427</v>
      </c>
      <c r="AE172">
        <v>0</v>
      </c>
      <c r="AH172">
        <v>0</v>
      </c>
      <c r="AI172">
        <v>0</v>
      </c>
      <c r="AJ172">
        <v>6215</v>
      </c>
      <c r="AK172" t="s">
        <v>949</v>
      </c>
      <c r="AL172" t="s">
        <v>590</v>
      </c>
      <c r="AM172">
        <v>0</v>
      </c>
      <c r="AN172">
        <v>0</v>
      </c>
      <c r="AO172">
        <v>0</v>
      </c>
      <c r="AP172">
        <v>0</v>
      </c>
      <c r="AQ172">
        <v>0</v>
      </c>
      <c r="AS172">
        <v>0</v>
      </c>
      <c r="AT172">
        <v>0</v>
      </c>
      <c r="AU172">
        <v>0</v>
      </c>
      <c r="AV172">
        <v>-2738</v>
      </c>
      <c r="AW172">
        <v>359559454</v>
      </c>
      <c r="AX172">
        <v>349015658</v>
      </c>
      <c r="AY172">
        <v>241351991</v>
      </c>
      <c r="AZ172">
        <v>13745428</v>
      </c>
      <c r="BA172">
        <v>0</v>
      </c>
      <c r="BB172">
        <v>0</v>
      </c>
      <c r="BC172">
        <v>0</v>
      </c>
      <c r="BD172">
        <v>0</v>
      </c>
      <c r="BE172">
        <v>0</v>
      </c>
      <c r="BF172">
        <v>298924674</v>
      </c>
      <c r="BG172">
        <v>0</v>
      </c>
      <c r="BJ172">
        <v>12</v>
      </c>
      <c r="BK172">
        <v>0</v>
      </c>
      <c r="BL172">
        <v>0</v>
      </c>
      <c r="BM172">
        <v>0</v>
      </c>
      <c r="BN172">
        <v>0</v>
      </c>
      <c r="BO172">
        <v>0</v>
      </c>
      <c r="BP172">
        <v>0</v>
      </c>
      <c r="BQ172">
        <v>0</v>
      </c>
      <c r="BS172">
        <v>0</v>
      </c>
      <c r="BT172">
        <v>0</v>
      </c>
      <c r="BU172">
        <v>0</v>
      </c>
      <c r="BV172">
        <v>0</v>
      </c>
      <c r="BW172">
        <v>0</v>
      </c>
      <c r="BY172">
        <v>0</v>
      </c>
      <c r="CA172">
        <v>0</v>
      </c>
      <c r="CB172">
        <v>0</v>
      </c>
      <c r="CC172">
        <v>0</v>
      </c>
      <c r="CD172">
        <v>0</v>
      </c>
      <c r="CE172">
        <v>0</v>
      </c>
      <c r="CF172">
        <v>0</v>
      </c>
      <c r="CG172">
        <v>0</v>
      </c>
      <c r="CH172">
        <v>12497510</v>
      </c>
      <c r="CI172">
        <v>0</v>
      </c>
      <c r="CJ172">
        <v>4</v>
      </c>
      <c r="CK172">
        <v>0</v>
      </c>
      <c r="CL172">
        <v>0</v>
      </c>
      <c r="CN172">
        <v>0</v>
      </c>
      <c r="CO172">
        <v>1</v>
      </c>
      <c r="CP172">
        <v>0</v>
      </c>
      <c r="CQ172">
        <v>0</v>
      </c>
      <c r="CR172">
        <v>29103.042000000001</v>
      </c>
      <c r="CS172">
        <v>0</v>
      </c>
      <c r="CT172">
        <v>0</v>
      </c>
      <c r="CU172">
        <v>0</v>
      </c>
      <c r="CV172">
        <v>0</v>
      </c>
      <c r="CW172">
        <v>0</v>
      </c>
      <c r="CX172">
        <v>0</v>
      </c>
      <c r="CY172">
        <v>0</v>
      </c>
      <c r="CZ172">
        <v>0</v>
      </c>
      <c r="DB172">
        <v>161997375</v>
      </c>
      <c r="DC172">
        <v>0</v>
      </c>
      <c r="DD172">
        <v>0</v>
      </c>
      <c r="DE172">
        <v>47648074</v>
      </c>
      <c r="DF172">
        <v>47648074</v>
      </c>
      <c r="DG172">
        <v>7666.625</v>
      </c>
      <c r="DH172">
        <v>0</v>
      </c>
      <c r="DI172">
        <v>0</v>
      </c>
      <c r="DK172">
        <v>0</v>
      </c>
      <c r="DL172">
        <v>0</v>
      </c>
      <c r="DM172">
        <v>23433128</v>
      </c>
      <c r="DN172">
        <v>57054</v>
      </c>
      <c r="DO172">
        <v>0</v>
      </c>
      <c r="DP172">
        <v>0</v>
      </c>
      <c r="DQ172">
        <v>0</v>
      </c>
      <c r="DR172">
        <v>0</v>
      </c>
      <c r="DS172">
        <v>0</v>
      </c>
      <c r="DT172">
        <v>0</v>
      </c>
      <c r="DU172">
        <v>0</v>
      </c>
      <c r="DV172">
        <v>0</v>
      </c>
      <c r="DW172">
        <v>0</v>
      </c>
      <c r="DX172">
        <v>0</v>
      </c>
      <c r="DY172">
        <v>0</v>
      </c>
      <c r="DZ172">
        <v>0</v>
      </c>
      <c r="EA172">
        <v>0.187</v>
      </c>
      <c r="EB172">
        <v>0</v>
      </c>
      <c r="EC172">
        <v>911.86800000000005</v>
      </c>
      <c r="ED172">
        <v>6517349</v>
      </c>
      <c r="EE172">
        <v>0</v>
      </c>
      <c r="EF172">
        <v>0</v>
      </c>
      <c r="EG172">
        <v>0.14500000000000002</v>
      </c>
      <c r="EH172">
        <v>16970844</v>
      </c>
      <c r="EI172">
        <v>1989</v>
      </c>
      <c r="EJ172">
        <v>0.08</v>
      </c>
      <c r="EK172">
        <v>693.375</v>
      </c>
      <c r="EL172">
        <v>4.8610000000000007</v>
      </c>
      <c r="EM172">
        <v>131.68800000000002</v>
      </c>
      <c r="EN172">
        <v>50.445</v>
      </c>
      <c r="EO172">
        <v>0</v>
      </c>
      <c r="EP172">
        <v>0</v>
      </c>
      <c r="EQ172">
        <v>876.74</v>
      </c>
      <c r="ER172">
        <v>0.82000000000000006</v>
      </c>
      <c r="ES172">
        <v>2730.627</v>
      </c>
      <c r="ET172">
        <v>0</v>
      </c>
      <c r="EV172">
        <v>0</v>
      </c>
      <c r="EW172">
        <v>0</v>
      </c>
      <c r="EX172">
        <v>0</v>
      </c>
      <c r="EZ172">
        <v>299393149</v>
      </c>
      <c r="FA172">
        <v>0</v>
      </c>
      <c r="FB172">
        <v>313081523</v>
      </c>
      <c r="FC172">
        <v>0</v>
      </c>
      <c r="FD172">
        <v>0</v>
      </c>
      <c r="FE172">
        <v>42118065</v>
      </c>
      <c r="FF172">
        <v>7504444</v>
      </c>
      <c r="FG172">
        <v>6.7610000000000003E-2</v>
      </c>
      <c r="FH172">
        <v>3.1380999999999999E-2</v>
      </c>
      <c r="FI172">
        <v>0</v>
      </c>
      <c r="FJ172">
        <v>0</v>
      </c>
      <c r="FK172">
        <v>48097.292999999998</v>
      </c>
      <c r="FL172">
        <v>375201542</v>
      </c>
      <c r="FM172">
        <v>0</v>
      </c>
      <c r="FN172">
        <v>0</v>
      </c>
      <c r="FO172">
        <v>1932805</v>
      </c>
      <c r="FP172">
        <v>888583</v>
      </c>
      <c r="FQ172">
        <v>2830282</v>
      </c>
      <c r="FR172">
        <v>1932805</v>
      </c>
      <c r="FS172">
        <v>8894</v>
      </c>
      <c r="FT172">
        <v>0</v>
      </c>
      <c r="FU172">
        <v>0</v>
      </c>
      <c r="FV172">
        <v>0</v>
      </c>
      <c r="FW172">
        <v>0</v>
      </c>
      <c r="FX172">
        <v>0</v>
      </c>
      <c r="FY172">
        <v>0</v>
      </c>
      <c r="GB172">
        <v>14516985</v>
      </c>
      <c r="GC172">
        <v>14516985</v>
      </c>
      <c r="GD172">
        <v>1485.8440000000001</v>
      </c>
      <c r="GF172">
        <v>0</v>
      </c>
      <c r="GG172">
        <v>0</v>
      </c>
      <c r="GH172">
        <v>0</v>
      </c>
      <c r="GI172">
        <v>0</v>
      </c>
      <c r="GK172">
        <v>0</v>
      </c>
      <c r="GL172">
        <v>0</v>
      </c>
      <c r="GM172">
        <v>0</v>
      </c>
      <c r="GN172">
        <v>0</v>
      </c>
      <c r="GO172">
        <v>0</v>
      </c>
      <c r="GQ172">
        <v>0</v>
      </c>
      <c r="GR172">
        <v>0</v>
      </c>
      <c r="GS172">
        <v>0</v>
      </c>
      <c r="GT172">
        <v>0</v>
      </c>
      <c r="HB172">
        <v>0</v>
      </c>
      <c r="HC172">
        <v>0</v>
      </c>
      <c r="HD172">
        <v>10600850</v>
      </c>
      <c r="HE172">
        <v>0</v>
      </c>
      <c r="HF172">
        <v>30236035</v>
      </c>
      <c r="HG172">
        <v>62772</v>
      </c>
      <c r="HH172">
        <v>8969978</v>
      </c>
      <c r="HI172">
        <v>0</v>
      </c>
      <c r="HJ172">
        <v>2425237</v>
      </c>
      <c r="HK172">
        <v>75341</v>
      </c>
      <c r="HL172">
        <v>39128</v>
      </c>
      <c r="HM172">
        <v>1046000</v>
      </c>
      <c r="HN172">
        <v>3246788</v>
      </c>
      <c r="HO172">
        <v>0</v>
      </c>
      <c r="HP172">
        <v>0</v>
      </c>
      <c r="HQ172">
        <v>0</v>
      </c>
      <c r="HR172">
        <v>0</v>
      </c>
      <c r="HS172">
        <v>299336095</v>
      </c>
      <c r="HT172">
        <v>7504444</v>
      </c>
      <c r="HW172">
        <v>0</v>
      </c>
      <c r="HX172">
        <v>2373</v>
      </c>
      <c r="HY172">
        <v>3671</v>
      </c>
      <c r="HZ172">
        <v>5542</v>
      </c>
      <c r="IA172">
        <v>7029</v>
      </c>
      <c r="IB172">
        <v>11019</v>
      </c>
      <c r="IC172">
        <v>29634</v>
      </c>
      <c r="ID172">
        <v>0</v>
      </c>
      <c r="IE172">
        <v>364.44600000000003</v>
      </c>
      <c r="IF172">
        <v>7.51</v>
      </c>
      <c r="IG172">
        <v>101</v>
      </c>
      <c r="IH172">
        <v>12128.187</v>
      </c>
      <c r="II172">
        <v>0</v>
      </c>
      <c r="IJ172">
        <v>12207.626</v>
      </c>
      <c r="IK172">
        <v>0</v>
      </c>
      <c r="IL172">
        <v>202</v>
      </c>
      <c r="IM172">
        <v>4</v>
      </c>
      <c r="IN172">
        <v>6</v>
      </c>
      <c r="IO172">
        <v>212</v>
      </c>
      <c r="IP172">
        <v>0</v>
      </c>
      <c r="IQ172">
        <v>11835.67</v>
      </c>
      <c r="IR172">
        <v>7355869</v>
      </c>
      <c r="IS172">
        <v>0</v>
      </c>
      <c r="IT172">
        <v>1010000</v>
      </c>
      <c r="IU172">
        <v>12000</v>
      </c>
      <c r="IV172">
        <v>24000</v>
      </c>
      <c r="IW172">
        <v>6215</v>
      </c>
      <c r="IX172">
        <v>339755</v>
      </c>
      <c r="IY172">
        <v>2334</v>
      </c>
      <c r="IZ172">
        <v>0</v>
      </c>
      <c r="JA172">
        <v>0</v>
      </c>
      <c r="JB172">
        <v>61</v>
      </c>
      <c r="JC172">
        <v>1443314</v>
      </c>
      <c r="JD172">
        <v>78</v>
      </c>
      <c r="JE172">
        <v>1036505</v>
      </c>
      <c r="JF172">
        <v>101</v>
      </c>
      <c r="JG172">
        <v>694369</v>
      </c>
      <c r="JH172">
        <v>72600</v>
      </c>
      <c r="JJ172">
        <v>0</v>
      </c>
      <c r="JK172">
        <v>0</v>
      </c>
      <c r="JL172">
        <v>0</v>
      </c>
      <c r="JM172">
        <v>0</v>
      </c>
      <c r="JO172">
        <v>2.83</v>
      </c>
      <c r="JP172">
        <v>1130.204</v>
      </c>
      <c r="JQ172">
        <v>352.81</v>
      </c>
      <c r="JR172">
        <v>22958</v>
      </c>
      <c r="JS172">
        <v>10669126</v>
      </c>
      <c r="JT172">
        <v>3824901</v>
      </c>
      <c r="JU172">
        <v>0</v>
      </c>
      <c r="JW172">
        <v>0</v>
      </c>
      <c r="JX172">
        <v>0</v>
      </c>
      <c r="JY172">
        <v>0</v>
      </c>
      <c r="JZ172">
        <v>0</v>
      </c>
      <c r="KD172">
        <v>0</v>
      </c>
      <c r="KE172">
        <v>7375</v>
      </c>
      <c r="KG172">
        <v>0</v>
      </c>
      <c r="KH172">
        <v>0</v>
      </c>
      <c r="KI172">
        <v>0</v>
      </c>
      <c r="KJ172">
        <v>59</v>
      </c>
      <c r="KK172">
        <v>42</v>
      </c>
      <c r="KL172">
        <v>36669</v>
      </c>
      <c r="KM172">
        <v>26103</v>
      </c>
      <c r="KN172">
        <v>0</v>
      </c>
      <c r="KO172">
        <v>0</v>
      </c>
      <c r="KP172">
        <v>0</v>
      </c>
      <c r="KQ172">
        <v>0</v>
      </c>
      <c r="KS172">
        <v>0</v>
      </c>
      <c r="KT172">
        <v>0</v>
      </c>
      <c r="KU172">
        <v>0</v>
      </c>
      <c r="KW172">
        <v>0</v>
      </c>
      <c r="KX172">
        <v>0</v>
      </c>
      <c r="KY172">
        <v>0</v>
      </c>
      <c r="KZ172">
        <v>350855264</v>
      </c>
      <c r="LA172">
        <v>0</v>
      </c>
      <c r="LB172">
        <v>0</v>
      </c>
      <c r="LD172">
        <v>0</v>
      </c>
      <c r="LE172">
        <v>0</v>
      </c>
      <c r="LF172">
        <v>0</v>
      </c>
      <c r="LG172">
        <v>1896660</v>
      </c>
      <c r="LH172">
        <v>0</v>
      </c>
      <c r="LI172">
        <v>350855264</v>
      </c>
      <c r="LJ172">
        <v>29103.171999999999</v>
      </c>
      <c r="LK172">
        <v>54</v>
      </c>
      <c r="LL172">
        <v>1811160</v>
      </c>
      <c r="LM172">
        <v>614077</v>
      </c>
      <c r="LN172">
        <v>0</v>
      </c>
      <c r="LO172">
        <v>0</v>
      </c>
      <c r="LP172">
        <v>0</v>
      </c>
      <c r="LQ172">
        <v>0</v>
      </c>
      <c r="LR172">
        <v>0</v>
      </c>
      <c r="LS172">
        <v>0</v>
      </c>
      <c r="LT172">
        <v>0</v>
      </c>
      <c r="LU172">
        <v>0</v>
      </c>
      <c r="LV172">
        <v>0</v>
      </c>
      <c r="LW172">
        <v>0</v>
      </c>
      <c r="LX172">
        <v>0</v>
      </c>
      <c r="LY172">
        <v>0</v>
      </c>
      <c r="LZ172">
        <v>31590</v>
      </c>
      <c r="MA172">
        <v>1896660</v>
      </c>
      <c r="MB172">
        <v>0</v>
      </c>
      <c r="MC172">
        <v>1264440</v>
      </c>
      <c r="MD172">
        <v>632220</v>
      </c>
      <c r="ME172">
        <v>0</v>
      </c>
      <c r="MF172">
        <v>0</v>
      </c>
      <c r="MG172">
        <v>361456114</v>
      </c>
      <c r="MH172">
        <v>0</v>
      </c>
      <c r="MI172">
        <v>0</v>
      </c>
      <c r="MJ172">
        <v>0</v>
      </c>
      <c r="MK172">
        <v>0</v>
      </c>
      <c r="ML172">
        <v>0</v>
      </c>
      <c r="MM172">
        <v>1228196.149</v>
      </c>
      <c r="MN172">
        <v>945.20800000000008</v>
      </c>
      <c r="MO172">
        <v>81365.085000000006</v>
      </c>
      <c r="MP172">
        <v>8871.5720000000001</v>
      </c>
      <c r="MQ172">
        <v>20999.758999999998</v>
      </c>
      <c r="MS172">
        <v>763323922</v>
      </c>
      <c r="MT172">
        <v>257639917</v>
      </c>
      <c r="MU172">
        <v>2544142</v>
      </c>
      <c r="MV172">
        <v>7537668</v>
      </c>
      <c r="MW172">
        <v>551368</v>
      </c>
      <c r="MX172">
        <v>505684005</v>
      </c>
      <c r="MY172">
        <v>5874468</v>
      </c>
      <c r="MZ172">
        <v>3632500</v>
      </c>
      <c r="NA172">
        <v>641</v>
      </c>
      <c r="NB172">
        <v>171</v>
      </c>
      <c r="ND172">
        <v>30930.557000000001</v>
      </c>
      <c r="NE172">
        <v>1391875</v>
      </c>
      <c r="NF172">
        <v>471</v>
      </c>
      <c r="NG172">
        <v>471000</v>
      </c>
      <c r="NH172">
        <v>3348540</v>
      </c>
      <c r="NI172">
        <v>0</v>
      </c>
      <c r="NJ172">
        <v>0</v>
      </c>
      <c r="NK172">
        <v>17769</v>
      </c>
      <c r="NL172">
        <v>0</v>
      </c>
      <c r="NN172">
        <v>0</v>
      </c>
      <c r="NO172">
        <v>0</v>
      </c>
      <c r="NP172">
        <v>31611</v>
      </c>
      <c r="NT172">
        <v>0</v>
      </c>
      <c r="NU172">
        <v>0</v>
      </c>
      <c r="NV172">
        <v>0</v>
      </c>
      <c r="NW172">
        <v>0</v>
      </c>
      <c r="NX172">
        <v>0</v>
      </c>
      <c r="NY172">
        <v>0</v>
      </c>
      <c r="NZ172">
        <v>0</v>
      </c>
      <c r="OA172">
        <v>0</v>
      </c>
      <c r="OB172">
        <v>0</v>
      </c>
      <c r="OC172">
        <v>0</v>
      </c>
      <c r="OD172">
        <v>0</v>
      </c>
      <c r="OE172">
        <v>44000</v>
      </c>
      <c r="OF172">
        <v>120000</v>
      </c>
      <c r="OG172">
        <v>4000</v>
      </c>
      <c r="OH172">
        <v>8000</v>
      </c>
      <c r="OO172">
        <v>0</v>
      </c>
      <c r="OP172">
        <v>0</v>
      </c>
      <c r="OQ172">
        <v>0</v>
      </c>
      <c r="OR172">
        <v>0</v>
      </c>
      <c r="OS172">
        <v>0</v>
      </c>
      <c r="OT172">
        <v>0</v>
      </c>
      <c r="OU172">
        <v>0</v>
      </c>
      <c r="OV172">
        <v>2113958</v>
      </c>
      <c r="OX172">
        <v>0.25270000000000004</v>
      </c>
      <c r="OY172">
        <v>406500.10000000003</v>
      </c>
      <c r="OZ172">
        <v>363450</v>
      </c>
      <c r="PA172">
        <v>134100</v>
      </c>
      <c r="PB172">
        <v>6925</v>
      </c>
      <c r="PC172">
        <v>0</v>
      </c>
      <c r="PD172">
        <v>35000000</v>
      </c>
      <c r="PE172">
        <v>33517000</v>
      </c>
      <c r="PF172">
        <v>1483000</v>
      </c>
      <c r="PG172">
        <v>306</v>
      </c>
      <c r="PH172">
        <v>0</v>
      </c>
      <c r="PI172">
        <v>0</v>
      </c>
      <c r="PJ172">
        <v>0</v>
      </c>
      <c r="PK172">
        <v>0</v>
      </c>
      <c r="PL172">
        <v>0</v>
      </c>
      <c r="PM172">
        <v>0</v>
      </c>
      <c r="PN172">
        <v>0</v>
      </c>
      <c r="PO172">
        <v>0</v>
      </c>
    </row>
    <row r="173" spans="1:431" customFormat="1" x14ac:dyDescent="0.3">
      <c r="A173">
        <v>46778</v>
      </c>
      <c r="B173" s="4">
        <v>227824</v>
      </c>
      <c r="C173">
        <v>9</v>
      </c>
      <c r="D173">
        <v>2026</v>
      </c>
      <c r="E173">
        <v>6215</v>
      </c>
      <c r="F173">
        <v>0</v>
      </c>
      <c r="G173">
        <v>708.57800000000009</v>
      </c>
      <c r="H173">
        <v>686.23099999999999</v>
      </c>
      <c r="I173">
        <v>686.23099999999999</v>
      </c>
      <c r="J173">
        <v>708.57800000000009</v>
      </c>
      <c r="K173">
        <v>0</v>
      </c>
      <c r="L173">
        <v>6215</v>
      </c>
      <c r="M173">
        <v>0</v>
      </c>
      <c r="N173">
        <v>0</v>
      </c>
      <c r="P173">
        <v>739.54700000000003</v>
      </c>
      <c r="Q173">
        <v>0</v>
      </c>
      <c r="R173">
        <v>348467</v>
      </c>
      <c r="S173">
        <v>471.19</v>
      </c>
      <c r="U173">
        <v>253513</v>
      </c>
      <c r="V173">
        <v>262.35700000000003</v>
      </c>
      <c r="W173">
        <v>163055</v>
      </c>
      <c r="X173">
        <v>163055</v>
      </c>
      <c r="Z173">
        <v>0</v>
      </c>
      <c r="AC173">
        <v>0</v>
      </c>
      <c r="AD173" t="s">
        <v>427</v>
      </c>
      <c r="AE173">
        <v>0</v>
      </c>
      <c r="AH173">
        <v>0</v>
      </c>
      <c r="AI173">
        <v>0</v>
      </c>
      <c r="AJ173">
        <v>6215</v>
      </c>
      <c r="AK173" t="s">
        <v>949</v>
      </c>
      <c r="AL173" t="s">
        <v>592</v>
      </c>
      <c r="AM173">
        <v>0</v>
      </c>
      <c r="AN173">
        <v>0</v>
      </c>
      <c r="AO173">
        <v>0</v>
      </c>
      <c r="AP173">
        <v>0</v>
      </c>
      <c r="AQ173">
        <v>0</v>
      </c>
      <c r="AS173">
        <v>0</v>
      </c>
      <c r="AT173">
        <v>0</v>
      </c>
      <c r="AU173">
        <v>0</v>
      </c>
      <c r="AV173">
        <v>-662</v>
      </c>
      <c r="AW173">
        <v>9179694</v>
      </c>
      <c r="AX173">
        <v>8917113</v>
      </c>
      <c r="AY173">
        <v>6133893</v>
      </c>
      <c r="AZ173">
        <v>348467</v>
      </c>
      <c r="BA173">
        <v>0</v>
      </c>
      <c r="BB173">
        <v>0</v>
      </c>
      <c r="BC173">
        <v>0</v>
      </c>
      <c r="BD173">
        <v>0</v>
      </c>
      <c r="BE173">
        <v>0</v>
      </c>
      <c r="BF173">
        <v>7363875</v>
      </c>
      <c r="BG173">
        <v>0</v>
      </c>
      <c r="BJ173">
        <v>12</v>
      </c>
      <c r="BK173">
        <v>0</v>
      </c>
      <c r="BL173">
        <v>0</v>
      </c>
      <c r="BM173">
        <v>0</v>
      </c>
      <c r="BN173">
        <v>0</v>
      </c>
      <c r="BO173">
        <v>0</v>
      </c>
      <c r="BP173">
        <v>0</v>
      </c>
      <c r="BQ173">
        <v>804</v>
      </c>
      <c r="BS173">
        <v>0</v>
      </c>
      <c r="BT173">
        <v>0</v>
      </c>
      <c r="BU173">
        <v>0</v>
      </c>
      <c r="BV173">
        <v>0</v>
      </c>
      <c r="BW173">
        <v>0</v>
      </c>
      <c r="BY173">
        <v>0</v>
      </c>
      <c r="CA173">
        <v>0</v>
      </c>
      <c r="CB173">
        <v>0</v>
      </c>
      <c r="CC173">
        <v>0</v>
      </c>
      <c r="CD173">
        <v>0</v>
      </c>
      <c r="CE173">
        <v>0</v>
      </c>
      <c r="CF173">
        <v>0</v>
      </c>
      <c r="CG173">
        <v>0</v>
      </c>
      <c r="CH173">
        <v>312949</v>
      </c>
      <c r="CI173">
        <v>0</v>
      </c>
      <c r="CJ173">
        <v>4</v>
      </c>
      <c r="CK173">
        <v>0</v>
      </c>
      <c r="CL173">
        <v>0</v>
      </c>
      <c r="CN173">
        <v>0</v>
      </c>
      <c r="CO173">
        <v>1</v>
      </c>
      <c r="CP173">
        <v>0</v>
      </c>
      <c r="CQ173">
        <v>0</v>
      </c>
      <c r="CR173">
        <v>734.327</v>
      </c>
      <c r="CS173">
        <v>0</v>
      </c>
      <c r="CT173">
        <v>0</v>
      </c>
      <c r="CU173">
        <v>0</v>
      </c>
      <c r="CV173">
        <v>0</v>
      </c>
      <c r="CW173">
        <v>0</v>
      </c>
      <c r="CX173">
        <v>0</v>
      </c>
      <c r="CY173">
        <v>0</v>
      </c>
      <c r="CZ173">
        <v>0</v>
      </c>
      <c r="DB173">
        <v>4264926</v>
      </c>
      <c r="DC173">
        <v>0</v>
      </c>
      <c r="DD173">
        <v>0</v>
      </c>
      <c r="DE173">
        <v>1212391</v>
      </c>
      <c r="DF173">
        <v>1212391</v>
      </c>
      <c r="DG173">
        <v>195.07500000000002</v>
      </c>
      <c r="DH173">
        <v>0</v>
      </c>
      <c r="DI173">
        <v>0</v>
      </c>
      <c r="DK173">
        <v>2612</v>
      </c>
      <c r="DL173">
        <v>0</v>
      </c>
      <c r="DM173">
        <v>676799</v>
      </c>
      <c r="DN173">
        <v>1648</v>
      </c>
      <c r="DO173">
        <v>0</v>
      </c>
      <c r="DP173">
        <v>0</v>
      </c>
      <c r="DQ173">
        <v>0</v>
      </c>
      <c r="DR173">
        <v>0</v>
      </c>
      <c r="DS173">
        <v>0</v>
      </c>
      <c r="DT173">
        <v>0</v>
      </c>
      <c r="DU173">
        <v>0</v>
      </c>
      <c r="DV173">
        <v>0</v>
      </c>
      <c r="DW173">
        <v>0</v>
      </c>
      <c r="DX173">
        <v>0</v>
      </c>
      <c r="DY173">
        <v>0</v>
      </c>
      <c r="DZ173">
        <v>0</v>
      </c>
      <c r="EA173">
        <v>0</v>
      </c>
      <c r="EB173">
        <v>0</v>
      </c>
      <c r="EC173">
        <v>32.978999999999999</v>
      </c>
      <c r="ED173">
        <v>235709</v>
      </c>
      <c r="EE173">
        <v>0</v>
      </c>
      <c r="EF173">
        <v>0</v>
      </c>
      <c r="EG173">
        <v>0</v>
      </c>
      <c r="EH173">
        <v>442738</v>
      </c>
      <c r="EI173">
        <v>0</v>
      </c>
      <c r="EJ173">
        <v>0</v>
      </c>
      <c r="EK173">
        <v>20.249000000000002</v>
      </c>
      <c r="EL173">
        <v>0</v>
      </c>
      <c r="EM173">
        <v>0</v>
      </c>
      <c r="EN173">
        <v>2.0980000000000003</v>
      </c>
      <c r="EO173">
        <v>0</v>
      </c>
      <c r="EP173">
        <v>0</v>
      </c>
      <c r="EQ173">
        <v>22.347000000000001</v>
      </c>
      <c r="ER173">
        <v>0</v>
      </c>
      <c r="ES173">
        <v>71.237000000000009</v>
      </c>
      <c r="ET173">
        <v>0</v>
      </c>
      <c r="EV173">
        <v>0</v>
      </c>
      <c r="EW173">
        <v>0</v>
      </c>
      <c r="EX173">
        <v>0</v>
      </c>
      <c r="EZ173">
        <v>7694685</v>
      </c>
      <c r="FA173">
        <v>0</v>
      </c>
      <c r="FB173">
        <v>8041504</v>
      </c>
      <c r="FC173">
        <v>0</v>
      </c>
      <c r="FD173">
        <v>0</v>
      </c>
      <c r="FE173">
        <v>1037559</v>
      </c>
      <c r="FF173">
        <v>184869</v>
      </c>
      <c r="FG173">
        <v>6.7610000000000003E-2</v>
      </c>
      <c r="FH173">
        <v>3.1380999999999999E-2</v>
      </c>
      <c r="FI173">
        <v>0</v>
      </c>
      <c r="FJ173">
        <v>0</v>
      </c>
      <c r="FK173">
        <v>1184.855</v>
      </c>
      <c r="FL173">
        <v>9576881</v>
      </c>
      <c r="FM173">
        <v>0</v>
      </c>
      <c r="FN173">
        <v>0</v>
      </c>
      <c r="FO173">
        <v>131760</v>
      </c>
      <c r="FP173">
        <v>0</v>
      </c>
      <c r="FQ173">
        <v>131760</v>
      </c>
      <c r="FR173">
        <v>131760</v>
      </c>
      <c r="FS173">
        <v>0</v>
      </c>
      <c r="FT173">
        <v>0</v>
      </c>
      <c r="FU173">
        <v>0</v>
      </c>
      <c r="FV173">
        <v>0</v>
      </c>
      <c r="FW173">
        <v>0</v>
      </c>
      <c r="FX173">
        <v>0</v>
      </c>
      <c r="FY173">
        <v>0</v>
      </c>
      <c r="GB173">
        <v>0</v>
      </c>
      <c r="GC173">
        <v>0</v>
      </c>
      <c r="GD173">
        <v>0</v>
      </c>
      <c r="GF173">
        <v>0</v>
      </c>
      <c r="GG173">
        <v>0</v>
      </c>
      <c r="GH173">
        <v>0</v>
      </c>
      <c r="GI173">
        <v>0</v>
      </c>
      <c r="GK173">
        <v>0</v>
      </c>
      <c r="GL173">
        <v>0</v>
      </c>
      <c r="GM173">
        <v>0</v>
      </c>
      <c r="GN173">
        <v>0</v>
      </c>
      <c r="GO173">
        <v>0</v>
      </c>
      <c r="GQ173">
        <v>0</v>
      </c>
      <c r="GR173">
        <v>0</v>
      </c>
      <c r="GS173">
        <v>0</v>
      </c>
      <c r="GT173">
        <v>0</v>
      </c>
      <c r="HB173">
        <v>0</v>
      </c>
      <c r="HC173">
        <v>0</v>
      </c>
      <c r="HD173">
        <v>264229</v>
      </c>
      <c r="HE173">
        <v>0</v>
      </c>
      <c r="HF173">
        <v>796028</v>
      </c>
      <c r="HG173">
        <v>6215</v>
      </c>
      <c r="HH173">
        <v>242813</v>
      </c>
      <c r="HI173">
        <v>0</v>
      </c>
      <c r="HJ173">
        <v>149654</v>
      </c>
      <c r="HK173">
        <v>2609</v>
      </c>
      <c r="HL173">
        <v>644</v>
      </c>
      <c r="HM173">
        <v>0</v>
      </c>
      <c r="HN173">
        <v>0</v>
      </c>
      <c r="HO173">
        <v>0</v>
      </c>
      <c r="HP173">
        <v>0</v>
      </c>
      <c r="HQ173">
        <v>0</v>
      </c>
      <c r="HR173">
        <v>0</v>
      </c>
      <c r="HS173">
        <v>7693037</v>
      </c>
      <c r="HT173">
        <v>184869</v>
      </c>
      <c r="HW173">
        <v>0</v>
      </c>
      <c r="HX173">
        <v>75</v>
      </c>
      <c r="HY173">
        <v>128</v>
      </c>
      <c r="HZ173">
        <v>156</v>
      </c>
      <c r="IA173">
        <v>162</v>
      </c>
      <c r="IB173">
        <v>241</v>
      </c>
      <c r="IC173">
        <v>762</v>
      </c>
      <c r="ID173">
        <v>0</v>
      </c>
      <c r="IE173">
        <v>0</v>
      </c>
      <c r="IF173">
        <v>0</v>
      </c>
      <c r="IG173">
        <v>10</v>
      </c>
      <c r="IH173">
        <v>299.892</v>
      </c>
      <c r="II173">
        <v>0</v>
      </c>
      <c r="IJ173">
        <v>262.35700000000003</v>
      </c>
      <c r="IK173">
        <v>0</v>
      </c>
      <c r="IL173">
        <v>0</v>
      </c>
      <c r="IM173">
        <v>0</v>
      </c>
      <c r="IN173">
        <v>0</v>
      </c>
      <c r="IO173">
        <v>0</v>
      </c>
      <c r="IP173">
        <v>0</v>
      </c>
      <c r="IQ173">
        <v>262.35700000000003</v>
      </c>
      <c r="IR173">
        <v>163055</v>
      </c>
      <c r="IS173">
        <v>0</v>
      </c>
      <c r="IT173">
        <v>0</v>
      </c>
      <c r="IU173">
        <v>0</v>
      </c>
      <c r="IV173">
        <v>0</v>
      </c>
      <c r="IW173">
        <v>6215</v>
      </c>
      <c r="IX173">
        <v>0</v>
      </c>
      <c r="IY173">
        <v>0</v>
      </c>
      <c r="IZ173">
        <v>0</v>
      </c>
      <c r="JA173">
        <v>0</v>
      </c>
      <c r="JB173">
        <v>0</v>
      </c>
      <c r="JC173">
        <v>0</v>
      </c>
      <c r="JD173">
        <v>0</v>
      </c>
      <c r="JE173">
        <v>0</v>
      </c>
      <c r="JF173">
        <v>0</v>
      </c>
      <c r="JG173">
        <v>0</v>
      </c>
      <c r="JH173">
        <v>0</v>
      </c>
      <c r="JJ173">
        <v>0</v>
      </c>
      <c r="JK173">
        <v>0</v>
      </c>
      <c r="JL173">
        <v>0</v>
      </c>
      <c r="JM173">
        <v>0</v>
      </c>
      <c r="JO173">
        <v>0</v>
      </c>
      <c r="JP173">
        <v>0</v>
      </c>
      <c r="JQ173">
        <v>0</v>
      </c>
      <c r="JR173">
        <v>0</v>
      </c>
      <c r="JS173">
        <v>0</v>
      </c>
      <c r="JT173">
        <v>0</v>
      </c>
      <c r="JU173">
        <v>0</v>
      </c>
      <c r="JW173">
        <v>0</v>
      </c>
      <c r="JX173">
        <v>0</v>
      </c>
      <c r="JY173">
        <v>0</v>
      </c>
      <c r="JZ173">
        <v>0</v>
      </c>
      <c r="KD173">
        <v>0</v>
      </c>
      <c r="KE173">
        <v>7375</v>
      </c>
      <c r="KG173">
        <v>0</v>
      </c>
      <c r="KH173">
        <v>0</v>
      </c>
      <c r="KI173">
        <v>0</v>
      </c>
      <c r="KJ173">
        <v>9</v>
      </c>
      <c r="KK173">
        <v>1</v>
      </c>
      <c r="KL173">
        <v>5594</v>
      </c>
      <c r="KM173">
        <v>622</v>
      </c>
      <c r="KN173">
        <v>0</v>
      </c>
      <c r="KO173">
        <v>0</v>
      </c>
      <c r="KP173">
        <v>0</v>
      </c>
      <c r="KQ173">
        <v>0</v>
      </c>
      <c r="KS173">
        <v>0</v>
      </c>
      <c r="KT173">
        <v>0</v>
      </c>
      <c r="KU173">
        <v>0</v>
      </c>
      <c r="KW173">
        <v>0</v>
      </c>
      <c r="KX173">
        <v>0</v>
      </c>
      <c r="KY173">
        <v>0</v>
      </c>
      <c r="KZ173">
        <v>8964185</v>
      </c>
      <c r="LA173">
        <v>0</v>
      </c>
      <c r="LB173">
        <v>0</v>
      </c>
      <c r="LD173">
        <v>0</v>
      </c>
      <c r="LE173">
        <v>0</v>
      </c>
      <c r="LF173">
        <v>0</v>
      </c>
      <c r="LG173">
        <v>48720</v>
      </c>
      <c r="LH173">
        <v>0</v>
      </c>
      <c r="LI173">
        <v>8964185</v>
      </c>
      <c r="LJ173">
        <v>734.327</v>
      </c>
      <c r="LK173">
        <v>4</v>
      </c>
      <c r="LL173">
        <v>134160</v>
      </c>
      <c r="LM173">
        <v>15494</v>
      </c>
      <c r="LN173">
        <v>0</v>
      </c>
      <c r="LO173">
        <v>0</v>
      </c>
      <c r="LP173">
        <v>0</v>
      </c>
      <c r="LQ173">
        <v>0</v>
      </c>
      <c r="LR173">
        <v>0</v>
      </c>
      <c r="LS173">
        <v>0</v>
      </c>
      <c r="LT173">
        <v>0</v>
      </c>
      <c r="LU173">
        <v>0</v>
      </c>
      <c r="LV173">
        <v>0</v>
      </c>
      <c r="LW173">
        <v>0</v>
      </c>
      <c r="LX173">
        <v>0</v>
      </c>
      <c r="LY173">
        <v>0</v>
      </c>
      <c r="LZ173">
        <v>811</v>
      </c>
      <c r="MA173">
        <v>48720</v>
      </c>
      <c r="MB173">
        <v>0</v>
      </c>
      <c r="MC173">
        <v>32480</v>
      </c>
      <c r="MD173">
        <v>16240</v>
      </c>
      <c r="ME173">
        <v>0</v>
      </c>
      <c r="MF173">
        <v>0</v>
      </c>
      <c r="MG173">
        <v>9228414</v>
      </c>
      <c r="MH173">
        <v>0</v>
      </c>
      <c r="MI173">
        <v>0</v>
      </c>
      <c r="MJ173">
        <v>0</v>
      </c>
      <c r="MK173">
        <v>0</v>
      </c>
      <c r="ML173">
        <v>0</v>
      </c>
      <c r="MM173">
        <v>1228196.149</v>
      </c>
      <c r="MN173">
        <v>26.373000000000001</v>
      </c>
      <c r="MO173">
        <v>81365.085000000006</v>
      </c>
      <c r="MP173">
        <v>257.37200000000001</v>
      </c>
      <c r="MQ173">
        <v>557.26400000000001</v>
      </c>
      <c r="MS173">
        <v>763323922</v>
      </c>
      <c r="MT173">
        <v>257639917</v>
      </c>
      <c r="MU173">
        <v>62909</v>
      </c>
      <c r="MV173">
        <v>186383</v>
      </c>
      <c r="MW173">
        <v>15996</v>
      </c>
      <c r="MX173">
        <v>505684005</v>
      </c>
      <c r="MY173">
        <v>163908</v>
      </c>
      <c r="MZ173">
        <v>272000</v>
      </c>
      <c r="NA173">
        <v>32</v>
      </c>
      <c r="NB173">
        <v>4</v>
      </c>
      <c r="ND173">
        <v>814.31299999999999</v>
      </c>
      <c r="NE173">
        <v>36644</v>
      </c>
      <c r="NF173">
        <v>0</v>
      </c>
      <c r="NG173">
        <v>0</v>
      </c>
      <c r="NH173">
        <v>85966</v>
      </c>
      <c r="NI173">
        <v>0</v>
      </c>
      <c r="NJ173">
        <v>0</v>
      </c>
      <c r="NK173">
        <v>293737</v>
      </c>
      <c r="NL173">
        <v>0</v>
      </c>
      <c r="NN173">
        <v>0</v>
      </c>
      <c r="NO173">
        <v>0</v>
      </c>
      <c r="NP173">
        <v>812</v>
      </c>
      <c r="NT173">
        <v>0</v>
      </c>
      <c r="NU173">
        <v>0</v>
      </c>
      <c r="NV173">
        <v>0</v>
      </c>
      <c r="NW173">
        <v>0</v>
      </c>
      <c r="NX173">
        <v>0</v>
      </c>
      <c r="NY173">
        <v>0</v>
      </c>
      <c r="NZ173">
        <v>0</v>
      </c>
      <c r="OA173">
        <v>0</v>
      </c>
      <c r="OB173">
        <v>0</v>
      </c>
      <c r="OC173">
        <v>0</v>
      </c>
      <c r="OD173">
        <v>0</v>
      </c>
      <c r="OE173">
        <v>172500</v>
      </c>
      <c r="OF173">
        <v>1215000</v>
      </c>
      <c r="OG173">
        <v>2500</v>
      </c>
      <c r="OH173">
        <v>5000</v>
      </c>
      <c r="OO173">
        <v>260.03100000000001</v>
      </c>
      <c r="OP173">
        <v>0</v>
      </c>
      <c r="OQ173">
        <v>260.03100000000001</v>
      </c>
      <c r="OR173">
        <v>242414</v>
      </c>
      <c r="OS173">
        <v>0</v>
      </c>
      <c r="OT173">
        <v>242414</v>
      </c>
      <c r="OU173">
        <v>24344</v>
      </c>
      <c r="OV173">
        <v>37120175</v>
      </c>
      <c r="OX173">
        <v>0.25270000000000004</v>
      </c>
      <c r="OY173">
        <v>406500.10000000003</v>
      </c>
      <c r="OZ173">
        <v>6636357</v>
      </c>
      <c r="PA173">
        <v>2448584</v>
      </c>
      <c r="PB173">
        <v>6925</v>
      </c>
      <c r="PC173">
        <v>0</v>
      </c>
      <c r="PD173">
        <v>35000000</v>
      </c>
      <c r="PE173">
        <v>33517000</v>
      </c>
      <c r="PF173">
        <v>1483000</v>
      </c>
      <c r="PG173">
        <v>306</v>
      </c>
      <c r="PH173">
        <v>0</v>
      </c>
      <c r="PI173">
        <v>0</v>
      </c>
      <c r="PJ173">
        <v>0</v>
      </c>
      <c r="PK173">
        <v>0</v>
      </c>
      <c r="PL173">
        <v>2261042</v>
      </c>
      <c r="PM173">
        <v>0</v>
      </c>
      <c r="PN173">
        <v>0</v>
      </c>
      <c r="PO173">
        <v>0</v>
      </c>
    </row>
    <row r="174" spans="1:431" customFormat="1" x14ac:dyDescent="0.3">
      <c r="A174">
        <v>46778</v>
      </c>
      <c r="B174" s="4">
        <v>227825</v>
      </c>
      <c r="C174">
        <v>9</v>
      </c>
      <c r="D174">
        <v>2026</v>
      </c>
      <c r="E174">
        <v>6215</v>
      </c>
      <c r="F174">
        <v>0</v>
      </c>
      <c r="G174">
        <v>2431.35</v>
      </c>
      <c r="H174">
        <v>2277.5329999999999</v>
      </c>
      <c r="I174">
        <v>2277.5329999999999</v>
      </c>
      <c r="J174">
        <v>2431.35</v>
      </c>
      <c r="K174">
        <v>0</v>
      </c>
      <c r="L174">
        <v>6215</v>
      </c>
      <c r="M174">
        <v>0</v>
      </c>
      <c r="N174">
        <v>0</v>
      </c>
      <c r="P174">
        <v>2296.5419999999999</v>
      </c>
      <c r="Q174">
        <v>0</v>
      </c>
      <c r="R174">
        <v>1082108</v>
      </c>
      <c r="S174">
        <v>471.19</v>
      </c>
      <c r="U174">
        <v>787246</v>
      </c>
      <c r="V174">
        <v>1574.713</v>
      </c>
      <c r="W174">
        <v>978684</v>
      </c>
      <c r="X174">
        <v>978684</v>
      </c>
      <c r="Z174">
        <v>0</v>
      </c>
      <c r="AC174">
        <v>0</v>
      </c>
      <c r="AD174" t="s">
        <v>427</v>
      </c>
      <c r="AE174">
        <v>0</v>
      </c>
      <c r="AH174">
        <v>0</v>
      </c>
      <c r="AI174">
        <v>0</v>
      </c>
      <c r="AJ174">
        <v>6215</v>
      </c>
      <c r="AK174" t="s">
        <v>949</v>
      </c>
      <c r="AL174" t="s">
        <v>593</v>
      </c>
      <c r="AM174">
        <v>0</v>
      </c>
      <c r="AN174">
        <v>0</v>
      </c>
      <c r="AO174">
        <v>0</v>
      </c>
      <c r="AP174">
        <v>0</v>
      </c>
      <c r="AQ174">
        <v>0</v>
      </c>
      <c r="AS174">
        <v>0</v>
      </c>
      <c r="AT174">
        <v>0</v>
      </c>
      <c r="AU174">
        <v>0</v>
      </c>
      <c r="AV174">
        <v>-118312</v>
      </c>
      <c r="AW174">
        <v>31187512</v>
      </c>
      <c r="AX174">
        <v>30286028</v>
      </c>
      <c r="AY174">
        <v>22123238</v>
      </c>
      <c r="AZ174">
        <v>1082108</v>
      </c>
      <c r="BA174">
        <v>0</v>
      </c>
      <c r="BB174">
        <v>0</v>
      </c>
      <c r="BC174">
        <v>0</v>
      </c>
      <c r="BD174">
        <v>0</v>
      </c>
      <c r="BE174">
        <v>0</v>
      </c>
      <c r="BF174">
        <v>25632635</v>
      </c>
      <c r="BG174">
        <v>0</v>
      </c>
      <c r="BJ174">
        <v>12</v>
      </c>
      <c r="BK174">
        <v>0</v>
      </c>
      <c r="BL174">
        <v>0</v>
      </c>
      <c r="BM174">
        <v>0</v>
      </c>
      <c r="BN174">
        <v>0</v>
      </c>
      <c r="BO174">
        <v>0</v>
      </c>
      <c r="BP174">
        <v>0</v>
      </c>
      <c r="BQ174">
        <v>508</v>
      </c>
      <c r="BS174">
        <v>0</v>
      </c>
      <c r="BT174">
        <v>0</v>
      </c>
      <c r="BU174">
        <v>0</v>
      </c>
      <c r="BV174">
        <v>0</v>
      </c>
      <c r="BW174">
        <v>0</v>
      </c>
      <c r="BY174">
        <v>0</v>
      </c>
      <c r="CA174">
        <v>0</v>
      </c>
      <c r="CB174">
        <v>0</v>
      </c>
      <c r="CC174">
        <v>0</v>
      </c>
      <c r="CD174">
        <v>0</v>
      </c>
      <c r="CE174">
        <v>0</v>
      </c>
      <c r="CF174">
        <v>0</v>
      </c>
      <c r="CG174">
        <v>0</v>
      </c>
      <c r="CH174">
        <v>1077770</v>
      </c>
      <c r="CI174">
        <v>0</v>
      </c>
      <c r="CJ174">
        <v>5</v>
      </c>
      <c r="CK174">
        <v>0</v>
      </c>
      <c r="CL174">
        <v>0</v>
      </c>
      <c r="CN174">
        <v>0</v>
      </c>
      <c r="CO174">
        <v>1</v>
      </c>
      <c r="CP174">
        <v>0</v>
      </c>
      <c r="CQ174">
        <v>0</v>
      </c>
      <c r="CR174">
        <v>2301.2739999999999</v>
      </c>
      <c r="CS174">
        <v>0</v>
      </c>
      <c r="CT174">
        <v>0</v>
      </c>
      <c r="CU174">
        <v>0</v>
      </c>
      <c r="CV174">
        <v>0</v>
      </c>
      <c r="CW174">
        <v>0</v>
      </c>
      <c r="CX174">
        <v>0</v>
      </c>
      <c r="CY174">
        <v>0</v>
      </c>
      <c r="CZ174">
        <v>0</v>
      </c>
      <c r="DB174">
        <v>14154868</v>
      </c>
      <c r="DC174">
        <v>0</v>
      </c>
      <c r="DD174">
        <v>0</v>
      </c>
      <c r="DE174">
        <v>3725659</v>
      </c>
      <c r="DF174">
        <v>3725659</v>
      </c>
      <c r="DG174">
        <v>599.46300000000008</v>
      </c>
      <c r="DH174">
        <v>0</v>
      </c>
      <c r="DI174">
        <v>0</v>
      </c>
      <c r="DK174">
        <v>0</v>
      </c>
      <c r="DL174">
        <v>0</v>
      </c>
      <c r="DM174">
        <v>2122063</v>
      </c>
      <c r="DN174">
        <v>5167</v>
      </c>
      <c r="DO174">
        <v>0</v>
      </c>
      <c r="DP174">
        <v>0</v>
      </c>
      <c r="DQ174">
        <v>0</v>
      </c>
      <c r="DR174">
        <v>0</v>
      </c>
      <c r="DS174">
        <v>0</v>
      </c>
      <c r="DT174">
        <v>0</v>
      </c>
      <c r="DU174">
        <v>0</v>
      </c>
      <c r="DV174">
        <v>0</v>
      </c>
      <c r="DW174">
        <v>0</v>
      </c>
      <c r="DX174">
        <v>0</v>
      </c>
      <c r="DY174">
        <v>0</v>
      </c>
      <c r="DZ174">
        <v>0</v>
      </c>
      <c r="EA174">
        <v>0</v>
      </c>
      <c r="EB174">
        <v>0</v>
      </c>
      <c r="EC174">
        <v>94.808000000000007</v>
      </c>
      <c r="ED174">
        <v>677616</v>
      </c>
      <c r="EE174">
        <v>0</v>
      </c>
      <c r="EF174">
        <v>0</v>
      </c>
      <c r="EG174">
        <v>0</v>
      </c>
      <c r="EH174">
        <v>1449614</v>
      </c>
      <c r="EI174">
        <v>0</v>
      </c>
      <c r="EJ174">
        <v>0</v>
      </c>
      <c r="EK174">
        <v>55.628</v>
      </c>
      <c r="EL174">
        <v>0.88400000000000001</v>
      </c>
      <c r="EM174">
        <v>12.291</v>
      </c>
      <c r="EN174">
        <v>5.0750000000000002</v>
      </c>
      <c r="EO174">
        <v>0</v>
      </c>
      <c r="EP174">
        <v>0</v>
      </c>
      <c r="EQ174">
        <v>74.782000000000011</v>
      </c>
      <c r="ER174">
        <v>1.788</v>
      </c>
      <c r="ES174">
        <v>233.244</v>
      </c>
      <c r="ET174">
        <v>0</v>
      </c>
      <c r="EV174">
        <v>0</v>
      </c>
      <c r="EW174">
        <v>0</v>
      </c>
      <c r="EX174">
        <v>0</v>
      </c>
      <c r="EZ174">
        <v>26030924</v>
      </c>
      <c r="FA174">
        <v>0</v>
      </c>
      <c r="FB174">
        <v>27107865</v>
      </c>
      <c r="FC174">
        <v>0</v>
      </c>
      <c r="FD174">
        <v>0</v>
      </c>
      <c r="FE174">
        <v>3611602</v>
      </c>
      <c r="FF174">
        <v>643502</v>
      </c>
      <c r="FG174">
        <v>6.7610000000000003E-2</v>
      </c>
      <c r="FH174">
        <v>3.1380999999999999E-2</v>
      </c>
      <c r="FI174">
        <v>0</v>
      </c>
      <c r="FJ174">
        <v>0</v>
      </c>
      <c r="FK174">
        <v>4124.3180000000002</v>
      </c>
      <c r="FL174">
        <v>32440740</v>
      </c>
      <c r="FM174">
        <v>0</v>
      </c>
      <c r="FN174">
        <v>0</v>
      </c>
      <c r="FO174">
        <v>249746</v>
      </c>
      <c r="FP174">
        <v>0</v>
      </c>
      <c r="FQ174">
        <v>249746</v>
      </c>
      <c r="FR174">
        <v>249746</v>
      </c>
      <c r="FS174">
        <v>0</v>
      </c>
      <c r="FT174">
        <v>0</v>
      </c>
      <c r="FU174">
        <v>0</v>
      </c>
      <c r="FV174">
        <v>0</v>
      </c>
      <c r="FW174">
        <v>0</v>
      </c>
      <c r="FX174">
        <v>0</v>
      </c>
      <c r="FY174">
        <v>0</v>
      </c>
      <c r="GB174">
        <v>751399</v>
      </c>
      <c r="GC174">
        <v>751399</v>
      </c>
      <c r="GD174">
        <v>79.035000000000011</v>
      </c>
      <c r="GF174">
        <v>0</v>
      </c>
      <c r="GG174">
        <v>0</v>
      </c>
      <c r="GH174">
        <v>0</v>
      </c>
      <c r="GI174">
        <v>0</v>
      </c>
      <c r="GK174">
        <v>0</v>
      </c>
      <c r="GL174">
        <v>0</v>
      </c>
      <c r="GM174">
        <v>0</v>
      </c>
      <c r="GN174">
        <v>0</v>
      </c>
      <c r="GO174">
        <v>0</v>
      </c>
      <c r="GQ174">
        <v>0</v>
      </c>
      <c r="GR174">
        <v>0</v>
      </c>
      <c r="GS174">
        <v>0</v>
      </c>
      <c r="GT174">
        <v>0</v>
      </c>
      <c r="HB174">
        <v>0</v>
      </c>
      <c r="HC174">
        <v>0</v>
      </c>
      <c r="HD174">
        <v>906650</v>
      </c>
      <c r="HE174">
        <v>0</v>
      </c>
      <c r="HF174">
        <v>2641938</v>
      </c>
      <c r="HG174">
        <v>50342</v>
      </c>
      <c r="HH174">
        <v>871302</v>
      </c>
      <c r="HI174">
        <v>0</v>
      </c>
      <c r="HJ174">
        <v>215886</v>
      </c>
      <c r="HK174">
        <v>7539</v>
      </c>
      <c r="HL174">
        <v>4158</v>
      </c>
      <c r="HM174">
        <v>134000</v>
      </c>
      <c r="HN174">
        <v>197213</v>
      </c>
      <c r="HO174">
        <v>0</v>
      </c>
      <c r="HP174">
        <v>0</v>
      </c>
      <c r="HQ174">
        <v>0</v>
      </c>
      <c r="HR174">
        <v>0</v>
      </c>
      <c r="HS174">
        <v>26025757</v>
      </c>
      <c r="HT174">
        <v>643502</v>
      </c>
      <c r="HW174">
        <v>0</v>
      </c>
      <c r="HX174">
        <v>420</v>
      </c>
      <c r="HY174">
        <v>490</v>
      </c>
      <c r="HZ174">
        <v>525</v>
      </c>
      <c r="IA174">
        <v>599</v>
      </c>
      <c r="IB174">
        <v>364</v>
      </c>
      <c r="IC174">
        <v>2398</v>
      </c>
      <c r="ID174">
        <v>0</v>
      </c>
      <c r="IE174">
        <v>0</v>
      </c>
      <c r="IF174">
        <v>0</v>
      </c>
      <c r="IG174">
        <v>81</v>
      </c>
      <c r="IH174">
        <v>1078.3420000000001</v>
      </c>
      <c r="II174">
        <v>0</v>
      </c>
      <c r="IJ174">
        <v>1574.713</v>
      </c>
      <c r="IK174">
        <v>0</v>
      </c>
      <c r="IL174">
        <v>25</v>
      </c>
      <c r="IM174">
        <v>3</v>
      </c>
      <c r="IN174">
        <v>0</v>
      </c>
      <c r="IO174">
        <v>28</v>
      </c>
      <c r="IP174">
        <v>0</v>
      </c>
      <c r="IQ174">
        <v>1574.713</v>
      </c>
      <c r="IR174">
        <v>978684</v>
      </c>
      <c r="IS174">
        <v>0</v>
      </c>
      <c r="IT174">
        <v>125000</v>
      </c>
      <c r="IU174">
        <v>9000</v>
      </c>
      <c r="IV174">
        <v>0</v>
      </c>
      <c r="IW174">
        <v>6215</v>
      </c>
      <c r="IX174">
        <v>0</v>
      </c>
      <c r="IY174">
        <v>0</v>
      </c>
      <c r="IZ174">
        <v>0</v>
      </c>
      <c r="JA174">
        <v>0</v>
      </c>
      <c r="JB174">
        <v>3</v>
      </c>
      <c r="JC174">
        <v>65019</v>
      </c>
      <c r="JD174">
        <v>6</v>
      </c>
      <c r="JE174">
        <v>71544</v>
      </c>
      <c r="JF174">
        <v>10</v>
      </c>
      <c r="JG174">
        <v>56750</v>
      </c>
      <c r="JH174">
        <v>3900</v>
      </c>
      <c r="JJ174">
        <v>0</v>
      </c>
      <c r="JK174">
        <v>0</v>
      </c>
      <c r="JL174">
        <v>0</v>
      </c>
      <c r="JM174">
        <v>0</v>
      </c>
      <c r="JO174">
        <v>0</v>
      </c>
      <c r="JP174">
        <v>75.246000000000009</v>
      </c>
      <c r="JQ174">
        <v>3.7890000000000001</v>
      </c>
      <c r="JR174">
        <v>0</v>
      </c>
      <c r="JS174">
        <v>710322</v>
      </c>
      <c r="JT174">
        <v>41077</v>
      </c>
      <c r="JU174">
        <v>0</v>
      </c>
      <c r="JW174">
        <v>0</v>
      </c>
      <c r="JX174">
        <v>0</v>
      </c>
      <c r="JY174">
        <v>0</v>
      </c>
      <c r="JZ174">
        <v>0</v>
      </c>
      <c r="KD174">
        <v>0</v>
      </c>
      <c r="KE174">
        <v>7375</v>
      </c>
      <c r="KG174">
        <v>0</v>
      </c>
      <c r="KH174">
        <v>0</v>
      </c>
      <c r="KI174">
        <v>0</v>
      </c>
      <c r="KJ174">
        <v>46</v>
      </c>
      <c r="KK174">
        <v>35</v>
      </c>
      <c r="KL174">
        <v>28589</v>
      </c>
      <c r="KM174">
        <v>21753</v>
      </c>
      <c r="KN174">
        <v>0</v>
      </c>
      <c r="KO174">
        <v>0</v>
      </c>
      <c r="KP174">
        <v>0</v>
      </c>
      <c r="KQ174">
        <v>0</v>
      </c>
      <c r="KS174">
        <v>0</v>
      </c>
      <c r="KT174">
        <v>0</v>
      </c>
      <c r="KU174">
        <v>0</v>
      </c>
      <c r="KW174">
        <v>0</v>
      </c>
      <c r="KX174">
        <v>0</v>
      </c>
      <c r="KY174">
        <v>0</v>
      </c>
      <c r="KZ174">
        <v>30451981</v>
      </c>
      <c r="LA174">
        <v>0</v>
      </c>
      <c r="LB174">
        <v>0</v>
      </c>
      <c r="LD174">
        <v>0</v>
      </c>
      <c r="LE174">
        <v>0</v>
      </c>
      <c r="LF174">
        <v>0</v>
      </c>
      <c r="LG174">
        <v>171120</v>
      </c>
      <c r="LH174">
        <v>0</v>
      </c>
      <c r="LI174">
        <v>30451981</v>
      </c>
      <c r="LJ174">
        <v>2283.7070000000003</v>
      </c>
      <c r="LK174">
        <v>5</v>
      </c>
      <c r="LL174">
        <v>167700</v>
      </c>
      <c r="LM174">
        <v>48186</v>
      </c>
      <c r="LN174">
        <v>0</v>
      </c>
      <c r="LO174">
        <v>0</v>
      </c>
      <c r="LP174">
        <v>0</v>
      </c>
      <c r="LQ174">
        <v>0</v>
      </c>
      <c r="LR174">
        <v>0</v>
      </c>
      <c r="LS174">
        <v>0</v>
      </c>
      <c r="LT174">
        <v>0</v>
      </c>
      <c r="LU174">
        <v>0</v>
      </c>
      <c r="LV174">
        <v>0</v>
      </c>
      <c r="LW174">
        <v>0</v>
      </c>
      <c r="LX174">
        <v>0</v>
      </c>
      <c r="LY174">
        <v>0</v>
      </c>
      <c r="LZ174">
        <v>2825</v>
      </c>
      <c r="MA174">
        <v>171120</v>
      </c>
      <c r="MB174">
        <v>0</v>
      </c>
      <c r="MC174">
        <v>114080</v>
      </c>
      <c r="MD174">
        <v>57040</v>
      </c>
      <c r="ME174">
        <v>0</v>
      </c>
      <c r="MF174">
        <v>0</v>
      </c>
      <c r="MG174">
        <v>31358632</v>
      </c>
      <c r="MH174">
        <v>0</v>
      </c>
      <c r="MI174">
        <v>0</v>
      </c>
      <c r="MJ174">
        <v>0</v>
      </c>
      <c r="MK174">
        <v>0</v>
      </c>
      <c r="ML174">
        <v>0</v>
      </c>
      <c r="MM174">
        <v>1228196.149</v>
      </c>
      <c r="MN174">
        <v>96.728999999999999</v>
      </c>
      <c r="MO174">
        <v>81365.085000000006</v>
      </c>
      <c r="MP174">
        <v>706.78</v>
      </c>
      <c r="MQ174">
        <v>1785.1220000000001</v>
      </c>
      <c r="MS174">
        <v>763323922</v>
      </c>
      <c r="MT174">
        <v>257639917</v>
      </c>
      <c r="MU174">
        <v>226205</v>
      </c>
      <c r="MV174">
        <v>670190</v>
      </c>
      <c r="MW174">
        <v>43926</v>
      </c>
      <c r="MX174">
        <v>505684005</v>
      </c>
      <c r="MY174">
        <v>601171</v>
      </c>
      <c r="MZ174">
        <v>552000</v>
      </c>
      <c r="NA174">
        <v>53</v>
      </c>
      <c r="NB174">
        <v>32</v>
      </c>
      <c r="ND174">
        <v>2702.6240000000003</v>
      </c>
      <c r="NE174">
        <v>121618</v>
      </c>
      <c r="NF174">
        <v>30</v>
      </c>
      <c r="NG174">
        <v>30000</v>
      </c>
      <c r="NH174">
        <v>299450</v>
      </c>
      <c r="NI174">
        <v>0</v>
      </c>
      <c r="NJ174">
        <v>0</v>
      </c>
      <c r="NK174">
        <v>149320</v>
      </c>
      <c r="NL174">
        <v>0</v>
      </c>
      <c r="NN174">
        <v>0</v>
      </c>
      <c r="NO174">
        <v>0</v>
      </c>
      <c r="NP174">
        <v>2852</v>
      </c>
      <c r="NT174">
        <v>0</v>
      </c>
      <c r="NU174">
        <v>0</v>
      </c>
      <c r="NV174">
        <v>0</v>
      </c>
      <c r="NW174">
        <v>0</v>
      </c>
      <c r="NX174">
        <v>0</v>
      </c>
      <c r="NY174">
        <v>0</v>
      </c>
      <c r="NZ174">
        <v>0</v>
      </c>
      <c r="OA174">
        <v>0</v>
      </c>
      <c r="OB174">
        <v>0</v>
      </c>
      <c r="OC174">
        <v>0</v>
      </c>
      <c r="OD174">
        <v>0</v>
      </c>
      <c r="OE174">
        <v>0</v>
      </c>
      <c r="OF174">
        <v>0</v>
      </c>
      <c r="OG174">
        <v>4000</v>
      </c>
      <c r="OH174">
        <v>8000</v>
      </c>
      <c r="OO174">
        <v>0</v>
      </c>
      <c r="OP174">
        <v>0</v>
      </c>
      <c r="OQ174">
        <v>0</v>
      </c>
      <c r="OR174">
        <v>0</v>
      </c>
      <c r="OS174">
        <v>0</v>
      </c>
      <c r="OT174">
        <v>0</v>
      </c>
      <c r="OU174">
        <v>0</v>
      </c>
      <c r="OV174">
        <v>1137214</v>
      </c>
      <c r="OX174">
        <v>0.25270000000000004</v>
      </c>
      <c r="OY174">
        <v>406500.10000000003</v>
      </c>
      <c r="OZ174">
        <v>187818</v>
      </c>
      <c r="PA174">
        <v>69298</v>
      </c>
      <c r="PB174">
        <v>6925</v>
      </c>
      <c r="PC174">
        <v>0</v>
      </c>
      <c r="PD174">
        <v>35000000</v>
      </c>
      <c r="PE174">
        <v>33517000</v>
      </c>
      <c r="PF174">
        <v>1483000</v>
      </c>
      <c r="PG174">
        <v>306</v>
      </c>
      <c r="PH174">
        <v>0</v>
      </c>
      <c r="PI174">
        <v>0</v>
      </c>
      <c r="PJ174">
        <v>0</v>
      </c>
      <c r="PK174">
        <v>0</v>
      </c>
      <c r="PL174">
        <v>0</v>
      </c>
      <c r="PM174">
        <v>0</v>
      </c>
      <c r="PN174">
        <v>0</v>
      </c>
      <c r="PO174">
        <v>0</v>
      </c>
    </row>
    <row r="175" spans="1:431" customFormat="1" x14ac:dyDescent="0.3">
      <c r="A175">
        <v>46778</v>
      </c>
      <c r="B175" s="4">
        <v>227826</v>
      </c>
      <c r="C175">
        <v>9</v>
      </c>
      <c r="D175">
        <v>2026</v>
      </c>
      <c r="E175">
        <v>6215</v>
      </c>
      <c r="F175">
        <v>0</v>
      </c>
      <c r="G175">
        <v>457.07300000000004</v>
      </c>
      <c r="H175">
        <v>423.63300000000004</v>
      </c>
      <c r="I175">
        <v>423.63300000000004</v>
      </c>
      <c r="J175">
        <v>457.07300000000004</v>
      </c>
      <c r="K175">
        <v>0</v>
      </c>
      <c r="L175">
        <v>6215</v>
      </c>
      <c r="M175">
        <v>0</v>
      </c>
      <c r="N175">
        <v>0</v>
      </c>
      <c r="P175">
        <v>363.83</v>
      </c>
      <c r="Q175">
        <v>0</v>
      </c>
      <c r="R175">
        <v>171433</v>
      </c>
      <c r="S175">
        <v>471.19</v>
      </c>
      <c r="U175">
        <v>124720</v>
      </c>
      <c r="V175">
        <v>117.00500000000001</v>
      </c>
      <c r="W175">
        <v>72719</v>
      </c>
      <c r="X175">
        <v>72719</v>
      </c>
      <c r="Z175">
        <v>0</v>
      </c>
      <c r="AC175">
        <v>0</v>
      </c>
      <c r="AD175" t="s">
        <v>427</v>
      </c>
      <c r="AE175">
        <v>0</v>
      </c>
      <c r="AH175">
        <v>0</v>
      </c>
      <c r="AI175">
        <v>0</v>
      </c>
      <c r="AJ175">
        <v>6215</v>
      </c>
      <c r="AK175" t="s">
        <v>949</v>
      </c>
      <c r="AL175" t="s">
        <v>594</v>
      </c>
      <c r="AM175">
        <v>0</v>
      </c>
      <c r="AN175">
        <v>0</v>
      </c>
      <c r="AO175">
        <v>0</v>
      </c>
      <c r="AP175">
        <v>0</v>
      </c>
      <c r="AQ175">
        <v>0</v>
      </c>
      <c r="AS175">
        <v>0</v>
      </c>
      <c r="AT175">
        <v>0</v>
      </c>
      <c r="AU175">
        <v>0</v>
      </c>
      <c r="AV175">
        <v>-31</v>
      </c>
      <c r="AW175">
        <v>5610338</v>
      </c>
      <c r="AX175">
        <v>5441693</v>
      </c>
      <c r="AY175">
        <v>3620429</v>
      </c>
      <c r="AZ175">
        <v>171433</v>
      </c>
      <c r="BA175">
        <v>0</v>
      </c>
      <c r="BB175">
        <v>0</v>
      </c>
      <c r="BC175">
        <v>0</v>
      </c>
      <c r="BD175">
        <v>0</v>
      </c>
      <c r="BE175">
        <v>0</v>
      </c>
      <c r="BF175">
        <v>4506586</v>
      </c>
      <c r="BG175">
        <v>0</v>
      </c>
      <c r="BJ175">
        <v>12</v>
      </c>
      <c r="BK175">
        <v>0</v>
      </c>
      <c r="BL175">
        <v>0</v>
      </c>
      <c r="BM175">
        <v>0</v>
      </c>
      <c r="BN175">
        <v>0</v>
      </c>
      <c r="BO175">
        <v>0</v>
      </c>
      <c r="BP175">
        <v>0</v>
      </c>
      <c r="BQ175">
        <v>853</v>
      </c>
      <c r="BS175">
        <v>0</v>
      </c>
      <c r="BT175">
        <v>0</v>
      </c>
      <c r="BU175">
        <v>0</v>
      </c>
      <c r="BV175">
        <v>0</v>
      </c>
      <c r="BW175">
        <v>0</v>
      </c>
      <c r="BY175">
        <v>0</v>
      </c>
      <c r="CA175">
        <v>0</v>
      </c>
      <c r="CB175">
        <v>0</v>
      </c>
      <c r="CC175">
        <v>0</v>
      </c>
      <c r="CD175">
        <v>0</v>
      </c>
      <c r="CE175">
        <v>0</v>
      </c>
      <c r="CF175">
        <v>0</v>
      </c>
      <c r="CG175">
        <v>0</v>
      </c>
      <c r="CH175">
        <v>203803</v>
      </c>
      <c r="CI175">
        <v>0</v>
      </c>
      <c r="CJ175">
        <v>4</v>
      </c>
      <c r="CK175">
        <v>0</v>
      </c>
      <c r="CL175">
        <v>0</v>
      </c>
      <c r="CN175">
        <v>0</v>
      </c>
      <c r="CO175">
        <v>1</v>
      </c>
      <c r="CP175">
        <v>0</v>
      </c>
      <c r="CQ175">
        <v>0</v>
      </c>
      <c r="CR175">
        <v>363.96199999999999</v>
      </c>
      <c r="CS175">
        <v>0</v>
      </c>
      <c r="CT175">
        <v>0</v>
      </c>
      <c r="CU175">
        <v>0</v>
      </c>
      <c r="CV175">
        <v>0</v>
      </c>
      <c r="CW175">
        <v>0</v>
      </c>
      <c r="CX175">
        <v>0</v>
      </c>
      <c r="CY175">
        <v>0</v>
      </c>
      <c r="CZ175">
        <v>0</v>
      </c>
      <c r="DB175">
        <v>2632879</v>
      </c>
      <c r="DC175">
        <v>0</v>
      </c>
      <c r="DD175">
        <v>0</v>
      </c>
      <c r="DE175">
        <v>359849</v>
      </c>
      <c r="DF175">
        <v>359849</v>
      </c>
      <c r="DG175">
        <v>57.9</v>
      </c>
      <c r="DH175">
        <v>0</v>
      </c>
      <c r="DI175">
        <v>0</v>
      </c>
      <c r="DK175">
        <v>3363</v>
      </c>
      <c r="DL175">
        <v>0</v>
      </c>
      <c r="DM175">
        <v>738146</v>
      </c>
      <c r="DN175">
        <v>1797</v>
      </c>
      <c r="DO175">
        <v>0</v>
      </c>
      <c r="DP175">
        <v>0</v>
      </c>
      <c r="DQ175">
        <v>0</v>
      </c>
      <c r="DR175">
        <v>0</v>
      </c>
      <c r="DS175">
        <v>0</v>
      </c>
      <c r="DT175">
        <v>0</v>
      </c>
      <c r="DU175">
        <v>0</v>
      </c>
      <c r="DV175">
        <v>0</v>
      </c>
      <c r="DW175">
        <v>0</v>
      </c>
      <c r="DX175">
        <v>0</v>
      </c>
      <c r="DY175">
        <v>0</v>
      </c>
      <c r="DZ175">
        <v>0</v>
      </c>
      <c r="EA175">
        <v>0</v>
      </c>
      <c r="EB175">
        <v>0</v>
      </c>
      <c r="EC175">
        <v>13.151</v>
      </c>
      <c r="ED175">
        <v>93993</v>
      </c>
      <c r="EE175">
        <v>0</v>
      </c>
      <c r="EF175">
        <v>0</v>
      </c>
      <c r="EG175">
        <v>0</v>
      </c>
      <c r="EH175">
        <v>645950</v>
      </c>
      <c r="EI175">
        <v>0</v>
      </c>
      <c r="EJ175">
        <v>0</v>
      </c>
      <c r="EK175">
        <v>27.173000000000002</v>
      </c>
      <c r="EL175">
        <v>0.185</v>
      </c>
      <c r="EM175">
        <v>4.46</v>
      </c>
      <c r="EN175">
        <v>1.8070000000000002</v>
      </c>
      <c r="EO175">
        <v>0</v>
      </c>
      <c r="EP175">
        <v>0</v>
      </c>
      <c r="EQ175">
        <v>33.44</v>
      </c>
      <c r="ER175">
        <v>0</v>
      </c>
      <c r="ES175">
        <v>103.93400000000001</v>
      </c>
      <c r="ET175">
        <v>0</v>
      </c>
      <c r="EV175">
        <v>0</v>
      </c>
      <c r="EW175">
        <v>0</v>
      </c>
      <c r="EX175">
        <v>0</v>
      </c>
      <c r="EZ175">
        <v>4693585</v>
      </c>
      <c r="FA175">
        <v>0</v>
      </c>
      <c r="FB175">
        <v>4863220</v>
      </c>
      <c r="FC175">
        <v>0</v>
      </c>
      <c r="FD175">
        <v>0</v>
      </c>
      <c r="FE175">
        <v>634971</v>
      </c>
      <c r="FF175">
        <v>113137</v>
      </c>
      <c r="FG175">
        <v>6.7610000000000003E-2</v>
      </c>
      <c r="FH175">
        <v>3.1380999999999999E-2</v>
      </c>
      <c r="FI175">
        <v>0</v>
      </c>
      <c r="FJ175">
        <v>0</v>
      </c>
      <c r="FK175">
        <v>725.11400000000003</v>
      </c>
      <c r="FL175">
        <v>5815131</v>
      </c>
      <c r="FM175">
        <v>0</v>
      </c>
      <c r="FN175">
        <v>0</v>
      </c>
      <c r="FO175">
        <v>0</v>
      </c>
      <c r="FP175">
        <v>0</v>
      </c>
      <c r="FQ175">
        <v>0</v>
      </c>
      <c r="FR175">
        <v>0</v>
      </c>
      <c r="FS175">
        <v>0</v>
      </c>
      <c r="FT175">
        <v>0</v>
      </c>
      <c r="FU175">
        <v>0</v>
      </c>
      <c r="FV175">
        <v>0</v>
      </c>
      <c r="FW175">
        <v>0</v>
      </c>
      <c r="FX175">
        <v>0</v>
      </c>
      <c r="FY175">
        <v>0</v>
      </c>
      <c r="GB175">
        <v>0</v>
      </c>
      <c r="GC175">
        <v>0</v>
      </c>
      <c r="GD175">
        <v>0</v>
      </c>
      <c r="GF175">
        <v>0</v>
      </c>
      <c r="GG175">
        <v>0</v>
      </c>
      <c r="GH175">
        <v>0</v>
      </c>
      <c r="GI175">
        <v>0</v>
      </c>
      <c r="GK175">
        <v>0</v>
      </c>
      <c r="GL175">
        <v>0</v>
      </c>
      <c r="GM175">
        <v>0</v>
      </c>
      <c r="GN175">
        <v>0</v>
      </c>
      <c r="GO175">
        <v>0</v>
      </c>
      <c r="GQ175">
        <v>0</v>
      </c>
      <c r="GR175">
        <v>0</v>
      </c>
      <c r="GS175">
        <v>0</v>
      </c>
      <c r="GT175">
        <v>0</v>
      </c>
      <c r="HB175">
        <v>0</v>
      </c>
      <c r="HC175">
        <v>0</v>
      </c>
      <c r="HD175">
        <v>170443</v>
      </c>
      <c r="HE175">
        <v>0</v>
      </c>
      <c r="HF175">
        <v>491414</v>
      </c>
      <c r="HG175">
        <v>27346</v>
      </c>
      <c r="HH175">
        <v>137956</v>
      </c>
      <c r="HI175">
        <v>0</v>
      </c>
      <c r="HJ175">
        <v>41220</v>
      </c>
      <c r="HK175">
        <v>0</v>
      </c>
      <c r="HL175">
        <v>0</v>
      </c>
      <c r="HM175">
        <v>0</v>
      </c>
      <c r="HN175">
        <v>44480</v>
      </c>
      <c r="HO175">
        <v>0</v>
      </c>
      <c r="HP175">
        <v>0</v>
      </c>
      <c r="HQ175">
        <v>0</v>
      </c>
      <c r="HR175">
        <v>0</v>
      </c>
      <c r="HS175">
        <v>4691787</v>
      </c>
      <c r="HT175">
        <v>113137</v>
      </c>
      <c r="HW175">
        <v>0</v>
      </c>
      <c r="HX175">
        <v>43</v>
      </c>
      <c r="HY175">
        <v>68</v>
      </c>
      <c r="HZ175">
        <v>72</v>
      </c>
      <c r="IA175">
        <v>18</v>
      </c>
      <c r="IB175">
        <v>34</v>
      </c>
      <c r="IC175">
        <v>235</v>
      </c>
      <c r="ID175">
        <v>0</v>
      </c>
      <c r="IE175">
        <v>0</v>
      </c>
      <c r="IF175">
        <v>0</v>
      </c>
      <c r="IG175">
        <v>44</v>
      </c>
      <c r="IH175">
        <v>136.13</v>
      </c>
      <c r="II175">
        <v>0</v>
      </c>
      <c r="IJ175">
        <v>117.00500000000001</v>
      </c>
      <c r="IK175">
        <v>0</v>
      </c>
      <c r="IL175">
        <v>0</v>
      </c>
      <c r="IM175">
        <v>0</v>
      </c>
      <c r="IN175">
        <v>0</v>
      </c>
      <c r="IO175">
        <v>0</v>
      </c>
      <c r="IP175">
        <v>0</v>
      </c>
      <c r="IQ175">
        <v>117.00500000000001</v>
      </c>
      <c r="IR175">
        <v>72719</v>
      </c>
      <c r="IS175">
        <v>0</v>
      </c>
      <c r="IT175">
        <v>0</v>
      </c>
      <c r="IU175">
        <v>0</v>
      </c>
      <c r="IV175">
        <v>0</v>
      </c>
      <c r="IW175">
        <v>6215</v>
      </c>
      <c r="IX175">
        <v>0</v>
      </c>
      <c r="IY175">
        <v>0</v>
      </c>
      <c r="IZ175">
        <v>0</v>
      </c>
      <c r="JA175">
        <v>0</v>
      </c>
      <c r="JB175">
        <v>0</v>
      </c>
      <c r="JC175">
        <v>0</v>
      </c>
      <c r="JD175">
        <v>4</v>
      </c>
      <c r="JE175">
        <v>33264</v>
      </c>
      <c r="JF175">
        <v>2</v>
      </c>
      <c r="JG175">
        <v>8316</v>
      </c>
      <c r="JH175">
        <v>2900</v>
      </c>
      <c r="JJ175">
        <v>0</v>
      </c>
      <c r="JK175">
        <v>0</v>
      </c>
      <c r="JL175">
        <v>0</v>
      </c>
      <c r="JM175">
        <v>0</v>
      </c>
      <c r="JO175">
        <v>0</v>
      </c>
      <c r="JP175">
        <v>0</v>
      </c>
      <c r="JQ175">
        <v>0</v>
      </c>
      <c r="JR175">
        <v>0</v>
      </c>
      <c r="JS175">
        <v>0</v>
      </c>
      <c r="JT175">
        <v>0</v>
      </c>
      <c r="JU175">
        <v>0</v>
      </c>
      <c r="JW175">
        <v>0</v>
      </c>
      <c r="JX175">
        <v>0</v>
      </c>
      <c r="JY175">
        <v>0</v>
      </c>
      <c r="JZ175">
        <v>0</v>
      </c>
      <c r="KD175">
        <v>0</v>
      </c>
      <c r="KE175">
        <v>7375</v>
      </c>
      <c r="KG175">
        <v>0</v>
      </c>
      <c r="KH175">
        <v>0</v>
      </c>
      <c r="KI175">
        <v>0</v>
      </c>
      <c r="KJ175">
        <v>26</v>
      </c>
      <c r="KK175">
        <v>18</v>
      </c>
      <c r="KL175">
        <v>16159</v>
      </c>
      <c r="KM175">
        <v>11187</v>
      </c>
      <c r="KN175">
        <v>0</v>
      </c>
      <c r="KO175">
        <v>0</v>
      </c>
      <c r="KP175">
        <v>0</v>
      </c>
      <c r="KQ175">
        <v>0</v>
      </c>
      <c r="KS175">
        <v>0</v>
      </c>
      <c r="KT175">
        <v>0</v>
      </c>
      <c r="KU175">
        <v>0</v>
      </c>
      <c r="KW175">
        <v>0</v>
      </c>
      <c r="KX175">
        <v>0</v>
      </c>
      <c r="KY175">
        <v>0</v>
      </c>
      <c r="KZ175">
        <v>5473255</v>
      </c>
      <c r="LA175">
        <v>0</v>
      </c>
      <c r="LB175">
        <v>0</v>
      </c>
      <c r="LD175">
        <v>0</v>
      </c>
      <c r="LE175">
        <v>0</v>
      </c>
      <c r="LF175">
        <v>0</v>
      </c>
      <c r="LG175">
        <v>33360</v>
      </c>
      <c r="LH175">
        <v>0</v>
      </c>
      <c r="LI175">
        <v>5473255</v>
      </c>
      <c r="LJ175">
        <v>363.96199999999999</v>
      </c>
      <c r="LK175">
        <v>1</v>
      </c>
      <c r="LL175">
        <v>33540</v>
      </c>
      <c r="LM175">
        <v>7680</v>
      </c>
      <c r="LN175">
        <v>0</v>
      </c>
      <c r="LO175">
        <v>0</v>
      </c>
      <c r="LP175">
        <v>0</v>
      </c>
      <c r="LQ175">
        <v>0</v>
      </c>
      <c r="LR175">
        <v>0</v>
      </c>
      <c r="LS175">
        <v>0</v>
      </c>
      <c r="LT175">
        <v>0</v>
      </c>
      <c r="LU175">
        <v>0</v>
      </c>
      <c r="LV175">
        <v>0</v>
      </c>
      <c r="LW175">
        <v>0</v>
      </c>
      <c r="LX175">
        <v>0</v>
      </c>
      <c r="LY175">
        <v>0</v>
      </c>
      <c r="LZ175">
        <v>515</v>
      </c>
      <c r="MA175">
        <v>33360</v>
      </c>
      <c r="MB175">
        <v>0</v>
      </c>
      <c r="MC175">
        <v>22240</v>
      </c>
      <c r="MD175">
        <v>11120</v>
      </c>
      <c r="ME175">
        <v>0</v>
      </c>
      <c r="MF175">
        <v>0</v>
      </c>
      <c r="MG175">
        <v>5643698</v>
      </c>
      <c r="MH175">
        <v>0</v>
      </c>
      <c r="MI175">
        <v>0</v>
      </c>
      <c r="MJ175">
        <v>0</v>
      </c>
      <c r="MK175">
        <v>0</v>
      </c>
      <c r="ML175">
        <v>0</v>
      </c>
      <c r="MM175">
        <v>1228196.149</v>
      </c>
      <c r="MN175">
        <v>15.338000000000001</v>
      </c>
      <c r="MO175">
        <v>81365.085000000006</v>
      </c>
      <c r="MP175">
        <v>226.459</v>
      </c>
      <c r="MQ175">
        <v>362.589</v>
      </c>
      <c r="MS175">
        <v>763323922</v>
      </c>
      <c r="MT175">
        <v>257639917</v>
      </c>
      <c r="MU175">
        <v>28556</v>
      </c>
      <c r="MV175">
        <v>84605</v>
      </c>
      <c r="MW175">
        <v>14074</v>
      </c>
      <c r="MX175">
        <v>505684005</v>
      </c>
      <c r="MY175">
        <v>95326</v>
      </c>
      <c r="MZ175">
        <v>208000</v>
      </c>
      <c r="NA175">
        <v>24</v>
      </c>
      <c r="NB175">
        <v>4</v>
      </c>
      <c r="ND175">
        <v>502.702</v>
      </c>
      <c r="NE175">
        <v>22622</v>
      </c>
      <c r="NF175">
        <v>32</v>
      </c>
      <c r="NG175">
        <v>32000</v>
      </c>
      <c r="NH175">
        <v>54590</v>
      </c>
      <c r="NI175">
        <v>0</v>
      </c>
      <c r="NJ175">
        <v>0</v>
      </c>
      <c r="NK175">
        <v>69792</v>
      </c>
      <c r="NL175">
        <v>0</v>
      </c>
      <c r="NN175">
        <v>0</v>
      </c>
      <c r="NO175">
        <v>0</v>
      </c>
      <c r="NP175">
        <v>556</v>
      </c>
      <c r="NT175">
        <v>0</v>
      </c>
      <c r="NU175">
        <v>0</v>
      </c>
      <c r="NV175">
        <v>0</v>
      </c>
      <c r="NW175">
        <v>0</v>
      </c>
      <c r="NX175">
        <v>0</v>
      </c>
      <c r="NY175">
        <v>0</v>
      </c>
      <c r="NZ175">
        <v>0</v>
      </c>
      <c r="OA175">
        <v>0</v>
      </c>
      <c r="OB175">
        <v>0</v>
      </c>
      <c r="OC175">
        <v>0</v>
      </c>
      <c r="OD175">
        <v>0</v>
      </c>
      <c r="OE175">
        <v>4000</v>
      </c>
      <c r="OF175">
        <v>64000</v>
      </c>
      <c r="OG175">
        <v>4000</v>
      </c>
      <c r="OH175">
        <v>8000</v>
      </c>
      <c r="OO175">
        <v>0</v>
      </c>
      <c r="OP175">
        <v>0</v>
      </c>
      <c r="OQ175">
        <v>0</v>
      </c>
      <c r="OR175">
        <v>0</v>
      </c>
      <c r="OS175">
        <v>0</v>
      </c>
      <c r="OT175">
        <v>0</v>
      </c>
      <c r="OU175">
        <v>0</v>
      </c>
      <c r="OV175">
        <v>1207028</v>
      </c>
      <c r="OX175">
        <v>0.25270000000000004</v>
      </c>
      <c r="OY175">
        <v>406500.10000000003</v>
      </c>
      <c r="OZ175">
        <v>209830</v>
      </c>
      <c r="PA175">
        <v>77420</v>
      </c>
      <c r="PB175">
        <v>6925</v>
      </c>
      <c r="PC175">
        <v>0</v>
      </c>
      <c r="PD175">
        <v>35000000</v>
      </c>
      <c r="PE175">
        <v>33517000</v>
      </c>
      <c r="PF175">
        <v>1483000</v>
      </c>
      <c r="PG175">
        <v>306</v>
      </c>
      <c r="PH175">
        <v>0</v>
      </c>
      <c r="PI175">
        <v>0</v>
      </c>
      <c r="PJ175">
        <v>0</v>
      </c>
      <c r="PK175">
        <v>0</v>
      </c>
      <c r="PL175">
        <v>0</v>
      </c>
      <c r="PM175">
        <v>0</v>
      </c>
      <c r="PN175">
        <v>0</v>
      </c>
      <c r="PO175">
        <v>0</v>
      </c>
    </row>
    <row r="176" spans="1:431" customFormat="1" x14ac:dyDescent="0.3">
      <c r="A176">
        <v>46778</v>
      </c>
      <c r="B176" s="4">
        <v>227827</v>
      </c>
      <c r="C176">
        <v>9</v>
      </c>
      <c r="D176">
        <v>2026</v>
      </c>
      <c r="E176">
        <v>6215</v>
      </c>
      <c r="F176">
        <v>0</v>
      </c>
      <c r="G176">
        <v>615.14499999999998</v>
      </c>
      <c r="H176">
        <v>549.42500000000007</v>
      </c>
      <c r="I176">
        <v>549.42500000000007</v>
      </c>
      <c r="J176">
        <v>615.14499999999998</v>
      </c>
      <c r="K176">
        <v>0</v>
      </c>
      <c r="L176">
        <v>6215</v>
      </c>
      <c r="M176">
        <v>0</v>
      </c>
      <c r="N176">
        <v>0</v>
      </c>
      <c r="P176">
        <v>597.48500000000001</v>
      </c>
      <c r="Q176">
        <v>0</v>
      </c>
      <c r="R176">
        <v>281529</v>
      </c>
      <c r="S176">
        <v>471.19</v>
      </c>
      <c r="U176">
        <v>204816</v>
      </c>
      <c r="V176">
        <v>171.62100000000001</v>
      </c>
      <c r="W176">
        <v>106662</v>
      </c>
      <c r="X176">
        <v>106662</v>
      </c>
      <c r="Z176">
        <v>0</v>
      </c>
      <c r="AC176">
        <v>0</v>
      </c>
      <c r="AD176" t="s">
        <v>427</v>
      </c>
      <c r="AE176">
        <v>0</v>
      </c>
      <c r="AH176">
        <v>0</v>
      </c>
      <c r="AI176">
        <v>0</v>
      </c>
      <c r="AJ176">
        <v>6215</v>
      </c>
      <c r="AK176" t="s">
        <v>949</v>
      </c>
      <c r="AL176" t="s">
        <v>595</v>
      </c>
      <c r="AM176">
        <v>0</v>
      </c>
      <c r="AN176">
        <v>0</v>
      </c>
      <c r="AO176">
        <v>0</v>
      </c>
      <c r="AP176">
        <v>0</v>
      </c>
      <c r="AQ176">
        <v>0</v>
      </c>
      <c r="AS176">
        <v>0</v>
      </c>
      <c r="AT176">
        <v>0</v>
      </c>
      <c r="AU176">
        <v>0</v>
      </c>
      <c r="AV176">
        <v>-2668614</v>
      </c>
      <c r="AW176">
        <v>9750068</v>
      </c>
      <c r="AX176">
        <v>8871671</v>
      </c>
      <c r="AY176">
        <v>6111513</v>
      </c>
      <c r="AZ176">
        <v>281529</v>
      </c>
      <c r="BA176">
        <v>0</v>
      </c>
      <c r="BB176">
        <v>0</v>
      </c>
      <c r="BC176">
        <v>0</v>
      </c>
      <c r="BD176">
        <v>0</v>
      </c>
      <c r="BE176">
        <v>0</v>
      </c>
      <c r="BF176">
        <v>6959483</v>
      </c>
      <c r="BG176">
        <v>0</v>
      </c>
      <c r="BJ176">
        <v>12</v>
      </c>
      <c r="BK176">
        <v>0</v>
      </c>
      <c r="BL176">
        <v>0</v>
      </c>
      <c r="BM176">
        <v>0</v>
      </c>
      <c r="BN176">
        <v>0</v>
      </c>
      <c r="BO176">
        <v>0</v>
      </c>
      <c r="BP176">
        <v>0</v>
      </c>
      <c r="BQ176">
        <v>830</v>
      </c>
      <c r="BS176">
        <v>0</v>
      </c>
      <c r="BT176">
        <v>0</v>
      </c>
      <c r="BU176">
        <v>0</v>
      </c>
      <c r="BV176">
        <v>0</v>
      </c>
      <c r="BW176">
        <v>0</v>
      </c>
      <c r="BY176">
        <v>0</v>
      </c>
      <c r="CA176">
        <v>0</v>
      </c>
      <c r="CB176">
        <v>0</v>
      </c>
      <c r="CC176">
        <v>0</v>
      </c>
      <c r="CD176">
        <v>0</v>
      </c>
      <c r="CE176">
        <v>0</v>
      </c>
      <c r="CF176">
        <v>0</v>
      </c>
      <c r="CG176">
        <v>0</v>
      </c>
      <c r="CH176">
        <v>878490</v>
      </c>
      <c r="CI176">
        <v>0</v>
      </c>
      <c r="CJ176">
        <v>4</v>
      </c>
      <c r="CK176">
        <v>0</v>
      </c>
      <c r="CL176">
        <v>0</v>
      </c>
      <c r="CN176">
        <v>0</v>
      </c>
      <c r="CO176">
        <v>1</v>
      </c>
      <c r="CP176">
        <v>0.28999999999999998</v>
      </c>
      <c r="CQ176">
        <v>0</v>
      </c>
      <c r="CR176">
        <v>825.71699999999998</v>
      </c>
      <c r="CS176">
        <v>0</v>
      </c>
      <c r="CT176">
        <v>0</v>
      </c>
      <c r="CU176">
        <v>0</v>
      </c>
      <c r="CV176">
        <v>0</v>
      </c>
      <c r="CW176">
        <v>0</v>
      </c>
      <c r="CX176">
        <v>0</v>
      </c>
      <c r="CY176">
        <v>0</v>
      </c>
      <c r="CZ176">
        <v>0</v>
      </c>
      <c r="DB176">
        <v>3414676</v>
      </c>
      <c r="DC176">
        <v>0</v>
      </c>
      <c r="DD176">
        <v>0</v>
      </c>
      <c r="DE176">
        <v>1498592</v>
      </c>
      <c r="DF176">
        <v>1502936</v>
      </c>
      <c r="DG176">
        <v>241.125</v>
      </c>
      <c r="DH176">
        <v>0</v>
      </c>
      <c r="DI176">
        <v>4344</v>
      </c>
      <c r="DK176">
        <v>3003</v>
      </c>
      <c r="DL176">
        <v>0</v>
      </c>
      <c r="DM176">
        <v>37990</v>
      </c>
      <c r="DN176">
        <v>92</v>
      </c>
      <c r="DO176">
        <v>0</v>
      </c>
      <c r="DP176">
        <v>0</v>
      </c>
      <c r="DQ176">
        <v>0</v>
      </c>
      <c r="DR176">
        <v>0</v>
      </c>
      <c r="DS176">
        <v>0</v>
      </c>
      <c r="DT176">
        <v>0</v>
      </c>
      <c r="DU176">
        <v>0</v>
      </c>
      <c r="DV176">
        <v>0</v>
      </c>
      <c r="DW176">
        <v>0</v>
      </c>
      <c r="DX176">
        <v>0</v>
      </c>
      <c r="DY176">
        <v>0</v>
      </c>
      <c r="DZ176">
        <v>0</v>
      </c>
      <c r="EA176">
        <v>0</v>
      </c>
      <c r="EB176">
        <v>0</v>
      </c>
      <c r="EC176">
        <v>4.6630000000000003</v>
      </c>
      <c r="ED176">
        <v>33328</v>
      </c>
      <c r="EE176">
        <v>0</v>
      </c>
      <c r="EF176">
        <v>0</v>
      </c>
      <c r="EG176">
        <v>0</v>
      </c>
      <c r="EH176">
        <v>4754</v>
      </c>
      <c r="EI176">
        <v>0</v>
      </c>
      <c r="EJ176">
        <v>0</v>
      </c>
      <c r="EK176">
        <v>0.255</v>
      </c>
      <c r="EL176">
        <v>0</v>
      </c>
      <c r="EM176">
        <v>0</v>
      </c>
      <c r="EN176">
        <v>0</v>
      </c>
      <c r="EO176">
        <v>0</v>
      </c>
      <c r="EP176">
        <v>0</v>
      </c>
      <c r="EQ176">
        <v>0.255</v>
      </c>
      <c r="ER176">
        <v>0</v>
      </c>
      <c r="ES176">
        <v>0.76500000000000001</v>
      </c>
      <c r="ET176">
        <v>0</v>
      </c>
      <c r="EV176">
        <v>0</v>
      </c>
      <c r="EW176">
        <v>0</v>
      </c>
      <c r="EX176">
        <v>0</v>
      </c>
      <c r="EZ176">
        <v>7716374</v>
      </c>
      <c r="FA176">
        <v>0</v>
      </c>
      <c r="FB176">
        <v>7997810</v>
      </c>
      <c r="FC176">
        <v>0</v>
      </c>
      <c r="FD176">
        <v>0</v>
      </c>
      <c r="FE176">
        <v>980581</v>
      </c>
      <c r="FF176">
        <v>174716</v>
      </c>
      <c r="FG176">
        <v>6.7610000000000003E-2</v>
      </c>
      <c r="FH176">
        <v>3.1380999999999999E-2</v>
      </c>
      <c r="FI176">
        <v>0</v>
      </c>
      <c r="FJ176">
        <v>0</v>
      </c>
      <c r="FK176">
        <v>1119.788</v>
      </c>
      <c r="FL176">
        <v>10031597</v>
      </c>
      <c r="FM176">
        <v>0</v>
      </c>
      <c r="FN176">
        <v>0</v>
      </c>
      <c r="FO176">
        <v>2538</v>
      </c>
      <c r="FP176">
        <v>0</v>
      </c>
      <c r="FQ176">
        <v>2538</v>
      </c>
      <c r="FR176">
        <v>2538</v>
      </c>
      <c r="FS176">
        <v>0</v>
      </c>
      <c r="FT176">
        <v>0</v>
      </c>
      <c r="FU176">
        <v>0</v>
      </c>
      <c r="FV176">
        <v>0</v>
      </c>
      <c r="FW176">
        <v>0</v>
      </c>
      <c r="FX176">
        <v>0</v>
      </c>
      <c r="FY176">
        <v>0</v>
      </c>
      <c r="GB176">
        <v>590794</v>
      </c>
      <c r="GC176">
        <v>590794</v>
      </c>
      <c r="GD176">
        <v>65.465000000000003</v>
      </c>
      <c r="GF176">
        <v>0</v>
      </c>
      <c r="GG176">
        <v>0</v>
      </c>
      <c r="GH176">
        <v>0</v>
      </c>
      <c r="GI176">
        <v>0</v>
      </c>
      <c r="GK176">
        <v>0</v>
      </c>
      <c r="GL176">
        <v>0</v>
      </c>
      <c r="GM176">
        <v>0</v>
      </c>
      <c r="GN176">
        <v>0</v>
      </c>
      <c r="GO176">
        <v>0</v>
      </c>
      <c r="GQ176">
        <v>0</v>
      </c>
      <c r="GR176">
        <v>0</v>
      </c>
      <c r="GS176">
        <v>0</v>
      </c>
      <c r="GT176">
        <v>0</v>
      </c>
      <c r="HB176">
        <v>0</v>
      </c>
      <c r="HC176">
        <v>0</v>
      </c>
      <c r="HD176">
        <v>0</v>
      </c>
      <c r="HE176">
        <v>0</v>
      </c>
      <c r="HF176">
        <v>637333</v>
      </c>
      <c r="HG176">
        <v>0</v>
      </c>
      <c r="HH176">
        <v>0</v>
      </c>
      <c r="HI176">
        <v>0</v>
      </c>
      <c r="HJ176">
        <v>246646</v>
      </c>
      <c r="HK176">
        <v>11489</v>
      </c>
      <c r="HL176">
        <v>11997</v>
      </c>
      <c r="HM176">
        <v>669000</v>
      </c>
      <c r="HN176">
        <v>0</v>
      </c>
      <c r="HO176">
        <v>0</v>
      </c>
      <c r="HP176">
        <v>301125</v>
      </c>
      <c r="HQ176">
        <v>0</v>
      </c>
      <c r="HR176">
        <v>0</v>
      </c>
      <c r="HS176">
        <v>7716281</v>
      </c>
      <c r="HT176">
        <v>174716</v>
      </c>
      <c r="HW176">
        <v>0</v>
      </c>
      <c r="HX176">
        <v>149</v>
      </c>
      <c r="HY176">
        <v>392</v>
      </c>
      <c r="HZ176">
        <v>139</v>
      </c>
      <c r="IA176">
        <v>220</v>
      </c>
      <c r="IB176">
        <v>80</v>
      </c>
      <c r="IC176">
        <v>980</v>
      </c>
      <c r="ID176">
        <v>0</v>
      </c>
      <c r="IE176">
        <v>0</v>
      </c>
      <c r="IF176">
        <v>0</v>
      </c>
      <c r="IG176">
        <v>0</v>
      </c>
      <c r="IH176">
        <v>0</v>
      </c>
      <c r="II176">
        <v>1095</v>
      </c>
      <c r="IJ176">
        <v>171.62100000000001</v>
      </c>
      <c r="IK176">
        <v>0</v>
      </c>
      <c r="IL176">
        <v>131</v>
      </c>
      <c r="IM176">
        <v>2</v>
      </c>
      <c r="IN176">
        <v>2</v>
      </c>
      <c r="IO176">
        <v>135</v>
      </c>
      <c r="IP176">
        <v>1095</v>
      </c>
      <c r="IQ176">
        <v>171.62100000000001</v>
      </c>
      <c r="IR176">
        <v>106662</v>
      </c>
      <c r="IS176">
        <v>0</v>
      </c>
      <c r="IT176">
        <v>655000</v>
      </c>
      <c r="IU176">
        <v>6000</v>
      </c>
      <c r="IV176">
        <v>8000</v>
      </c>
      <c r="IW176">
        <v>6215</v>
      </c>
      <c r="IX176">
        <v>0</v>
      </c>
      <c r="IY176">
        <v>0</v>
      </c>
      <c r="IZ176">
        <v>301125</v>
      </c>
      <c r="JA176">
        <v>0</v>
      </c>
      <c r="JB176">
        <v>0</v>
      </c>
      <c r="JC176">
        <v>0</v>
      </c>
      <c r="JD176">
        <v>0</v>
      </c>
      <c r="JE176">
        <v>0</v>
      </c>
      <c r="JF176">
        <v>0</v>
      </c>
      <c r="JG176">
        <v>0</v>
      </c>
      <c r="JH176">
        <v>0</v>
      </c>
      <c r="JJ176">
        <v>0</v>
      </c>
      <c r="JK176">
        <v>0</v>
      </c>
      <c r="JL176">
        <v>0</v>
      </c>
      <c r="JM176">
        <v>0</v>
      </c>
      <c r="JO176">
        <v>24.51</v>
      </c>
      <c r="JP176">
        <v>37.143000000000001</v>
      </c>
      <c r="JQ176">
        <v>3.8120000000000003</v>
      </c>
      <c r="JR176">
        <v>198837</v>
      </c>
      <c r="JS176">
        <v>350630</v>
      </c>
      <c r="JT176">
        <v>41327</v>
      </c>
      <c r="JU176">
        <v>0</v>
      </c>
      <c r="JW176">
        <v>0</v>
      </c>
      <c r="JX176">
        <v>0</v>
      </c>
      <c r="JY176">
        <v>0</v>
      </c>
      <c r="JZ176">
        <v>0</v>
      </c>
      <c r="KD176">
        <v>0</v>
      </c>
      <c r="KE176">
        <v>7375</v>
      </c>
      <c r="KG176">
        <v>0</v>
      </c>
      <c r="KH176">
        <v>0</v>
      </c>
      <c r="KI176">
        <v>0</v>
      </c>
      <c r="KJ176">
        <v>0</v>
      </c>
      <c r="KK176">
        <v>0</v>
      </c>
      <c r="KL176">
        <v>0</v>
      </c>
      <c r="KM176">
        <v>0</v>
      </c>
      <c r="KN176">
        <v>0</v>
      </c>
      <c r="KO176">
        <v>0</v>
      </c>
      <c r="KP176">
        <v>0</v>
      </c>
      <c r="KQ176">
        <v>0</v>
      </c>
      <c r="KS176">
        <v>0</v>
      </c>
      <c r="KT176">
        <v>0</v>
      </c>
      <c r="KU176">
        <v>0</v>
      </c>
      <c r="KW176">
        <v>0</v>
      </c>
      <c r="KX176">
        <v>0</v>
      </c>
      <c r="KY176">
        <v>0</v>
      </c>
      <c r="KZ176">
        <v>8871578</v>
      </c>
      <c r="LA176">
        <v>0</v>
      </c>
      <c r="LB176">
        <v>0</v>
      </c>
      <c r="LD176">
        <v>0</v>
      </c>
      <c r="LE176">
        <v>0</v>
      </c>
      <c r="LF176">
        <v>0</v>
      </c>
      <c r="LG176">
        <v>0</v>
      </c>
      <c r="LH176">
        <v>0</v>
      </c>
      <c r="LI176">
        <v>8871578</v>
      </c>
      <c r="LJ176">
        <v>562.38900000000001</v>
      </c>
      <c r="LK176">
        <v>7</v>
      </c>
      <c r="LL176">
        <v>234780</v>
      </c>
      <c r="LM176">
        <v>11866</v>
      </c>
      <c r="LN176">
        <v>0</v>
      </c>
      <c r="LO176">
        <v>0</v>
      </c>
      <c r="LP176">
        <v>0</v>
      </c>
      <c r="LQ176">
        <v>0</v>
      </c>
      <c r="LR176">
        <v>0</v>
      </c>
      <c r="LS176">
        <v>0</v>
      </c>
      <c r="LT176">
        <v>0</v>
      </c>
      <c r="LU176">
        <v>0</v>
      </c>
      <c r="LV176">
        <v>0</v>
      </c>
      <c r="LW176">
        <v>0</v>
      </c>
      <c r="LX176">
        <v>0</v>
      </c>
      <c r="LY176">
        <v>0</v>
      </c>
      <c r="LZ176">
        <v>1031</v>
      </c>
      <c r="MA176">
        <v>0</v>
      </c>
      <c r="MB176">
        <v>0</v>
      </c>
      <c r="MC176">
        <v>0</v>
      </c>
      <c r="MD176">
        <v>0</v>
      </c>
      <c r="ME176">
        <v>0</v>
      </c>
      <c r="MF176">
        <v>0</v>
      </c>
      <c r="MG176">
        <v>9750068</v>
      </c>
      <c r="MH176">
        <v>0</v>
      </c>
      <c r="MI176">
        <v>0</v>
      </c>
      <c r="MJ176">
        <v>0</v>
      </c>
      <c r="MK176">
        <v>0</v>
      </c>
      <c r="ML176">
        <v>878490</v>
      </c>
      <c r="MM176">
        <v>1228196.149</v>
      </c>
      <c r="MN176">
        <v>0</v>
      </c>
      <c r="MO176">
        <v>81365.085000000006</v>
      </c>
      <c r="MP176">
        <v>0</v>
      </c>
      <c r="MQ176">
        <v>0</v>
      </c>
      <c r="MS176">
        <v>763323922</v>
      </c>
      <c r="MT176">
        <v>257639917</v>
      </c>
      <c r="MU176">
        <v>0</v>
      </c>
      <c r="MV176">
        <v>0</v>
      </c>
      <c r="MW176">
        <v>0</v>
      </c>
      <c r="MX176">
        <v>505684005</v>
      </c>
      <c r="MY176">
        <v>0</v>
      </c>
      <c r="MZ176">
        <v>324000</v>
      </c>
      <c r="NA176">
        <v>38</v>
      </c>
      <c r="NB176">
        <v>5</v>
      </c>
      <c r="ND176">
        <v>651.97199999999998</v>
      </c>
      <c r="NE176">
        <v>29339</v>
      </c>
      <c r="NF176">
        <v>2</v>
      </c>
      <c r="NG176">
        <v>2000</v>
      </c>
      <c r="NH176">
        <v>109286</v>
      </c>
      <c r="NI176">
        <v>0</v>
      </c>
      <c r="NJ176">
        <v>0</v>
      </c>
      <c r="NK176">
        <v>0</v>
      </c>
      <c r="NL176">
        <v>0</v>
      </c>
      <c r="NN176">
        <v>0</v>
      </c>
      <c r="NO176">
        <v>0</v>
      </c>
      <c r="NP176">
        <v>0</v>
      </c>
      <c r="NT176">
        <v>0</v>
      </c>
      <c r="NU176">
        <v>0</v>
      </c>
      <c r="NV176">
        <v>0</v>
      </c>
      <c r="NW176">
        <v>0</v>
      </c>
      <c r="NX176">
        <v>0</v>
      </c>
      <c r="NY176">
        <v>0</v>
      </c>
      <c r="NZ176">
        <v>0</v>
      </c>
      <c r="OA176">
        <v>0</v>
      </c>
      <c r="OB176">
        <v>0</v>
      </c>
      <c r="OC176">
        <v>0</v>
      </c>
      <c r="OD176">
        <v>0</v>
      </c>
      <c r="OE176">
        <v>52000</v>
      </c>
      <c r="OF176">
        <v>128000</v>
      </c>
      <c r="OG176">
        <v>4000</v>
      </c>
      <c r="OH176">
        <v>8000</v>
      </c>
      <c r="OO176">
        <v>159.13300000000001</v>
      </c>
      <c r="OP176">
        <v>0</v>
      </c>
      <c r="OQ176">
        <v>159.13300000000001</v>
      </c>
      <c r="OR176">
        <v>148352</v>
      </c>
      <c r="OS176">
        <v>0</v>
      </c>
      <c r="OT176">
        <v>148352</v>
      </c>
      <c r="OU176">
        <v>14898</v>
      </c>
      <c r="OV176">
        <v>9036169</v>
      </c>
      <c r="OX176">
        <v>0.25270000000000004</v>
      </c>
      <c r="OY176">
        <v>406500.10000000003</v>
      </c>
      <c r="OZ176">
        <v>1552098</v>
      </c>
      <c r="PA176">
        <v>572670</v>
      </c>
      <c r="PB176">
        <v>6925</v>
      </c>
      <c r="PC176">
        <v>0</v>
      </c>
      <c r="PD176">
        <v>35000000</v>
      </c>
      <c r="PE176">
        <v>33517000</v>
      </c>
      <c r="PF176">
        <v>1483000</v>
      </c>
      <c r="PG176">
        <v>306</v>
      </c>
      <c r="PH176">
        <v>0</v>
      </c>
      <c r="PI176">
        <v>0</v>
      </c>
      <c r="PJ176">
        <v>0</v>
      </c>
      <c r="PK176">
        <v>0</v>
      </c>
      <c r="PL176">
        <v>233246</v>
      </c>
      <c r="PM176">
        <v>0</v>
      </c>
      <c r="PN176">
        <v>0</v>
      </c>
      <c r="PO176">
        <v>0</v>
      </c>
    </row>
    <row r="177" spans="1:431" customFormat="1" x14ac:dyDescent="0.3">
      <c r="A177">
        <v>46778</v>
      </c>
      <c r="B177" s="4">
        <v>227829</v>
      </c>
      <c r="C177">
        <v>9</v>
      </c>
      <c r="D177">
        <v>2026</v>
      </c>
      <c r="E177">
        <v>6215</v>
      </c>
      <c r="F177">
        <v>0</v>
      </c>
      <c r="G177">
        <v>4498.7719999999999</v>
      </c>
      <c r="H177">
        <v>4331.5510000000004</v>
      </c>
      <c r="I177">
        <v>4331.5510000000004</v>
      </c>
      <c r="J177">
        <v>4498.7719999999999</v>
      </c>
      <c r="K177">
        <v>0</v>
      </c>
      <c r="L177">
        <v>6215</v>
      </c>
      <c r="M177">
        <v>0</v>
      </c>
      <c r="N177">
        <v>0</v>
      </c>
      <c r="P177">
        <v>3903.9350000000004</v>
      </c>
      <c r="Q177">
        <v>0</v>
      </c>
      <c r="R177">
        <v>1839495</v>
      </c>
      <c r="S177">
        <v>471.19</v>
      </c>
      <c r="U177">
        <v>1338255</v>
      </c>
      <c r="V177">
        <v>392.44499999999999</v>
      </c>
      <c r="W177">
        <v>243905</v>
      </c>
      <c r="X177">
        <v>243905</v>
      </c>
      <c r="Z177">
        <v>0</v>
      </c>
      <c r="AC177">
        <v>0</v>
      </c>
      <c r="AD177" t="s">
        <v>427</v>
      </c>
      <c r="AE177">
        <v>0</v>
      </c>
      <c r="AH177">
        <v>0</v>
      </c>
      <c r="AI177">
        <v>0</v>
      </c>
      <c r="AJ177">
        <v>6215</v>
      </c>
      <c r="AK177" t="s">
        <v>949</v>
      </c>
      <c r="AL177" t="s">
        <v>604</v>
      </c>
      <c r="AM177">
        <v>0</v>
      </c>
      <c r="AN177">
        <v>0</v>
      </c>
      <c r="AO177">
        <v>0</v>
      </c>
      <c r="AP177">
        <v>0</v>
      </c>
      <c r="AQ177">
        <v>0</v>
      </c>
      <c r="AS177">
        <v>0</v>
      </c>
      <c r="AT177">
        <v>0</v>
      </c>
      <c r="AU177">
        <v>0</v>
      </c>
      <c r="AV177">
        <v>-296</v>
      </c>
      <c r="AW177">
        <v>46074054</v>
      </c>
      <c r="AX177">
        <v>44405594</v>
      </c>
      <c r="AY177">
        <v>33730953</v>
      </c>
      <c r="AZ177">
        <v>1839495</v>
      </c>
      <c r="BA177">
        <v>0</v>
      </c>
      <c r="BB177">
        <v>0</v>
      </c>
      <c r="BC177">
        <v>0</v>
      </c>
      <c r="BD177">
        <v>0</v>
      </c>
      <c r="BE177">
        <v>0</v>
      </c>
      <c r="BF177">
        <v>37499691</v>
      </c>
      <c r="BG177">
        <v>0</v>
      </c>
      <c r="BJ177">
        <v>12</v>
      </c>
      <c r="BK177">
        <v>0</v>
      </c>
      <c r="BL177">
        <v>0</v>
      </c>
      <c r="BM177">
        <v>0</v>
      </c>
      <c r="BN177">
        <v>0</v>
      </c>
      <c r="BO177">
        <v>0</v>
      </c>
      <c r="BP177">
        <v>0</v>
      </c>
      <c r="BQ177">
        <v>125</v>
      </c>
      <c r="BS177">
        <v>0</v>
      </c>
      <c r="BT177">
        <v>0</v>
      </c>
      <c r="BU177">
        <v>0</v>
      </c>
      <c r="BV177">
        <v>0</v>
      </c>
      <c r="BW177">
        <v>0</v>
      </c>
      <c r="BY177">
        <v>0</v>
      </c>
      <c r="CA177">
        <v>863.68200000000002</v>
      </c>
      <c r="CB177">
        <v>863682</v>
      </c>
      <c r="CC177">
        <v>0</v>
      </c>
      <c r="CD177">
        <v>0</v>
      </c>
      <c r="CE177">
        <v>0</v>
      </c>
      <c r="CF177">
        <v>0</v>
      </c>
      <c r="CG177">
        <v>0</v>
      </c>
      <c r="CH177">
        <v>1961872</v>
      </c>
      <c r="CI177">
        <v>0</v>
      </c>
      <c r="CJ177">
        <v>5</v>
      </c>
      <c r="CK177">
        <v>0</v>
      </c>
      <c r="CL177">
        <v>0</v>
      </c>
      <c r="CN177">
        <v>0</v>
      </c>
      <c r="CO177">
        <v>1</v>
      </c>
      <c r="CP177">
        <v>0</v>
      </c>
      <c r="CQ177">
        <v>0</v>
      </c>
      <c r="CR177">
        <v>3896.6710000000003</v>
      </c>
      <c r="CS177">
        <v>0</v>
      </c>
      <c r="CT177">
        <v>0</v>
      </c>
      <c r="CU177">
        <v>0</v>
      </c>
      <c r="CV177">
        <v>0</v>
      </c>
      <c r="CW177">
        <v>0</v>
      </c>
      <c r="CX177">
        <v>0</v>
      </c>
      <c r="CY177">
        <v>0</v>
      </c>
      <c r="CZ177">
        <v>0</v>
      </c>
      <c r="DB177">
        <v>26920589</v>
      </c>
      <c r="DC177">
        <v>0</v>
      </c>
      <c r="DD177">
        <v>0</v>
      </c>
      <c r="DE177">
        <v>1271900</v>
      </c>
      <c r="DF177">
        <v>1271900</v>
      </c>
      <c r="DG177">
        <v>204.65</v>
      </c>
      <c r="DH177">
        <v>0</v>
      </c>
      <c r="DI177">
        <v>0</v>
      </c>
      <c r="DK177">
        <v>0</v>
      </c>
      <c r="DL177">
        <v>0</v>
      </c>
      <c r="DM177">
        <v>3750425</v>
      </c>
      <c r="DN177">
        <v>9131</v>
      </c>
      <c r="DO177">
        <v>0</v>
      </c>
      <c r="DP177">
        <v>0</v>
      </c>
      <c r="DQ177">
        <v>0</v>
      </c>
      <c r="DR177">
        <v>0</v>
      </c>
      <c r="DS177">
        <v>0</v>
      </c>
      <c r="DT177">
        <v>0</v>
      </c>
      <c r="DU177">
        <v>0</v>
      </c>
      <c r="DV177">
        <v>0</v>
      </c>
      <c r="DW177">
        <v>0</v>
      </c>
      <c r="DX177">
        <v>0</v>
      </c>
      <c r="DY177">
        <v>0</v>
      </c>
      <c r="DZ177">
        <v>0</v>
      </c>
      <c r="EA177">
        <v>0</v>
      </c>
      <c r="EB177">
        <v>0</v>
      </c>
      <c r="EC177">
        <v>77.290000000000006</v>
      </c>
      <c r="ED177">
        <v>552411</v>
      </c>
      <c r="EE177">
        <v>0</v>
      </c>
      <c r="EF177">
        <v>0</v>
      </c>
      <c r="EG177">
        <v>0</v>
      </c>
      <c r="EH177">
        <v>3207145</v>
      </c>
      <c r="EI177">
        <v>0</v>
      </c>
      <c r="EJ177">
        <v>0</v>
      </c>
      <c r="EK177">
        <v>153.697</v>
      </c>
      <c r="EL177">
        <v>0</v>
      </c>
      <c r="EM177">
        <v>6.3390000000000004</v>
      </c>
      <c r="EN177">
        <v>7.1850000000000005</v>
      </c>
      <c r="EO177">
        <v>0</v>
      </c>
      <c r="EP177">
        <v>0</v>
      </c>
      <c r="EQ177">
        <v>167.221</v>
      </c>
      <c r="ER177">
        <v>0</v>
      </c>
      <c r="ES177">
        <v>516.03300000000002</v>
      </c>
      <c r="ET177">
        <v>0</v>
      </c>
      <c r="EV177">
        <v>0</v>
      </c>
      <c r="EW177">
        <v>0</v>
      </c>
      <c r="EX177">
        <v>0</v>
      </c>
      <c r="EZ177">
        <v>38180518</v>
      </c>
      <c r="FA177">
        <v>0</v>
      </c>
      <c r="FB177">
        <v>40010881</v>
      </c>
      <c r="FC177">
        <v>0</v>
      </c>
      <c r="FD177">
        <v>0</v>
      </c>
      <c r="FE177">
        <v>5283654</v>
      </c>
      <c r="FF177">
        <v>941422</v>
      </c>
      <c r="FG177">
        <v>6.7610000000000003E-2</v>
      </c>
      <c r="FH177">
        <v>3.1380999999999999E-2</v>
      </c>
      <c r="FI177">
        <v>0</v>
      </c>
      <c r="FJ177">
        <v>0</v>
      </c>
      <c r="FK177">
        <v>6033.74</v>
      </c>
      <c r="FL177">
        <v>48197829</v>
      </c>
      <c r="FM177">
        <v>0</v>
      </c>
      <c r="FN177">
        <v>0</v>
      </c>
      <c r="FO177">
        <v>13073</v>
      </c>
      <c r="FP177">
        <v>0</v>
      </c>
      <c r="FQ177">
        <v>13073</v>
      </c>
      <c r="FR177">
        <v>13073</v>
      </c>
      <c r="FS177">
        <v>0</v>
      </c>
      <c r="FT177">
        <v>0</v>
      </c>
      <c r="FU177">
        <v>0</v>
      </c>
      <c r="FV177">
        <v>0</v>
      </c>
      <c r="FW177">
        <v>0</v>
      </c>
      <c r="FX177">
        <v>0</v>
      </c>
      <c r="FY177">
        <v>0</v>
      </c>
      <c r="GB177">
        <v>0</v>
      </c>
      <c r="GC177">
        <v>0</v>
      </c>
      <c r="GD177">
        <v>0</v>
      </c>
      <c r="GF177">
        <v>0</v>
      </c>
      <c r="GG177">
        <v>0</v>
      </c>
      <c r="GH177">
        <v>0</v>
      </c>
      <c r="GI177">
        <v>0</v>
      </c>
      <c r="GK177">
        <v>0</v>
      </c>
      <c r="GL177">
        <v>0</v>
      </c>
      <c r="GM177">
        <v>0</v>
      </c>
      <c r="GN177">
        <v>0</v>
      </c>
      <c r="GO177">
        <v>0</v>
      </c>
      <c r="GQ177">
        <v>0</v>
      </c>
      <c r="GR177">
        <v>0</v>
      </c>
      <c r="GS177">
        <v>0</v>
      </c>
      <c r="GT177">
        <v>0</v>
      </c>
      <c r="HB177">
        <v>0</v>
      </c>
      <c r="HC177">
        <v>0</v>
      </c>
      <c r="HD177">
        <v>1677592</v>
      </c>
      <c r="HE177">
        <v>0</v>
      </c>
      <c r="HF177">
        <v>5024599</v>
      </c>
      <c r="HG177">
        <v>38533</v>
      </c>
      <c r="HH177">
        <v>216408</v>
      </c>
      <c r="HI177">
        <v>0</v>
      </c>
      <c r="HJ177">
        <v>249920</v>
      </c>
      <c r="HK177">
        <v>1008</v>
      </c>
      <c r="HL177">
        <v>110</v>
      </c>
      <c r="HM177">
        <v>18000</v>
      </c>
      <c r="HN177">
        <v>6201</v>
      </c>
      <c r="HO177">
        <v>0</v>
      </c>
      <c r="HP177">
        <v>0</v>
      </c>
      <c r="HQ177">
        <v>0</v>
      </c>
      <c r="HR177">
        <v>0</v>
      </c>
      <c r="HS177">
        <v>38171386</v>
      </c>
      <c r="HT177">
        <v>941422</v>
      </c>
      <c r="HW177">
        <v>0</v>
      </c>
      <c r="HX177">
        <v>390</v>
      </c>
      <c r="HY177">
        <v>203</v>
      </c>
      <c r="HZ177">
        <v>142</v>
      </c>
      <c r="IA177">
        <v>95</v>
      </c>
      <c r="IB177">
        <v>30</v>
      </c>
      <c r="IC177">
        <v>860</v>
      </c>
      <c r="ID177">
        <v>0</v>
      </c>
      <c r="IE177">
        <v>0</v>
      </c>
      <c r="IF177">
        <v>0</v>
      </c>
      <c r="IG177">
        <v>62</v>
      </c>
      <c r="IH177">
        <v>531.75700000000006</v>
      </c>
      <c r="II177">
        <v>0</v>
      </c>
      <c r="IJ177">
        <v>392.44499999999999</v>
      </c>
      <c r="IK177">
        <v>0</v>
      </c>
      <c r="IL177">
        <v>0</v>
      </c>
      <c r="IM177">
        <v>6</v>
      </c>
      <c r="IN177">
        <v>0</v>
      </c>
      <c r="IO177">
        <v>6</v>
      </c>
      <c r="IP177">
        <v>0</v>
      </c>
      <c r="IQ177">
        <v>392.44499999999999</v>
      </c>
      <c r="IR177">
        <v>243905</v>
      </c>
      <c r="IS177">
        <v>0</v>
      </c>
      <c r="IT177">
        <v>0</v>
      </c>
      <c r="IU177">
        <v>18000</v>
      </c>
      <c r="IV177">
        <v>0</v>
      </c>
      <c r="IW177">
        <v>6215</v>
      </c>
      <c r="IX177">
        <v>0</v>
      </c>
      <c r="IY177">
        <v>0</v>
      </c>
      <c r="IZ177">
        <v>0</v>
      </c>
      <c r="JA177">
        <v>0</v>
      </c>
      <c r="JB177">
        <v>0</v>
      </c>
      <c r="JC177">
        <v>0</v>
      </c>
      <c r="JD177">
        <v>1</v>
      </c>
      <c r="JE177">
        <v>6201</v>
      </c>
      <c r="JF177">
        <v>0</v>
      </c>
      <c r="JG177">
        <v>0</v>
      </c>
      <c r="JH177">
        <v>0</v>
      </c>
      <c r="JJ177">
        <v>0</v>
      </c>
      <c r="JK177">
        <v>0</v>
      </c>
      <c r="JL177">
        <v>0</v>
      </c>
      <c r="JM177">
        <v>0</v>
      </c>
      <c r="JO177">
        <v>0</v>
      </c>
      <c r="JP177">
        <v>0</v>
      </c>
      <c r="JQ177">
        <v>0</v>
      </c>
      <c r="JR177">
        <v>0</v>
      </c>
      <c r="JS177">
        <v>0</v>
      </c>
      <c r="JT177">
        <v>0</v>
      </c>
      <c r="JU177">
        <v>0</v>
      </c>
      <c r="JW177">
        <v>0</v>
      </c>
      <c r="JX177">
        <v>0</v>
      </c>
      <c r="JY177">
        <v>0</v>
      </c>
      <c r="JZ177">
        <v>0</v>
      </c>
      <c r="KD177">
        <v>0</v>
      </c>
      <c r="KE177">
        <v>7375</v>
      </c>
      <c r="KG177">
        <v>0</v>
      </c>
      <c r="KH177">
        <v>0</v>
      </c>
      <c r="KI177">
        <v>0</v>
      </c>
      <c r="KJ177">
        <v>37</v>
      </c>
      <c r="KK177">
        <v>25</v>
      </c>
      <c r="KL177">
        <v>22996</v>
      </c>
      <c r="KM177">
        <v>15538</v>
      </c>
      <c r="KN177">
        <v>0</v>
      </c>
      <c r="KO177">
        <v>0</v>
      </c>
      <c r="KP177">
        <v>0</v>
      </c>
      <c r="KQ177">
        <v>0</v>
      </c>
      <c r="KS177">
        <v>0</v>
      </c>
      <c r="KT177">
        <v>0</v>
      </c>
      <c r="KU177">
        <v>0</v>
      </c>
      <c r="KW177">
        <v>0</v>
      </c>
      <c r="KX177">
        <v>0</v>
      </c>
      <c r="KY177">
        <v>0</v>
      </c>
      <c r="KZ177">
        <v>44680742</v>
      </c>
      <c r="LA177">
        <v>0</v>
      </c>
      <c r="LB177">
        <v>0</v>
      </c>
      <c r="LD177">
        <v>0</v>
      </c>
      <c r="LE177">
        <v>0</v>
      </c>
      <c r="LF177">
        <v>0</v>
      </c>
      <c r="LG177">
        <v>284280</v>
      </c>
      <c r="LH177">
        <v>0</v>
      </c>
      <c r="LI177">
        <v>44680742</v>
      </c>
      <c r="LJ177">
        <v>3896.6710000000003</v>
      </c>
      <c r="LK177">
        <v>5</v>
      </c>
      <c r="LL177">
        <v>167700</v>
      </c>
      <c r="LM177">
        <v>82220</v>
      </c>
      <c r="LN177">
        <v>0</v>
      </c>
      <c r="LO177">
        <v>0</v>
      </c>
      <c r="LP177">
        <v>0</v>
      </c>
      <c r="LQ177">
        <v>0</v>
      </c>
      <c r="LR177">
        <v>0</v>
      </c>
      <c r="LS177">
        <v>0</v>
      </c>
      <c r="LT177">
        <v>0</v>
      </c>
      <c r="LU177">
        <v>0</v>
      </c>
      <c r="LV177">
        <v>0</v>
      </c>
      <c r="LW177">
        <v>0</v>
      </c>
      <c r="LX177">
        <v>0</v>
      </c>
      <c r="LY177">
        <v>0</v>
      </c>
      <c r="LZ177">
        <v>4738</v>
      </c>
      <c r="MA177">
        <v>284280</v>
      </c>
      <c r="MB177">
        <v>0</v>
      </c>
      <c r="MC177">
        <v>189520</v>
      </c>
      <c r="MD177">
        <v>94760</v>
      </c>
      <c r="ME177">
        <v>0</v>
      </c>
      <c r="MF177">
        <v>0</v>
      </c>
      <c r="MG177">
        <v>46358334</v>
      </c>
      <c r="MH177">
        <v>0</v>
      </c>
      <c r="MI177">
        <v>0</v>
      </c>
      <c r="MJ177">
        <v>0</v>
      </c>
      <c r="MK177">
        <v>0</v>
      </c>
      <c r="ML177">
        <v>0</v>
      </c>
      <c r="MM177">
        <v>1228196.149</v>
      </c>
      <c r="MN177">
        <v>0</v>
      </c>
      <c r="MO177">
        <v>81365.085000000006</v>
      </c>
      <c r="MP177">
        <v>1687.2250000000001</v>
      </c>
      <c r="MQ177">
        <v>2218.982</v>
      </c>
      <c r="MS177">
        <v>763323922</v>
      </c>
      <c r="MT177">
        <v>257639917</v>
      </c>
      <c r="MU177">
        <v>111547</v>
      </c>
      <c r="MV177">
        <v>330487</v>
      </c>
      <c r="MW177">
        <v>104861</v>
      </c>
      <c r="MX177">
        <v>505684005</v>
      </c>
      <c r="MY177">
        <v>0</v>
      </c>
      <c r="MZ177">
        <v>536000</v>
      </c>
      <c r="NA177">
        <v>55</v>
      </c>
      <c r="NB177">
        <v>24</v>
      </c>
      <c r="ND177">
        <v>5140.0140000000001</v>
      </c>
      <c r="NE177">
        <v>231301</v>
      </c>
      <c r="NF177">
        <v>123</v>
      </c>
      <c r="NG177">
        <v>123000</v>
      </c>
      <c r="NH177">
        <v>502228</v>
      </c>
      <c r="NI177">
        <v>0</v>
      </c>
      <c r="NJ177">
        <v>0</v>
      </c>
      <c r="NK177">
        <v>206158</v>
      </c>
      <c r="NL177">
        <v>0</v>
      </c>
      <c r="NN177">
        <v>0</v>
      </c>
      <c r="NO177">
        <v>0</v>
      </c>
      <c r="NP177">
        <v>4738</v>
      </c>
      <c r="NT177">
        <v>0</v>
      </c>
      <c r="NU177">
        <v>0</v>
      </c>
      <c r="NV177">
        <v>0</v>
      </c>
      <c r="NW177">
        <v>0</v>
      </c>
      <c r="NX177">
        <v>0</v>
      </c>
      <c r="NY177">
        <v>0</v>
      </c>
      <c r="NZ177">
        <v>0</v>
      </c>
      <c r="OA177">
        <v>0</v>
      </c>
      <c r="OB177">
        <v>0</v>
      </c>
      <c r="OC177">
        <v>0</v>
      </c>
      <c r="OD177">
        <v>0</v>
      </c>
      <c r="OE177">
        <v>16000</v>
      </c>
      <c r="OF177">
        <v>24000</v>
      </c>
      <c r="OG177">
        <v>4000</v>
      </c>
      <c r="OH177">
        <v>8000</v>
      </c>
      <c r="OO177">
        <v>0</v>
      </c>
      <c r="OP177">
        <v>0</v>
      </c>
      <c r="OQ177">
        <v>0</v>
      </c>
      <c r="OR177">
        <v>0</v>
      </c>
      <c r="OS177">
        <v>0</v>
      </c>
      <c r="OT177">
        <v>0</v>
      </c>
      <c r="OU177">
        <v>0</v>
      </c>
      <c r="OV177">
        <v>1089266</v>
      </c>
      <c r="OX177">
        <v>0.25270000000000004</v>
      </c>
      <c r="OY177">
        <v>406500.10000000003</v>
      </c>
      <c r="OZ177">
        <v>182223</v>
      </c>
      <c r="PA177">
        <v>67234</v>
      </c>
      <c r="PB177">
        <v>6925</v>
      </c>
      <c r="PC177">
        <v>0</v>
      </c>
      <c r="PD177">
        <v>35000000</v>
      </c>
      <c r="PE177">
        <v>33517000</v>
      </c>
      <c r="PF177">
        <v>1483000</v>
      </c>
      <c r="PG177">
        <v>306</v>
      </c>
      <c r="PH177">
        <v>0</v>
      </c>
      <c r="PI177">
        <v>0</v>
      </c>
      <c r="PJ177">
        <v>0</v>
      </c>
      <c r="PK177">
        <v>0</v>
      </c>
      <c r="PL177">
        <v>0</v>
      </c>
      <c r="PM177">
        <v>0</v>
      </c>
      <c r="PN177">
        <v>0</v>
      </c>
      <c r="PO177">
        <v>0</v>
      </c>
    </row>
    <row r="178" spans="1:431" customFormat="1" x14ac:dyDescent="0.3">
      <c r="A178">
        <v>46778</v>
      </c>
      <c r="B178" s="4">
        <v>227831</v>
      </c>
      <c r="C178">
        <v>9</v>
      </c>
      <c r="D178">
        <v>2026</v>
      </c>
      <c r="E178">
        <v>6215</v>
      </c>
      <c r="F178">
        <v>0</v>
      </c>
      <c r="G178">
        <v>30.755000000000003</v>
      </c>
      <c r="H178">
        <v>28.963000000000001</v>
      </c>
      <c r="I178">
        <v>28.963000000000001</v>
      </c>
      <c r="J178">
        <v>30.755000000000003</v>
      </c>
      <c r="K178">
        <v>0</v>
      </c>
      <c r="L178">
        <v>6215</v>
      </c>
      <c r="M178">
        <v>0</v>
      </c>
      <c r="N178">
        <v>0</v>
      </c>
      <c r="P178">
        <v>0</v>
      </c>
      <c r="Q178">
        <v>0</v>
      </c>
      <c r="R178">
        <v>0</v>
      </c>
      <c r="S178">
        <v>471.19</v>
      </c>
      <c r="U178">
        <v>0</v>
      </c>
      <c r="V178">
        <v>0.41100000000000003</v>
      </c>
      <c r="W178">
        <v>255</v>
      </c>
      <c r="X178">
        <v>255</v>
      </c>
      <c r="Z178">
        <v>0</v>
      </c>
      <c r="AC178">
        <v>0</v>
      </c>
      <c r="AD178" t="s">
        <v>427</v>
      </c>
      <c r="AE178">
        <v>0</v>
      </c>
      <c r="AH178">
        <v>0</v>
      </c>
      <c r="AI178">
        <v>0</v>
      </c>
      <c r="AJ178">
        <v>6215</v>
      </c>
      <c r="AK178" t="s">
        <v>949</v>
      </c>
      <c r="AL178" t="s">
        <v>861</v>
      </c>
      <c r="AM178">
        <v>0</v>
      </c>
      <c r="AN178">
        <v>0</v>
      </c>
      <c r="AO178">
        <v>0</v>
      </c>
      <c r="AP178">
        <v>0</v>
      </c>
      <c r="AQ178">
        <v>0</v>
      </c>
      <c r="AS178">
        <v>0</v>
      </c>
      <c r="AT178">
        <v>0</v>
      </c>
      <c r="AU178">
        <v>0</v>
      </c>
      <c r="AV178">
        <v>0</v>
      </c>
      <c r="AW178">
        <v>396005</v>
      </c>
      <c r="AX178">
        <v>396141</v>
      </c>
      <c r="AY178">
        <v>279504</v>
      </c>
      <c r="AZ178">
        <v>0</v>
      </c>
      <c r="BA178">
        <v>0</v>
      </c>
      <c r="BB178">
        <v>666</v>
      </c>
      <c r="BC178">
        <v>661</v>
      </c>
      <c r="BD178">
        <v>1.538</v>
      </c>
      <c r="BE178">
        <v>4</v>
      </c>
      <c r="BF178">
        <v>301166</v>
      </c>
      <c r="BG178">
        <v>0</v>
      </c>
      <c r="BJ178">
        <v>12</v>
      </c>
      <c r="BK178">
        <v>0</v>
      </c>
      <c r="BL178">
        <v>0</v>
      </c>
      <c r="BM178">
        <v>0</v>
      </c>
      <c r="BN178">
        <v>0</v>
      </c>
      <c r="BO178">
        <v>0</v>
      </c>
      <c r="BP178">
        <v>0</v>
      </c>
      <c r="BQ178">
        <v>927</v>
      </c>
      <c r="BS178">
        <v>0</v>
      </c>
      <c r="BT178">
        <v>0</v>
      </c>
      <c r="BU178">
        <v>0</v>
      </c>
      <c r="BV178">
        <v>0</v>
      </c>
      <c r="BW178">
        <v>0</v>
      </c>
      <c r="BY178">
        <v>0</v>
      </c>
      <c r="CA178">
        <v>0</v>
      </c>
      <c r="CB178">
        <v>0</v>
      </c>
      <c r="CC178">
        <v>0</v>
      </c>
      <c r="CD178">
        <v>0</v>
      </c>
      <c r="CE178">
        <v>0</v>
      </c>
      <c r="CF178">
        <v>0</v>
      </c>
      <c r="CG178">
        <v>0</v>
      </c>
      <c r="CH178">
        <v>1980</v>
      </c>
      <c r="CI178">
        <v>0</v>
      </c>
      <c r="CJ178">
        <v>4</v>
      </c>
      <c r="CK178">
        <v>0</v>
      </c>
      <c r="CL178">
        <v>0</v>
      </c>
      <c r="CN178">
        <v>0</v>
      </c>
      <c r="CO178">
        <v>1</v>
      </c>
      <c r="CP178">
        <v>0</v>
      </c>
      <c r="CQ178">
        <v>0</v>
      </c>
      <c r="CR178">
        <v>0</v>
      </c>
      <c r="CS178">
        <v>0</v>
      </c>
      <c r="CT178">
        <v>0</v>
      </c>
      <c r="CU178">
        <v>0</v>
      </c>
      <c r="CV178">
        <v>0</v>
      </c>
      <c r="CW178">
        <v>0</v>
      </c>
      <c r="CX178">
        <v>0</v>
      </c>
      <c r="CY178">
        <v>0</v>
      </c>
      <c r="CZ178">
        <v>0</v>
      </c>
      <c r="DB178">
        <v>180005</v>
      </c>
      <c r="DC178">
        <v>0</v>
      </c>
      <c r="DD178">
        <v>0</v>
      </c>
      <c r="DE178">
        <v>26025</v>
      </c>
      <c r="DF178">
        <v>26025</v>
      </c>
      <c r="DG178">
        <v>4.1880000000000006</v>
      </c>
      <c r="DH178">
        <v>0</v>
      </c>
      <c r="DI178">
        <v>0</v>
      </c>
      <c r="DK178">
        <v>4491</v>
      </c>
      <c r="DL178">
        <v>0</v>
      </c>
      <c r="DM178">
        <v>54271</v>
      </c>
      <c r="DN178">
        <v>132</v>
      </c>
      <c r="DO178">
        <v>0</v>
      </c>
      <c r="DP178">
        <v>0</v>
      </c>
      <c r="DQ178">
        <v>0</v>
      </c>
      <c r="DR178">
        <v>0</v>
      </c>
      <c r="DS178">
        <v>0</v>
      </c>
      <c r="DT178">
        <v>0</v>
      </c>
      <c r="DU178">
        <v>0</v>
      </c>
      <c r="DV178">
        <v>0</v>
      </c>
      <c r="DW178">
        <v>0</v>
      </c>
      <c r="DX178">
        <v>0</v>
      </c>
      <c r="DY178">
        <v>0</v>
      </c>
      <c r="DZ178">
        <v>0</v>
      </c>
      <c r="EA178">
        <v>0</v>
      </c>
      <c r="EB178">
        <v>0</v>
      </c>
      <c r="EC178">
        <v>2.9370000000000003</v>
      </c>
      <c r="ED178">
        <v>20991</v>
      </c>
      <c r="EE178">
        <v>0</v>
      </c>
      <c r="EF178">
        <v>0</v>
      </c>
      <c r="EG178">
        <v>0</v>
      </c>
      <c r="EH178">
        <v>33412</v>
      </c>
      <c r="EI178">
        <v>0</v>
      </c>
      <c r="EJ178">
        <v>0</v>
      </c>
      <c r="EK178">
        <v>1.792</v>
      </c>
      <c r="EL178">
        <v>0</v>
      </c>
      <c r="EM178">
        <v>0</v>
      </c>
      <c r="EN178">
        <v>0</v>
      </c>
      <c r="EO178">
        <v>0</v>
      </c>
      <c r="EP178">
        <v>0</v>
      </c>
      <c r="EQ178">
        <v>1.792</v>
      </c>
      <c r="ER178">
        <v>0</v>
      </c>
      <c r="ES178">
        <v>5.3760000000000003</v>
      </c>
      <c r="ET178">
        <v>0</v>
      </c>
      <c r="EV178">
        <v>0</v>
      </c>
      <c r="EW178">
        <v>0</v>
      </c>
      <c r="EX178">
        <v>0</v>
      </c>
      <c r="EZ178">
        <v>346146</v>
      </c>
      <c r="FA178">
        <v>0</v>
      </c>
      <c r="FB178">
        <v>346010</v>
      </c>
      <c r="FC178">
        <v>0</v>
      </c>
      <c r="FD178">
        <v>0</v>
      </c>
      <c r="FE178">
        <v>42434</v>
      </c>
      <c r="FF178">
        <v>7561</v>
      </c>
      <c r="FG178">
        <v>6.7610000000000003E-2</v>
      </c>
      <c r="FH178">
        <v>3.1380999999999999E-2</v>
      </c>
      <c r="FI178">
        <v>0</v>
      </c>
      <c r="FJ178">
        <v>0</v>
      </c>
      <c r="FK178">
        <v>48.458000000000006</v>
      </c>
      <c r="FL178">
        <v>397985</v>
      </c>
      <c r="FM178">
        <v>0</v>
      </c>
      <c r="FN178">
        <v>0</v>
      </c>
      <c r="FO178">
        <v>19936</v>
      </c>
      <c r="FP178">
        <v>0</v>
      </c>
      <c r="FQ178">
        <v>19936</v>
      </c>
      <c r="FR178">
        <v>19936</v>
      </c>
      <c r="FS178">
        <v>0</v>
      </c>
      <c r="FT178">
        <v>0</v>
      </c>
      <c r="FU178">
        <v>0</v>
      </c>
      <c r="FV178">
        <v>0</v>
      </c>
      <c r="FW178">
        <v>0</v>
      </c>
      <c r="FX178">
        <v>0</v>
      </c>
      <c r="FY178">
        <v>0</v>
      </c>
      <c r="GB178">
        <v>0</v>
      </c>
      <c r="GC178">
        <v>0</v>
      </c>
      <c r="GD178">
        <v>0</v>
      </c>
      <c r="GF178">
        <v>0</v>
      </c>
      <c r="GG178">
        <v>0</v>
      </c>
      <c r="GH178">
        <v>0</v>
      </c>
      <c r="GI178">
        <v>0</v>
      </c>
      <c r="GK178">
        <v>0</v>
      </c>
      <c r="GL178">
        <v>0</v>
      </c>
      <c r="GM178">
        <v>0</v>
      </c>
      <c r="GN178">
        <v>0</v>
      </c>
      <c r="GO178">
        <v>0</v>
      </c>
      <c r="GQ178">
        <v>0</v>
      </c>
      <c r="GR178">
        <v>0</v>
      </c>
      <c r="GS178">
        <v>0</v>
      </c>
      <c r="GT178">
        <v>0</v>
      </c>
      <c r="HB178">
        <v>0</v>
      </c>
      <c r="HC178">
        <v>0</v>
      </c>
      <c r="HD178">
        <v>0</v>
      </c>
      <c r="HE178">
        <v>0</v>
      </c>
      <c r="HF178">
        <v>33597</v>
      </c>
      <c r="HG178">
        <v>6215</v>
      </c>
      <c r="HH178">
        <v>0</v>
      </c>
      <c r="HI178">
        <v>0</v>
      </c>
      <c r="HJ178">
        <v>0</v>
      </c>
      <c r="HK178">
        <v>0</v>
      </c>
      <c r="HL178">
        <v>0</v>
      </c>
      <c r="HM178">
        <v>0</v>
      </c>
      <c r="HN178">
        <v>0</v>
      </c>
      <c r="HO178">
        <v>0</v>
      </c>
      <c r="HP178">
        <v>0</v>
      </c>
      <c r="HQ178">
        <v>0</v>
      </c>
      <c r="HR178">
        <v>0</v>
      </c>
      <c r="HS178">
        <v>346010</v>
      </c>
      <c r="HT178">
        <v>7561</v>
      </c>
      <c r="HW178">
        <v>0</v>
      </c>
      <c r="HX178">
        <v>10</v>
      </c>
      <c r="HY178">
        <v>6</v>
      </c>
      <c r="HZ178">
        <v>1</v>
      </c>
      <c r="IA178">
        <v>1</v>
      </c>
      <c r="IB178">
        <v>0</v>
      </c>
      <c r="IC178">
        <v>18</v>
      </c>
      <c r="ID178">
        <v>0</v>
      </c>
      <c r="IE178">
        <v>0</v>
      </c>
      <c r="IF178">
        <v>0</v>
      </c>
      <c r="IG178">
        <v>10</v>
      </c>
      <c r="IH178">
        <v>0</v>
      </c>
      <c r="II178">
        <v>0</v>
      </c>
      <c r="IJ178">
        <v>0.41100000000000003</v>
      </c>
      <c r="IK178">
        <v>0</v>
      </c>
      <c r="IL178">
        <v>0</v>
      </c>
      <c r="IM178">
        <v>0</v>
      </c>
      <c r="IN178">
        <v>0</v>
      </c>
      <c r="IO178">
        <v>0</v>
      </c>
      <c r="IP178">
        <v>0</v>
      </c>
      <c r="IQ178">
        <v>0.41100000000000003</v>
      </c>
      <c r="IR178">
        <v>255</v>
      </c>
      <c r="IS178">
        <v>0</v>
      </c>
      <c r="IT178">
        <v>0</v>
      </c>
      <c r="IU178">
        <v>0</v>
      </c>
      <c r="IV178">
        <v>0</v>
      </c>
      <c r="IW178">
        <v>6215</v>
      </c>
      <c r="IX178">
        <v>0</v>
      </c>
      <c r="IY178">
        <v>0</v>
      </c>
      <c r="IZ178">
        <v>0</v>
      </c>
      <c r="JA178">
        <v>0</v>
      </c>
      <c r="JB178">
        <v>0</v>
      </c>
      <c r="JC178">
        <v>0</v>
      </c>
      <c r="JD178">
        <v>0</v>
      </c>
      <c r="JE178">
        <v>0</v>
      </c>
      <c r="JF178">
        <v>0</v>
      </c>
      <c r="JG178">
        <v>0</v>
      </c>
      <c r="JH178">
        <v>0</v>
      </c>
      <c r="JJ178">
        <v>0</v>
      </c>
      <c r="JK178">
        <v>0</v>
      </c>
      <c r="JL178">
        <v>0</v>
      </c>
      <c r="JM178">
        <v>0</v>
      </c>
      <c r="JO178">
        <v>0</v>
      </c>
      <c r="JP178">
        <v>0</v>
      </c>
      <c r="JQ178">
        <v>0</v>
      </c>
      <c r="JR178">
        <v>0</v>
      </c>
      <c r="JS178">
        <v>0</v>
      </c>
      <c r="JT178">
        <v>0</v>
      </c>
      <c r="JU178">
        <v>669</v>
      </c>
      <c r="JW178">
        <v>0</v>
      </c>
      <c r="JX178">
        <v>0</v>
      </c>
      <c r="JY178">
        <v>0</v>
      </c>
      <c r="JZ178">
        <v>0</v>
      </c>
      <c r="KD178">
        <v>2610</v>
      </c>
      <c r="KE178">
        <v>7375</v>
      </c>
      <c r="KG178">
        <v>0</v>
      </c>
      <c r="KH178">
        <v>0</v>
      </c>
      <c r="KI178">
        <v>0</v>
      </c>
      <c r="KJ178">
        <v>8</v>
      </c>
      <c r="KK178">
        <v>2</v>
      </c>
      <c r="KL178">
        <v>4972</v>
      </c>
      <c r="KM178">
        <v>1243</v>
      </c>
      <c r="KN178">
        <v>0</v>
      </c>
      <c r="KO178">
        <v>0</v>
      </c>
      <c r="KP178">
        <v>0</v>
      </c>
      <c r="KQ178">
        <v>0</v>
      </c>
      <c r="KS178">
        <v>0</v>
      </c>
      <c r="KT178">
        <v>0</v>
      </c>
      <c r="KU178">
        <v>0</v>
      </c>
      <c r="KW178">
        <v>0</v>
      </c>
      <c r="KX178">
        <v>0</v>
      </c>
      <c r="KY178">
        <v>0</v>
      </c>
      <c r="KZ178">
        <v>397985</v>
      </c>
      <c r="LA178">
        <v>0</v>
      </c>
      <c r="LB178">
        <v>0</v>
      </c>
      <c r="LD178">
        <v>0</v>
      </c>
      <c r="LE178">
        <v>0</v>
      </c>
      <c r="LF178">
        <v>0</v>
      </c>
      <c r="LG178">
        <v>1980</v>
      </c>
      <c r="LH178">
        <v>0</v>
      </c>
      <c r="LI178">
        <v>397985</v>
      </c>
      <c r="LJ178">
        <v>0</v>
      </c>
      <c r="LK178">
        <v>0</v>
      </c>
      <c r="LL178">
        <v>0</v>
      </c>
      <c r="LM178">
        <v>0</v>
      </c>
      <c r="LN178">
        <v>0</v>
      </c>
      <c r="LO178">
        <v>0</v>
      </c>
      <c r="LP178">
        <v>0</v>
      </c>
      <c r="LQ178">
        <v>0</v>
      </c>
      <c r="LR178">
        <v>0</v>
      </c>
      <c r="LS178">
        <v>0</v>
      </c>
      <c r="LT178">
        <v>0</v>
      </c>
      <c r="LU178">
        <v>0</v>
      </c>
      <c r="LV178">
        <v>0</v>
      </c>
      <c r="LW178">
        <v>0</v>
      </c>
      <c r="LX178">
        <v>0</v>
      </c>
      <c r="LY178">
        <v>0</v>
      </c>
      <c r="LZ178">
        <v>33</v>
      </c>
      <c r="MA178">
        <v>1980</v>
      </c>
      <c r="MB178">
        <v>0</v>
      </c>
      <c r="MC178">
        <v>1320</v>
      </c>
      <c r="MD178">
        <v>660</v>
      </c>
      <c r="ME178">
        <v>0</v>
      </c>
      <c r="MF178">
        <v>0</v>
      </c>
      <c r="MG178">
        <v>397985</v>
      </c>
      <c r="MH178">
        <v>0</v>
      </c>
      <c r="MI178">
        <v>0</v>
      </c>
      <c r="MJ178">
        <v>0</v>
      </c>
      <c r="MK178">
        <v>0</v>
      </c>
      <c r="ML178">
        <v>0</v>
      </c>
      <c r="MM178">
        <v>1228196.149</v>
      </c>
      <c r="MN178">
        <v>0</v>
      </c>
      <c r="MO178">
        <v>81365.085000000006</v>
      </c>
      <c r="MP178">
        <v>0</v>
      </c>
      <c r="MQ178">
        <v>0</v>
      </c>
      <c r="MS178">
        <v>763323922</v>
      </c>
      <c r="MT178">
        <v>257639917</v>
      </c>
      <c r="MU178">
        <v>0</v>
      </c>
      <c r="MV178">
        <v>0</v>
      </c>
      <c r="MW178">
        <v>0</v>
      </c>
      <c r="MX178">
        <v>505684005</v>
      </c>
      <c r="MY178">
        <v>0</v>
      </c>
      <c r="MZ178">
        <v>20000</v>
      </c>
      <c r="NA178">
        <v>2</v>
      </c>
      <c r="NB178">
        <v>1</v>
      </c>
      <c r="ND178">
        <v>34.369</v>
      </c>
      <c r="NE178">
        <v>1547</v>
      </c>
      <c r="NF178">
        <v>0</v>
      </c>
      <c r="NG178">
        <v>0</v>
      </c>
      <c r="NH178">
        <v>3498</v>
      </c>
      <c r="NI178">
        <v>0</v>
      </c>
      <c r="NJ178">
        <v>0</v>
      </c>
      <c r="NK178">
        <v>0</v>
      </c>
      <c r="NL178">
        <v>0</v>
      </c>
      <c r="NN178">
        <v>0</v>
      </c>
      <c r="NO178">
        <v>0</v>
      </c>
      <c r="NP178">
        <v>33</v>
      </c>
      <c r="NT178">
        <v>0</v>
      </c>
      <c r="NU178">
        <v>0</v>
      </c>
      <c r="NV178">
        <v>0</v>
      </c>
      <c r="NW178">
        <v>0</v>
      </c>
      <c r="NX178">
        <v>0</v>
      </c>
      <c r="NY178">
        <v>0</v>
      </c>
      <c r="NZ178">
        <v>0</v>
      </c>
      <c r="OA178">
        <v>0</v>
      </c>
      <c r="OB178">
        <v>0</v>
      </c>
      <c r="OC178">
        <v>0</v>
      </c>
      <c r="OD178">
        <v>0</v>
      </c>
      <c r="OE178">
        <v>0</v>
      </c>
      <c r="OF178">
        <v>0</v>
      </c>
      <c r="OG178">
        <v>4000</v>
      </c>
      <c r="OH178">
        <v>8000</v>
      </c>
      <c r="OO178">
        <v>0</v>
      </c>
      <c r="OP178">
        <v>0</v>
      </c>
      <c r="OQ178">
        <v>0</v>
      </c>
      <c r="OR178">
        <v>0</v>
      </c>
      <c r="OS178">
        <v>0</v>
      </c>
      <c r="OT178">
        <v>0</v>
      </c>
      <c r="OU178">
        <v>0</v>
      </c>
      <c r="OV178">
        <v>5986412</v>
      </c>
      <c r="OX178">
        <v>0.25270000000000004</v>
      </c>
      <c r="OY178">
        <v>406500.10000000003</v>
      </c>
      <c r="OZ178">
        <v>1009779</v>
      </c>
      <c r="PA178">
        <v>372573</v>
      </c>
      <c r="PB178">
        <v>6925</v>
      </c>
      <c r="PC178">
        <v>0</v>
      </c>
      <c r="PD178">
        <v>35000000</v>
      </c>
      <c r="PE178">
        <v>33517000</v>
      </c>
      <c r="PF178">
        <v>1483000</v>
      </c>
      <c r="PG178">
        <v>306</v>
      </c>
      <c r="PH178">
        <v>0</v>
      </c>
      <c r="PI178">
        <v>0</v>
      </c>
      <c r="PJ178">
        <v>0</v>
      </c>
      <c r="PK178">
        <v>0</v>
      </c>
      <c r="PL178">
        <v>110757</v>
      </c>
      <c r="PM178">
        <v>0</v>
      </c>
      <c r="PN178">
        <v>0</v>
      </c>
      <c r="PO178">
        <v>0</v>
      </c>
    </row>
    <row r="179" spans="1:431" customFormat="1" x14ac:dyDescent="0.3">
      <c r="A179">
        <v>46778</v>
      </c>
      <c r="B179" s="4">
        <v>234801</v>
      </c>
      <c r="C179">
        <v>9</v>
      </c>
      <c r="D179">
        <v>2026</v>
      </c>
      <c r="E179">
        <v>6215</v>
      </c>
      <c r="F179">
        <v>0</v>
      </c>
      <c r="G179">
        <v>57.309000000000005</v>
      </c>
      <c r="H179">
        <v>48.211000000000006</v>
      </c>
      <c r="I179">
        <v>48.211000000000006</v>
      </c>
      <c r="J179">
        <v>57.309000000000005</v>
      </c>
      <c r="K179">
        <v>0</v>
      </c>
      <c r="L179">
        <v>6215</v>
      </c>
      <c r="M179">
        <v>0</v>
      </c>
      <c r="N179">
        <v>0</v>
      </c>
      <c r="P179">
        <v>56.2</v>
      </c>
      <c r="Q179">
        <v>0</v>
      </c>
      <c r="R179">
        <v>26481</v>
      </c>
      <c r="S179">
        <v>471.19</v>
      </c>
      <c r="U179">
        <v>19267</v>
      </c>
      <c r="V179">
        <v>2.004</v>
      </c>
      <c r="W179">
        <v>1245</v>
      </c>
      <c r="X179">
        <v>1245</v>
      </c>
      <c r="Z179">
        <v>0</v>
      </c>
      <c r="AC179">
        <v>0</v>
      </c>
      <c r="AD179" t="s">
        <v>427</v>
      </c>
      <c r="AE179">
        <v>0</v>
      </c>
      <c r="AH179">
        <v>0</v>
      </c>
      <c r="AI179">
        <v>0</v>
      </c>
      <c r="AJ179">
        <v>6215</v>
      </c>
      <c r="AK179" t="s">
        <v>949</v>
      </c>
      <c r="AL179" t="s">
        <v>596</v>
      </c>
      <c r="AM179">
        <v>0</v>
      </c>
      <c r="AN179">
        <v>0</v>
      </c>
      <c r="AO179">
        <v>0</v>
      </c>
      <c r="AP179">
        <v>0</v>
      </c>
      <c r="AQ179">
        <v>0</v>
      </c>
      <c r="AS179">
        <v>0</v>
      </c>
      <c r="AT179">
        <v>0</v>
      </c>
      <c r="AU179">
        <v>0</v>
      </c>
      <c r="AV179">
        <v>-5190</v>
      </c>
      <c r="AW179">
        <v>865954</v>
      </c>
      <c r="AX179">
        <v>845111</v>
      </c>
      <c r="AY179">
        <v>569563</v>
      </c>
      <c r="AZ179">
        <v>26481</v>
      </c>
      <c r="BA179">
        <v>7</v>
      </c>
      <c r="BB179">
        <v>0</v>
      </c>
      <c r="BC179">
        <v>0</v>
      </c>
      <c r="BD179">
        <v>0</v>
      </c>
      <c r="BE179">
        <v>0</v>
      </c>
      <c r="BF179">
        <v>665096</v>
      </c>
      <c r="BG179">
        <v>0</v>
      </c>
      <c r="BJ179">
        <v>12</v>
      </c>
      <c r="BK179">
        <v>0</v>
      </c>
      <c r="BL179">
        <v>0</v>
      </c>
      <c r="BM179">
        <v>0</v>
      </c>
      <c r="BN179">
        <v>0</v>
      </c>
      <c r="BO179">
        <v>0</v>
      </c>
      <c r="BP179">
        <v>0</v>
      </c>
      <c r="BQ179">
        <v>923</v>
      </c>
      <c r="BS179">
        <v>0</v>
      </c>
      <c r="BT179">
        <v>0</v>
      </c>
      <c r="BU179">
        <v>0</v>
      </c>
      <c r="BV179">
        <v>0</v>
      </c>
      <c r="BW179">
        <v>0</v>
      </c>
      <c r="BY179">
        <v>0</v>
      </c>
      <c r="CA179">
        <v>0</v>
      </c>
      <c r="CB179">
        <v>0</v>
      </c>
      <c r="CC179">
        <v>0</v>
      </c>
      <c r="CD179">
        <v>0</v>
      </c>
      <c r="CE179">
        <v>0</v>
      </c>
      <c r="CF179">
        <v>0</v>
      </c>
      <c r="CG179">
        <v>0</v>
      </c>
      <c r="CH179">
        <v>24911</v>
      </c>
      <c r="CI179">
        <v>0</v>
      </c>
      <c r="CJ179">
        <v>4</v>
      </c>
      <c r="CK179">
        <v>0</v>
      </c>
      <c r="CL179">
        <v>0</v>
      </c>
      <c r="CN179">
        <v>0</v>
      </c>
      <c r="CO179">
        <v>1</v>
      </c>
      <c r="CP179">
        <v>0</v>
      </c>
      <c r="CQ179">
        <v>0</v>
      </c>
      <c r="CR179">
        <v>55.586000000000006</v>
      </c>
      <c r="CS179">
        <v>0</v>
      </c>
      <c r="CT179">
        <v>0</v>
      </c>
      <c r="CU179">
        <v>0</v>
      </c>
      <c r="CV179">
        <v>0</v>
      </c>
      <c r="CW179">
        <v>0</v>
      </c>
      <c r="CX179">
        <v>0</v>
      </c>
      <c r="CY179">
        <v>0</v>
      </c>
      <c r="CZ179">
        <v>0</v>
      </c>
      <c r="DB179">
        <v>299631</v>
      </c>
      <c r="DC179">
        <v>0</v>
      </c>
      <c r="DD179">
        <v>0</v>
      </c>
      <c r="DE179">
        <v>80484</v>
      </c>
      <c r="DF179">
        <v>80484</v>
      </c>
      <c r="DG179">
        <v>12.950000000000001</v>
      </c>
      <c r="DH179">
        <v>0</v>
      </c>
      <c r="DI179">
        <v>0</v>
      </c>
      <c r="DK179">
        <v>4436</v>
      </c>
      <c r="DL179">
        <v>0</v>
      </c>
      <c r="DM179">
        <v>216689</v>
      </c>
      <c r="DN179">
        <v>528</v>
      </c>
      <c r="DO179">
        <v>0</v>
      </c>
      <c r="DP179">
        <v>0</v>
      </c>
      <c r="DQ179">
        <v>0</v>
      </c>
      <c r="DR179">
        <v>0</v>
      </c>
      <c r="DS179">
        <v>0</v>
      </c>
      <c r="DT179">
        <v>0</v>
      </c>
      <c r="DU179">
        <v>0</v>
      </c>
      <c r="DV179">
        <v>0</v>
      </c>
      <c r="DW179">
        <v>0</v>
      </c>
      <c r="DX179">
        <v>0</v>
      </c>
      <c r="DY179">
        <v>0</v>
      </c>
      <c r="DZ179">
        <v>0</v>
      </c>
      <c r="EA179">
        <v>0</v>
      </c>
      <c r="EB179">
        <v>0</v>
      </c>
      <c r="EC179">
        <v>2.4359999999999999</v>
      </c>
      <c r="ED179">
        <v>17411</v>
      </c>
      <c r="EE179">
        <v>0</v>
      </c>
      <c r="EF179">
        <v>0</v>
      </c>
      <c r="EG179">
        <v>0</v>
      </c>
      <c r="EH179">
        <v>80851</v>
      </c>
      <c r="EI179">
        <v>118955</v>
      </c>
      <c r="EJ179">
        <v>4.7850000000000001</v>
      </c>
      <c r="EK179">
        <v>4.2110000000000003</v>
      </c>
      <c r="EL179">
        <v>0</v>
      </c>
      <c r="EM179">
        <v>6.7000000000000004E-2</v>
      </c>
      <c r="EN179">
        <v>3.5000000000000003E-2</v>
      </c>
      <c r="EO179">
        <v>0</v>
      </c>
      <c r="EP179">
        <v>0</v>
      </c>
      <c r="EQ179">
        <v>9.0980000000000008</v>
      </c>
      <c r="ER179">
        <v>0</v>
      </c>
      <c r="ES179">
        <v>13.009</v>
      </c>
      <c r="ET179">
        <v>0</v>
      </c>
      <c r="EV179">
        <v>0</v>
      </c>
      <c r="EW179">
        <v>0</v>
      </c>
      <c r="EX179">
        <v>0</v>
      </c>
      <c r="EZ179">
        <v>734703</v>
      </c>
      <c r="FA179">
        <v>0</v>
      </c>
      <c r="FB179">
        <v>760656</v>
      </c>
      <c r="FC179">
        <v>0</v>
      </c>
      <c r="FD179">
        <v>0</v>
      </c>
      <c r="FE179">
        <v>93711</v>
      </c>
      <c r="FF179">
        <v>16697</v>
      </c>
      <c r="FG179">
        <v>6.7610000000000003E-2</v>
      </c>
      <c r="FH179">
        <v>3.1380999999999999E-2</v>
      </c>
      <c r="FI179">
        <v>0</v>
      </c>
      <c r="FJ179">
        <v>0</v>
      </c>
      <c r="FK179">
        <v>107.015</v>
      </c>
      <c r="FL179">
        <v>895975</v>
      </c>
      <c r="FM179">
        <v>0</v>
      </c>
      <c r="FN179">
        <v>0</v>
      </c>
      <c r="FO179">
        <v>0</v>
      </c>
      <c r="FP179">
        <v>0</v>
      </c>
      <c r="FQ179">
        <v>0</v>
      </c>
      <c r="FR179">
        <v>0</v>
      </c>
      <c r="FS179">
        <v>0</v>
      </c>
      <c r="FT179">
        <v>0</v>
      </c>
      <c r="FU179">
        <v>0</v>
      </c>
      <c r="FV179">
        <v>0</v>
      </c>
      <c r="FW179">
        <v>0</v>
      </c>
      <c r="FX179">
        <v>0</v>
      </c>
      <c r="FY179">
        <v>0</v>
      </c>
      <c r="GB179">
        <v>0</v>
      </c>
      <c r="GC179">
        <v>0</v>
      </c>
      <c r="GD179">
        <v>0</v>
      </c>
      <c r="GF179">
        <v>0</v>
      </c>
      <c r="GG179">
        <v>0</v>
      </c>
      <c r="GH179">
        <v>0</v>
      </c>
      <c r="GI179">
        <v>0</v>
      </c>
      <c r="GK179">
        <v>0</v>
      </c>
      <c r="GL179">
        <v>0</v>
      </c>
      <c r="GM179">
        <v>0</v>
      </c>
      <c r="GN179">
        <v>0</v>
      </c>
      <c r="GO179">
        <v>0</v>
      </c>
      <c r="GQ179">
        <v>0</v>
      </c>
      <c r="GR179">
        <v>0</v>
      </c>
      <c r="GS179">
        <v>0</v>
      </c>
      <c r="GT179">
        <v>0</v>
      </c>
      <c r="HB179">
        <v>0</v>
      </c>
      <c r="HC179">
        <v>0</v>
      </c>
      <c r="HD179">
        <v>21371</v>
      </c>
      <c r="HE179">
        <v>0</v>
      </c>
      <c r="HF179">
        <v>55925</v>
      </c>
      <c r="HG179">
        <v>5594</v>
      </c>
      <c r="HH179">
        <v>0</v>
      </c>
      <c r="HI179">
        <v>0</v>
      </c>
      <c r="HJ179">
        <v>34713</v>
      </c>
      <c r="HK179">
        <v>731</v>
      </c>
      <c r="HL179">
        <v>681</v>
      </c>
      <c r="HM179">
        <v>5000</v>
      </c>
      <c r="HN179">
        <v>0</v>
      </c>
      <c r="HO179">
        <v>0</v>
      </c>
      <c r="HP179">
        <v>16548</v>
      </c>
      <c r="HQ179">
        <v>0</v>
      </c>
      <c r="HR179">
        <v>0</v>
      </c>
      <c r="HS179">
        <v>734175</v>
      </c>
      <c r="HT179">
        <v>16697</v>
      </c>
      <c r="HW179">
        <v>0</v>
      </c>
      <c r="HX179">
        <v>8</v>
      </c>
      <c r="HY179">
        <v>8</v>
      </c>
      <c r="HZ179">
        <v>4</v>
      </c>
      <c r="IA179">
        <v>0</v>
      </c>
      <c r="IB179">
        <v>30</v>
      </c>
      <c r="IC179">
        <v>50</v>
      </c>
      <c r="ID179">
        <v>0</v>
      </c>
      <c r="IE179">
        <v>0</v>
      </c>
      <c r="IF179">
        <v>0</v>
      </c>
      <c r="IG179">
        <v>9</v>
      </c>
      <c r="IH179">
        <v>0</v>
      </c>
      <c r="II179">
        <v>60.175000000000004</v>
      </c>
      <c r="IJ179">
        <v>2.004</v>
      </c>
      <c r="IK179">
        <v>23.951000000000001</v>
      </c>
      <c r="IL179">
        <v>1</v>
      </c>
      <c r="IM179">
        <v>0</v>
      </c>
      <c r="IN179">
        <v>0</v>
      </c>
      <c r="IO179">
        <v>1</v>
      </c>
      <c r="IP179">
        <v>84.126000000000005</v>
      </c>
      <c r="IQ179">
        <v>2.004</v>
      </c>
      <c r="IR179">
        <v>1245</v>
      </c>
      <c r="IS179">
        <v>6587</v>
      </c>
      <c r="IT179">
        <v>5000</v>
      </c>
      <c r="IU179">
        <v>0</v>
      </c>
      <c r="IV179">
        <v>0</v>
      </c>
      <c r="IW179">
        <v>6215</v>
      </c>
      <c r="IX179">
        <v>0</v>
      </c>
      <c r="IY179">
        <v>0</v>
      </c>
      <c r="IZ179">
        <v>23135</v>
      </c>
      <c r="JA179">
        <v>0</v>
      </c>
      <c r="JB179">
        <v>0</v>
      </c>
      <c r="JC179">
        <v>0</v>
      </c>
      <c r="JD179">
        <v>0</v>
      </c>
      <c r="JE179">
        <v>0</v>
      </c>
      <c r="JF179">
        <v>0</v>
      </c>
      <c r="JG179">
        <v>0</v>
      </c>
      <c r="JH179">
        <v>0</v>
      </c>
      <c r="JJ179">
        <v>0</v>
      </c>
      <c r="JK179">
        <v>0</v>
      </c>
      <c r="JL179">
        <v>0</v>
      </c>
      <c r="JM179">
        <v>0</v>
      </c>
      <c r="JO179">
        <v>0</v>
      </c>
      <c r="JP179">
        <v>0</v>
      </c>
      <c r="JQ179">
        <v>0</v>
      </c>
      <c r="JR179">
        <v>0</v>
      </c>
      <c r="JS179">
        <v>0</v>
      </c>
      <c r="JT179">
        <v>0</v>
      </c>
      <c r="JU179">
        <v>0</v>
      </c>
      <c r="JW179">
        <v>0</v>
      </c>
      <c r="JX179">
        <v>0</v>
      </c>
      <c r="JY179">
        <v>0</v>
      </c>
      <c r="JZ179">
        <v>0</v>
      </c>
      <c r="KD179">
        <v>0</v>
      </c>
      <c r="KE179">
        <v>7375</v>
      </c>
      <c r="KG179">
        <v>0</v>
      </c>
      <c r="KH179">
        <v>0</v>
      </c>
      <c r="KI179">
        <v>0</v>
      </c>
      <c r="KJ179">
        <v>4</v>
      </c>
      <c r="KK179">
        <v>5</v>
      </c>
      <c r="KL179">
        <v>2486</v>
      </c>
      <c r="KM179">
        <v>3108</v>
      </c>
      <c r="KN179">
        <v>0</v>
      </c>
      <c r="KO179">
        <v>0</v>
      </c>
      <c r="KP179">
        <v>0</v>
      </c>
      <c r="KQ179">
        <v>0</v>
      </c>
      <c r="KS179">
        <v>0</v>
      </c>
      <c r="KT179">
        <v>0</v>
      </c>
      <c r="KU179">
        <v>0</v>
      </c>
      <c r="KW179">
        <v>0</v>
      </c>
      <c r="KX179">
        <v>0</v>
      </c>
      <c r="KY179">
        <v>0</v>
      </c>
      <c r="KZ179">
        <v>848123</v>
      </c>
      <c r="LA179">
        <v>0</v>
      </c>
      <c r="LB179">
        <v>0</v>
      </c>
      <c r="LD179">
        <v>0</v>
      </c>
      <c r="LE179">
        <v>0</v>
      </c>
      <c r="LF179">
        <v>0</v>
      </c>
      <c r="LG179">
        <v>3540</v>
      </c>
      <c r="LH179">
        <v>0</v>
      </c>
      <c r="LI179">
        <v>848123</v>
      </c>
      <c r="LJ179">
        <v>55.586000000000006</v>
      </c>
      <c r="LK179">
        <v>1</v>
      </c>
      <c r="LL179">
        <v>33540</v>
      </c>
      <c r="LM179">
        <v>1173</v>
      </c>
      <c r="LN179">
        <v>0</v>
      </c>
      <c r="LO179">
        <v>0</v>
      </c>
      <c r="LP179">
        <v>0</v>
      </c>
      <c r="LQ179">
        <v>0</v>
      </c>
      <c r="LR179">
        <v>0</v>
      </c>
      <c r="LS179">
        <v>0</v>
      </c>
      <c r="LT179">
        <v>0</v>
      </c>
      <c r="LU179">
        <v>0</v>
      </c>
      <c r="LV179">
        <v>0</v>
      </c>
      <c r="LW179">
        <v>0</v>
      </c>
      <c r="LX179">
        <v>0</v>
      </c>
      <c r="LY179">
        <v>0</v>
      </c>
      <c r="LZ179">
        <v>59</v>
      </c>
      <c r="MA179">
        <v>3540</v>
      </c>
      <c r="MB179">
        <v>0</v>
      </c>
      <c r="MC179">
        <v>2360</v>
      </c>
      <c r="MD179">
        <v>1180</v>
      </c>
      <c r="ME179">
        <v>0</v>
      </c>
      <c r="MF179">
        <v>0</v>
      </c>
      <c r="MG179">
        <v>869494</v>
      </c>
      <c r="MH179">
        <v>0</v>
      </c>
      <c r="MI179">
        <v>0</v>
      </c>
      <c r="MJ179">
        <v>0</v>
      </c>
      <c r="MK179">
        <v>0</v>
      </c>
      <c r="ML179">
        <v>0</v>
      </c>
      <c r="MM179">
        <v>1228196.149</v>
      </c>
      <c r="MN179">
        <v>0</v>
      </c>
      <c r="MO179">
        <v>81365.085000000006</v>
      </c>
      <c r="MP179">
        <v>0</v>
      </c>
      <c r="MQ179">
        <v>0</v>
      </c>
      <c r="MS179">
        <v>763323922</v>
      </c>
      <c r="MT179">
        <v>257639917</v>
      </c>
      <c r="MU179">
        <v>0</v>
      </c>
      <c r="MV179">
        <v>0</v>
      </c>
      <c r="MW179">
        <v>0</v>
      </c>
      <c r="MX179">
        <v>505684005</v>
      </c>
      <c r="MY179">
        <v>0</v>
      </c>
      <c r="MZ179">
        <v>24000</v>
      </c>
      <c r="NA179">
        <v>3</v>
      </c>
      <c r="NB179">
        <v>0</v>
      </c>
      <c r="ND179">
        <v>57.209000000000003</v>
      </c>
      <c r="NE179">
        <v>2574</v>
      </c>
      <c r="NF179">
        <v>4</v>
      </c>
      <c r="NG179">
        <v>4000</v>
      </c>
      <c r="NH179">
        <v>6254</v>
      </c>
      <c r="NI179">
        <v>0</v>
      </c>
      <c r="NJ179">
        <v>0</v>
      </c>
      <c r="NK179">
        <v>28916</v>
      </c>
      <c r="NL179">
        <v>0</v>
      </c>
      <c r="NN179">
        <v>0</v>
      </c>
      <c r="NO179">
        <v>0</v>
      </c>
      <c r="NP179">
        <v>59</v>
      </c>
      <c r="NT179">
        <v>0</v>
      </c>
      <c r="NU179">
        <v>0</v>
      </c>
      <c r="NV179">
        <v>0</v>
      </c>
      <c r="NW179">
        <v>0</v>
      </c>
      <c r="NX179">
        <v>0</v>
      </c>
      <c r="NY179">
        <v>0</v>
      </c>
      <c r="NZ179">
        <v>0</v>
      </c>
      <c r="OA179">
        <v>0</v>
      </c>
      <c r="OB179">
        <v>0</v>
      </c>
      <c r="OC179">
        <v>0</v>
      </c>
      <c r="OD179">
        <v>0</v>
      </c>
      <c r="OE179">
        <v>16000</v>
      </c>
      <c r="OF179">
        <v>72000</v>
      </c>
      <c r="OG179">
        <v>4000</v>
      </c>
      <c r="OH179">
        <v>8000</v>
      </c>
      <c r="OO179">
        <v>0</v>
      </c>
      <c r="OP179">
        <v>0</v>
      </c>
      <c r="OQ179">
        <v>0</v>
      </c>
      <c r="OR179">
        <v>0</v>
      </c>
      <c r="OS179">
        <v>0</v>
      </c>
      <c r="OT179">
        <v>0</v>
      </c>
      <c r="OU179">
        <v>0</v>
      </c>
      <c r="OV179">
        <v>1844065</v>
      </c>
      <c r="OX179">
        <v>0.25270000000000004</v>
      </c>
      <c r="OY179">
        <v>406500.10000000003</v>
      </c>
      <c r="OZ179">
        <v>0</v>
      </c>
      <c r="PA179">
        <v>0</v>
      </c>
      <c r="PB179">
        <v>6925</v>
      </c>
      <c r="PC179">
        <v>0</v>
      </c>
      <c r="PD179">
        <v>35000000</v>
      </c>
      <c r="PE179">
        <v>33517000</v>
      </c>
      <c r="PF179">
        <v>1483000</v>
      </c>
      <c r="PG179">
        <v>306</v>
      </c>
      <c r="PH179">
        <v>0</v>
      </c>
      <c r="PI179">
        <v>0</v>
      </c>
      <c r="PJ179">
        <v>0</v>
      </c>
      <c r="PK179">
        <v>0</v>
      </c>
      <c r="PL179">
        <v>0</v>
      </c>
      <c r="PM179">
        <v>0</v>
      </c>
      <c r="PN179">
        <v>0</v>
      </c>
      <c r="PO179">
        <v>0</v>
      </c>
    </row>
    <row r="180" spans="1:431" customFormat="1" x14ac:dyDescent="0.3">
      <c r="A180">
        <v>46778</v>
      </c>
      <c r="B180" s="4">
        <v>236801</v>
      </c>
      <c r="C180">
        <v>9</v>
      </c>
      <c r="D180">
        <v>2026</v>
      </c>
      <c r="E180">
        <v>6215</v>
      </c>
      <c r="F180">
        <v>0</v>
      </c>
      <c r="G180">
        <v>14.232000000000001</v>
      </c>
      <c r="H180">
        <v>0.441</v>
      </c>
      <c r="I180">
        <v>0.441</v>
      </c>
      <c r="J180">
        <v>14.232000000000001</v>
      </c>
      <c r="K180">
        <v>0</v>
      </c>
      <c r="L180">
        <v>6215</v>
      </c>
      <c r="M180">
        <v>0</v>
      </c>
      <c r="N180">
        <v>0</v>
      </c>
      <c r="P180">
        <v>42.46</v>
      </c>
      <c r="Q180">
        <v>0</v>
      </c>
      <c r="R180">
        <v>20007</v>
      </c>
      <c r="S180">
        <v>471.19</v>
      </c>
      <c r="U180">
        <v>14556</v>
      </c>
      <c r="V180">
        <v>3.198</v>
      </c>
      <c r="W180">
        <v>1988</v>
      </c>
      <c r="X180">
        <v>1988</v>
      </c>
      <c r="Z180">
        <v>0</v>
      </c>
      <c r="AC180">
        <v>0</v>
      </c>
      <c r="AD180" t="s">
        <v>427</v>
      </c>
      <c r="AE180">
        <v>0</v>
      </c>
      <c r="AH180">
        <v>0</v>
      </c>
      <c r="AI180">
        <v>0</v>
      </c>
      <c r="AJ180">
        <v>6215</v>
      </c>
      <c r="AK180" t="s">
        <v>949</v>
      </c>
      <c r="AL180" t="s">
        <v>597</v>
      </c>
      <c r="AM180">
        <v>0</v>
      </c>
      <c r="AN180">
        <v>0</v>
      </c>
      <c r="AO180">
        <v>0</v>
      </c>
      <c r="AP180">
        <v>0</v>
      </c>
      <c r="AQ180">
        <v>0</v>
      </c>
      <c r="AS180">
        <v>0</v>
      </c>
      <c r="AT180">
        <v>0</v>
      </c>
      <c r="AU180">
        <v>0</v>
      </c>
      <c r="AV180">
        <v>-88176</v>
      </c>
      <c r="AW180">
        <v>305150</v>
      </c>
      <c r="AX180">
        <v>300126</v>
      </c>
      <c r="AY180">
        <v>180074</v>
      </c>
      <c r="AZ180">
        <v>20007</v>
      </c>
      <c r="BA180">
        <v>91.167000000000002</v>
      </c>
      <c r="BB180">
        <v>0</v>
      </c>
      <c r="BC180">
        <v>0</v>
      </c>
      <c r="BD180">
        <v>0</v>
      </c>
      <c r="BE180">
        <v>0</v>
      </c>
      <c r="BF180">
        <v>237690</v>
      </c>
      <c r="BG180">
        <v>0</v>
      </c>
      <c r="BJ180">
        <v>12</v>
      </c>
      <c r="BK180">
        <v>0</v>
      </c>
      <c r="BL180">
        <v>0</v>
      </c>
      <c r="BM180">
        <v>0</v>
      </c>
      <c r="BN180">
        <v>0</v>
      </c>
      <c r="BO180">
        <v>0</v>
      </c>
      <c r="BP180">
        <v>0</v>
      </c>
      <c r="BQ180">
        <v>932</v>
      </c>
      <c r="BS180">
        <v>0</v>
      </c>
      <c r="BT180">
        <v>0</v>
      </c>
      <c r="BU180">
        <v>0</v>
      </c>
      <c r="BV180">
        <v>0</v>
      </c>
      <c r="BW180">
        <v>0</v>
      </c>
      <c r="BY180">
        <v>0</v>
      </c>
      <c r="CA180">
        <v>0</v>
      </c>
      <c r="CB180">
        <v>0</v>
      </c>
      <c r="CC180">
        <v>0</v>
      </c>
      <c r="CD180">
        <v>0</v>
      </c>
      <c r="CE180">
        <v>0</v>
      </c>
      <c r="CF180">
        <v>0</v>
      </c>
      <c r="CG180">
        <v>0</v>
      </c>
      <c r="CH180">
        <v>6147</v>
      </c>
      <c r="CI180">
        <v>0</v>
      </c>
      <c r="CJ180">
        <v>4</v>
      </c>
      <c r="CK180">
        <v>0</v>
      </c>
      <c r="CL180">
        <v>0</v>
      </c>
      <c r="CN180">
        <v>0</v>
      </c>
      <c r="CO180">
        <v>1</v>
      </c>
      <c r="CP180">
        <v>0</v>
      </c>
      <c r="CQ180">
        <v>4</v>
      </c>
      <c r="CR180">
        <v>39.886000000000003</v>
      </c>
      <c r="CS180">
        <v>0</v>
      </c>
      <c r="CT180">
        <v>0</v>
      </c>
      <c r="CU180">
        <v>0</v>
      </c>
      <c r="CV180">
        <v>0</v>
      </c>
      <c r="CW180">
        <v>0</v>
      </c>
      <c r="CX180">
        <v>0</v>
      </c>
      <c r="CY180">
        <v>0</v>
      </c>
      <c r="CZ180">
        <v>0</v>
      </c>
      <c r="DB180">
        <v>2741</v>
      </c>
      <c r="DC180">
        <v>0</v>
      </c>
      <c r="DD180">
        <v>0</v>
      </c>
      <c r="DE180">
        <v>21986</v>
      </c>
      <c r="DF180">
        <v>21986</v>
      </c>
      <c r="DG180">
        <v>3.5380000000000003</v>
      </c>
      <c r="DH180">
        <v>0</v>
      </c>
      <c r="DI180">
        <v>0</v>
      </c>
      <c r="DK180">
        <v>4573</v>
      </c>
      <c r="DL180">
        <v>0</v>
      </c>
      <c r="DM180">
        <v>116000</v>
      </c>
      <c r="DN180">
        <v>282</v>
      </c>
      <c r="DO180">
        <v>0</v>
      </c>
      <c r="DP180">
        <v>0</v>
      </c>
      <c r="DQ180">
        <v>0</v>
      </c>
      <c r="DR180">
        <v>0</v>
      </c>
      <c r="DS180">
        <v>0</v>
      </c>
      <c r="DT180">
        <v>0</v>
      </c>
      <c r="DU180">
        <v>0</v>
      </c>
      <c r="DV180">
        <v>0</v>
      </c>
      <c r="DW180">
        <v>0</v>
      </c>
      <c r="DX180">
        <v>0</v>
      </c>
      <c r="DY180">
        <v>0</v>
      </c>
      <c r="DZ180">
        <v>0</v>
      </c>
      <c r="EA180">
        <v>0</v>
      </c>
      <c r="EB180">
        <v>0</v>
      </c>
      <c r="EC180">
        <v>0</v>
      </c>
      <c r="ED180">
        <v>0</v>
      </c>
      <c r="EE180">
        <v>0</v>
      </c>
      <c r="EF180">
        <v>0</v>
      </c>
      <c r="EG180">
        <v>0</v>
      </c>
      <c r="EH180">
        <v>559</v>
      </c>
      <c r="EI180">
        <v>115723</v>
      </c>
      <c r="EJ180">
        <v>4.6550000000000002</v>
      </c>
      <c r="EK180">
        <v>0</v>
      </c>
      <c r="EL180">
        <v>0</v>
      </c>
      <c r="EM180">
        <v>0</v>
      </c>
      <c r="EN180">
        <v>1.8000000000000002E-2</v>
      </c>
      <c r="EO180">
        <v>0</v>
      </c>
      <c r="EP180">
        <v>0</v>
      </c>
      <c r="EQ180">
        <v>4.673</v>
      </c>
      <c r="ER180">
        <v>0</v>
      </c>
      <c r="ES180">
        <v>0.09</v>
      </c>
      <c r="ET180">
        <v>0</v>
      </c>
      <c r="EV180">
        <v>0</v>
      </c>
      <c r="EW180">
        <v>0</v>
      </c>
      <c r="EX180">
        <v>0</v>
      </c>
      <c r="EZ180">
        <v>260668</v>
      </c>
      <c r="FA180">
        <v>0</v>
      </c>
      <c r="FB180">
        <v>280392</v>
      </c>
      <c r="FC180">
        <v>0</v>
      </c>
      <c r="FD180">
        <v>0</v>
      </c>
      <c r="FE180">
        <v>33491</v>
      </c>
      <c r="FF180">
        <v>5967</v>
      </c>
      <c r="FG180">
        <v>6.7610000000000003E-2</v>
      </c>
      <c r="FH180">
        <v>3.1380999999999999E-2</v>
      </c>
      <c r="FI180">
        <v>0</v>
      </c>
      <c r="FJ180">
        <v>0</v>
      </c>
      <c r="FK180">
        <v>38.245000000000005</v>
      </c>
      <c r="FL180">
        <v>325997</v>
      </c>
      <c r="FM180">
        <v>0</v>
      </c>
      <c r="FN180">
        <v>0</v>
      </c>
      <c r="FO180">
        <v>0</v>
      </c>
      <c r="FP180">
        <v>0</v>
      </c>
      <c r="FQ180">
        <v>0</v>
      </c>
      <c r="FR180">
        <v>0</v>
      </c>
      <c r="FS180">
        <v>0</v>
      </c>
      <c r="FT180">
        <v>0</v>
      </c>
      <c r="FU180">
        <v>0</v>
      </c>
      <c r="FV180">
        <v>0</v>
      </c>
      <c r="FW180">
        <v>0</v>
      </c>
      <c r="FX180">
        <v>0</v>
      </c>
      <c r="FY180">
        <v>0</v>
      </c>
      <c r="GB180">
        <v>94181</v>
      </c>
      <c r="GC180">
        <v>94181</v>
      </c>
      <c r="GD180">
        <v>9.1180000000000003</v>
      </c>
      <c r="GF180">
        <v>0</v>
      </c>
      <c r="GG180">
        <v>0</v>
      </c>
      <c r="GH180">
        <v>0</v>
      </c>
      <c r="GI180">
        <v>0</v>
      </c>
      <c r="GK180">
        <v>0</v>
      </c>
      <c r="GL180">
        <v>0</v>
      </c>
      <c r="GM180">
        <v>0</v>
      </c>
      <c r="GN180">
        <v>0</v>
      </c>
      <c r="GO180">
        <v>0</v>
      </c>
      <c r="GQ180">
        <v>0</v>
      </c>
      <c r="GR180">
        <v>0</v>
      </c>
      <c r="GS180">
        <v>0</v>
      </c>
      <c r="GT180">
        <v>0</v>
      </c>
      <c r="HB180">
        <v>0</v>
      </c>
      <c r="HC180">
        <v>0</v>
      </c>
      <c r="HD180">
        <v>5307</v>
      </c>
      <c r="HE180">
        <v>0</v>
      </c>
      <c r="HF180">
        <v>512</v>
      </c>
      <c r="HG180">
        <v>0</v>
      </c>
      <c r="HH180">
        <v>0</v>
      </c>
      <c r="HI180">
        <v>0</v>
      </c>
      <c r="HJ180">
        <v>34382</v>
      </c>
      <c r="HK180">
        <v>537</v>
      </c>
      <c r="HL180">
        <v>405</v>
      </c>
      <c r="HM180">
        <v>0</v>
      </c>
      <c r="HN180">
        <v>0</v>
      </c>
      <c r="HO180">
        <v>0</v>
      </c>
      <c r="HP180">
        <v>2750</v>
      </c>
      <c r="HQ180">
        <v>0</v>
      </c>
      <c r="HR180">
        <v>0</v>
      </c>
      <c r="HS180">
        <v>260385</v>
      </c>
      <c r="HT180">
        <v>5967</v>
      </c>
      <c r="HW180">
        <v>0</v>
      </c>
      <c r="HX180">
        <v>3</v>
      </c>
      <c r="HY180">
        <v>0</v>
      </c>
      <c r="HZ180">
        <v>4</v>
      </c>
      <c r="IA180">
        <v>5</v>
      </c>
      <c r="IB180">
        <v>2</v>
      </c>
      <c r="IC180">
        <v>14</v>
      </c>
      <c r="ID180">
        <v>0</v>
      </c>
      <c r="IE180">
        <v>0</v>
      </c>
      <c r="IF180">
        <v>0</v>
      </c>
      <c r="IG180">
        <v>0</v>
      </c>
      <c r="IH180">
        <v>0</v>
      </c>
      <c r="II180">
        <v>10</v>
      </c>
      <c r="IJ180">
        <v>3.198</v>
      </c>
      <c r="IK180">
        <v>5.1020000000000003</v>
      </c>
      <c r="IL180">
        <v>0</v>
      </c>
      <c r="IM180">
        <v>0</v>
      </c>
      <c r="IN180">
        <v>0</v>
      </c>
      <c r="IO180">
        <v>0</v>
      </c>
      <c r="IP180">
        <v>15.102</v>
      </c>
      <c r="IQ180">
        <v>3.198</v>
      </c>
      <c r="IR180">
        <v>1988</v>
      </c>
      <c r="IS180">
        <v>1403</v>
      </c>
      <c r="IT180">
        <v>0</v>
      </c>
      <c r="IU180">
        <v>0</v>
      </c>
      <c r="IV180">
        <v>0</v>
      </c>
      <c r="IW180">
        <v>6215</v>
      </c>
      <c r="IX180">
        <v>0</v>
      </c>
      <c r="IY180">
        <v>0</v>
      </c>
      <c r="IZ180">
        <v>4153</v>
      </c>
      <c r="JA180">
        <v>0</v>
      </c>
      <c r="JB180">
        <v>0</v>
      </c>
      <c r="JC180">
        <v>0</v>
      </c>
      <c r="JD180">
        <v>0</v>
      </c>
      <c r="JE180">
        <v>0</v>
      </c>
      <c r="JF180">
        <v>0</v>
      </c>
      <c r="JG180">
        <v>0</v>
      </c>
      <c r="JH180">
        <v>0</v>
      </c>
      <c r="JJ180">
        <v>0</v>
      </c>
      <c r="JK180">
        <v>0</v>
      </c>
      <c r="JL180">
        <v>0</v>
      </c>
      <c r="JM180">
        <v>0</v>
      </c>
      <c r="JO180">
        <v>0</v>
      </c>
      <c r="JP180">
        <v>3.3320000000000003</v>
      </c>
      <c r="JQ180">
        <v>5.7860000000000005</v>
      </c>
      <c r="JR180">
        <v>0</v>
      </c>
      <c r="JS180">
        <v>31454</v>
      </c>
      <c r="JT180">
        <v>62727</v>
      </c>
      <c r="JU180">
        <v>0</v>
      </c>
      <c r="JW180">
        <v>0</v>
      </c>
      <c r="JX180">
        <v>0</v>
      </c>
      <c r="JY180">
        <v>0</v>
      </c>
      <c r="JZ180">
        <v>0</v>
      </c>
      <c r="KD180">
        <v>0</v>
      </c>
      <c r="KE180">
        <v>7375</v>
      </c>
      <c r="KG180">
        <v>0</v>
      </c>
      <c r="KH180">
        <v>0</v>
      </c>
      <c r="KI180">
        <v>0</v>
      </c>
      <c r="KJ180">
        <v>0</v>
      </c>
      <c r="KK180">
        <v>0</v>
      </c>
      <c r="KL180">
        <v>0</v>
      </c>
      <c r="KM180">
        <v>0</v>
      </c>
      <c r="KN180">
        <v>0</v>
      </c>
      <c r="KO180">
        <v>0</v>
      </c>
      <c r="KP180">
        <v>0</v>
      </c>
      <c r="KQ180">
        <v>0</v>
      </c>
      <c r="KS180">
        <v>0</v>
      </c>
      <c r="KT180">
        <v>0</v>
      </c>
      <c r="KU180">
        <v>0</v>
      </c>
      <c r="KW180">
        <v>0</v>
      </c>
      <c r="KX180">
        <v>0</v>
      </c>
      <c r="KY180">
        <v>0</v>
      </c>
      <c r="KZ180">
        <v>300683</v>
      </c>
      <c r="LA180">
        <v>0</v>
      </c>
      <c r="LB180">
        <v>0</v>
      </c>
      <c r="LD180">
        <v>0</v>
      </c>
      <c r="LE180">
        <v>0</v>
      </c>
      <c r="LF180">
        <v>0</v>
      </c>
      <c r="LG180">
        <v>840</v>
      </c>
      <c r="LH180">
        <v>0</v>
      </c>
      <c r="LI180">
        <v>300683</v>
      </c>
      <c r="LJ180">
        <v>39.886000000000003</v>
      </c>
      <c r="LK180">
        <v>1</v>
      </c>
      <c r="LL180">
        <v>33540</v>
      </c>
      <c r="LM180">
        <v>842</v>
      </c>
      <c r="LN180">
        <v>0</v>
      </c>
      <c r="LO180">
        <v>0</v>
      </c>
      <c r="LP180">
        <v>0</v>
      </c>
      <c r="LQ180">
        <v>0</v>
      </c>
      <c r="LR180">
        <v>0</v>
      </c>
      <c r="LS180">
        <v>0</v>
      </c>
      <c r="LT180">
        <v>0</v>
      </c>
      <c r="LU180">
        <v>0</v>
      </c>
      <c r="LV180">
        <v>0</v>
      </c>
      <c r="LW180">
        <v>0</v>
      </c>
      <c r="LX180">
        <v>0</v>
      </c>
      <c r="LY180">
        <v>0</v>
      </c>
      <c r="LZ180">
        <v>14</v>
      </c>
      <c r="MA180">
        <v>840</v>
      </c>
      <c r="MB180">
        <v>0</v>
      </c>
      <c r="MC180">
        <v>560</v>
      </c>
      <c r="MD180">
        <v>280</v>
      </c>
      <c r="ME180">
        <v>0</v>
      </c>
      <c r="MF180">
        <v>0</v>
      </c>
      <c r="MG180">
        <v>305990</v>
      </c>
      <c r="MH180">
        <v>0</v>
      </c>
      <c r="MI180">
        <v>0</v>
      </c>
      <c r="MJ180">
        <v>0</v>
      </c>
      <c r="MK180">
        <v>0</v>
      </c>
      <c r="ML180">
        <v>0</v>
      </c>
      <c r="MM180">
        <v>1228196.149</v>
      </c>
      <c r="MN180">
        <v>0</v>
      </c>
      <c r="MO180">
        <v>81365.085000000006</v>
      </c>
      <c r="MP180">
        <v>0</v>
      </c>
      <c r="MQ180">
        <v>0</v>
      </c>
      <c r="MS180">
        <v>763323922</v>
      </c>
      <c r="MT180">
        <v>257639917</v>
      </c>
      <c r="MU180">
        <v>0</v>
      </c>
      <c r="MV180">
        <v>0</v>
      </c>
      <c r="MW180">
        <v>0</v>
      </c>
      <c r="MX180">
        <v>505684005</v>
      </c>
      <c r="MY180">
        <v>0</v>
      </c>
      <c r="MZ180">
        <v>0</v>
      </c>
      <c r="NA180">
        <v>0</v>
      </c>
      <c r="NB180">
        <v>0</v>
      </c>
      <c r="ND180">
        <v>0.52300000000000002</v>
      </c>
      <c r="NE180">
        <v>24</v>
      </c>
      <c r="NF180">
        <v>2</v>
      </c>
      <c r="NG180">
        <v>2000</v>
      </c>
      <c r="NH180">
        <v>1484</v>
      </c>
      <c r="NI180">
        <v>0</v>
      </c>
      <c r="NJ180">
        <v>0</v>
      </c>
      <c r="NK180">
        <v>0</v>
      </c>
      <c r="NL180">
        <v>0</v>
      </c>
      <c r="NN180">
        <v>0</v>
      </c>
      <c r="NO180">
        <v>0</v>
      </c>
      <c r="NP180">
        <v>14</v>
      </c>
      <c r="NT180">
        <v>0</v>
      </c>
      <c r="NU180">
        <v>0</v>
      </c>
      <c r="NV180">
        <v>0</v>
      </c>
      <c r="NW180">
        <v>0</v>
      </c>
      <c r="NX180">
        <v>0</v>
      </c>
      <c r="NY180">
        <v>0</v>
      </c>
      <c r="NZ180">
        <v>0</v>
      </c>
      <c r="OA180">
        <v>0</v>
      </c>
      <c r="OB180">
        <v>0</v>
      </c>
      <c r="OC180">
        <v>0</v>
      </c>
      <c r="OD180">
        <v>0</v>
      </c>
      <c r="OE180">
        <v>16000</v>
      </c>
      <c r="OF180">
        <v>120000</v>
      </c>
      <c r="OG180">
        <v>4000</v>
      </c>
      <c r="OH180">
        <v>8000</v>
      </c>
      <c r="OO180">
        <v>0</v>
      </c>
      <c r="OP180">
        <v>0</v>
      </c>
      <c r="OQ180">
        <v>0</v>
      </c>
      <c r="OR180">
        <v>0</v>
      </c>
      <c r="OS180">
        <v>0</v>
      </c>
      <c r="OT180">
        <v>0</v>
      </c>
      <c r="OU180">
        <v>0</v>
      </c>
      <c r="OV180">
        <v>2691269</v>
      </c>
      <c r="OX180">
        <v>0.25270000000000004</v>
      </c>
      <c r="OY180">
        <v>406500.10000000003</v>
      </c>
      <c r="OZ180">
        <v>0</v>
      </c>
      <c r="PA180">
        <v>0</v>
      </c>
      <c r="PB180">
        <v>6925</v>
      </c>
      <c r="PC180">
        <v>0</v>
      </c>
      <c r="PD180">
        <v>35000000</v>
      </c>
      <c r="PE180">
        <v>33517000</v>
      </c>
      <c r="PF180">
        <v>1483000</v>
      </c>
      <c r="PG180">
        <v>306</v>
      </c>
      <c r="PH180">
        <v>0</v>
      </c>
      <c r="PI180">
        <v>0</v>
      </c>
      <c r="PJ180">
        <v>0</v>
      </c>
      <c r="PK180">
        <v>0</v>
      </c>
      <c r="PL180">
        <v>0</v>
      </c>
      <c r="PM180">
        <v>0</v>
      </c>
      <c r="PN180">
        <v>0</v>
      </c>
      <c r="PO180">
        <v>0</v>
      </c>
    </row>
    <row r="181" spans="1:431" customFormat="1" x14ac:dyDescent="0.3">
      <c r="A181">
        <v>46778</v>
      </c>
      <c r="B181" s="4">
        <v>236802</v>
      </c>
      <c r="C181">
        <v>9</v>
      </c>
      <c r="D181">
        <v>2026</v>
      </c>
      <c r="E181">
        <v>6215</v>
      </c>
      <c r="F181">
        <v>0</v>
      </c>
      <c r="G181">
        <v>319.14400000000001</v>
      </c>
      <c r="H181">
        <v>308.35599999999999</v>
      </c>
      <c r="I181">
        <v>308.35599999999999</v>
      </c>
      <c r="J181">
        <v>319.14400000000001</v>
      </c>
      <c r="K181">
        <v>0</v>
      </c>
      <c r="L181">
        <v>6215</v>
      </c>
      <c r="M181">
        <v>0</v>
      </c>
      <c r="N181">
        <v>0</v>
      </c>
      <c r="P181">
        <v>400.03800000000001</v>
      </c>
      <c r="Q181">
        <v>0</v>
      </c>
      <c r="R181">
        <v>188494</v>
      </c>
      <c r="S181">
        <v>471.19</v>
      </c>
      <c r="U181">
        <v>137134</v>
      </c>
      <c r="V181">
        <v>28.453000000000003</v>
      </c>
      <c r="W181">
        <v>17684</v>
      </c>
      <c r="X181">
        <v>17684</v>
      </c>
      <c r="Z181">
        <v>0</v>
      </c>
      <c r="AC181">
        <v>0</v>
      </c>
      <c r="AD181" t="s">
        <v>427</v>
      </c>
      <c r="AE181">
        <v>0</v>
      </c>
      <c r="AH181">
        <v>0</v>
      </c>
      <c r="AI181">
        <v>0</v>
      </c>
      <c r="AJ181">
        <v>6215</v>
      </c>
      <c r="AK181" t="s">
        <v>949</v>
      </c>
      <c r="AL181" t="s">
        <v>598</v>
      </c>
      <c r="AM181">
        <v>0</v>
      </c>
      <c r="AN181">
        <v>0</v>
      </c>
      <c r="AO181">
        <v>0</v>
      </c>
      <c r="AP181">
        <v>0</v>
      </c>
      <c r="AQ181">
        <v>0</v>
      </c>
      <c r="AS181">
        <v>0</v>
      </c>
      <c r="AT181">
        <v>0</v>
      </c>
      <c r="AU181">
        <v>0</v>
      </c>
      <c r="AV181">
        <v>-30</v>
      </c>
      <c r="AW181">
        <v>3310168</v>
      </c>
      <c r="AX181">
        <v>3191870</v>
      </c>
      <c r="AY181">
        <v>2271942</v>
      </c>
      <c r="AZ181">
        <v>188494</v>
      </c>
      <c r="BA181">
        <v>0</v>
      </c>
      <c r="BB181">
        <v>6907</v>
      </c>
      <c r="BC181">
        <v>6863</v>
      </c>
      <c r="BD181">
        <v>15.957000000000001</v>
      </c>
      <c r="BE181">
        <v>44</v>
      </c>
      <c r="BF181">
        <v>2682341</v>
      </c>
      <c r="BG181">
        <v>0</v>
      </c>
      <c r="BJ181">
        <v>12</v>
      </c>
      <c r="BK181">
        <v>0</v>
      </c>
      <c r="BL181">
        <v>0</v>
      </c>
      <c r="BM181">
        <v>0</v>
      </c>
      <c r="BN181">
        <v>0</v>
      </c>
      <c r="BO181">
        <v>0</v>
      </c>
      <c r="BP181">
        <v>0</v>
      </c>
      <c r="BQ181">
        <v>875</v>
      </c>
      <c r="BS181">
        <v>0</v>
      </c>
      <c r="BT181">
        <v>0</v>
      </c>
      <c r="BU181">
        <v>0</v>
      </c>
      <c r="BV181">
        <v>0</v>
      </c>
      <c r="BW181">
        <v>0</v>
      </c>
      <c r="BY181">
        <v>0</v>
      </c>
      <c r="CA181">
        <v>0</v>
      </c>
      <c r="CB181">
        <v>0</v>
      </c>
      <c r="CC181">
        <v>0</v>
      </c>
      <c r="CD181">
        <v>0</v>
      </c>
      <c r="CE181">
        <v>0</v>
      </c>
      <c r="CF181">
        <v>0</v>
      </c>
      <c r="CG181">
        <v>0</v>
      </c>
      <c r="CH181">
        <v>139589</v>
      </c>
      <c r="CI181">
        <v>0</v>
      </c>
      <c r="CJ181">
        <v>4</v>
      </c>
      <c r="CK181">
        <v>0</v>
      </c>
      <c r="CL181">
        <v>0</v>
      </c>
      <c r="CN181">
        <v>0</v>
      </c>
      <c r="CO181">
        <v>1</v>
      </c>
      <c r="CP181">
        <v>0</v>
      </c>
      <c r="CQ181">
        <v>0</v>
      </c>
      <c r="CR181">
        <v>397.18100000000004</v>
      </c>
      <c r="CS181">
        <v>0</v>
      </c>
      <c r="CT181">
        <v>0</v>
      </c>
      <c r="CU181">
        <v>0</v>
      </c>
      <c r="CV181">
        <v>0</v>
      </c>
      <c r="CW181">
        <v>0</v>
      </c>
      <c r="CX181">
        <v>0</v>
      </c>
      <c r="CY181">
        <v>0</v>
      </c>
      <c r="CZ181">
        <v>0</v>
      </c>
      <c r="DB181">
        <v>1916433</v>
      </c>
      <c r="DC181">
        <v>0</v>
      </c>
      <c r="DD181">
        <v>0</v>
      </c>
      <c r="DE181">
        <v>64403</v>
      </c>
      <c r="DF181">
        <v>64403</v>
      </c>
      <c r="DG181">
        <v>10.363000000000001</v>
      </c>
      <c r="DH181">
        <v>0</v>
      </c>
      <c r="DI181">
        <v>0</v>
      </c>
      <c r="DK181">
        <v>3693</v>
      </c>
      <c r="DL181">
        <v>0</v>
      </c>
      <c r="DM181">
        <v>273750</v>
      </c>
      <c r="DN181">
        <v>667</v>
      </c>
      <c r="DO181">
        <v>0</v>
      </c>
      <c r="DP181">
        <v>0</v>
      </c>
      <c r="DQ181">
        <v>0</v>
      </c>
      <c r="DR181">
        <v>0</v>
      </c>
      <c r="DS181">
        <v>0</v>
      </c>
      <c r="DT181">
        <v>0</v>
      </c>
      <c r="DU181">
        <v>0</v>
      </c>
      <c r="DV181">
        <v>0</v>
      </c>
      <c r="DW181">
        <v>0</v>
      </c>
      <c r="DX181">
        <v>0</v>
      </c>
      <c r="DY181">
        <v>0</v>
      </c>
      <c r="DZ181">
        <v>0</v>
      </c>
      <c r="EA181">
        <v>0</v>
      </c>
      <c r="EB181">
        <v>0</v>
      </c>
      <c r="EC181">
        <v>7.5130000000000008</v>
      </c>
      <c r="ED181">
        <v>53697</v>
      </c>
      <c r="EE181">
        <v>0</v>
      </c>
      <c r="EF181">
        <v>0</v>
      </c>
      <c r="EG181">
        <v>0</v>
      </c>
      <c r="EH181">
        <v>220720</v>
      </c>
      <c r="EI181">
        <v>0</v>
      </c>
      <c r="EJ181">
        <v>0</v>
      </c>
      <c r="EK181">
        <v>9.213000000000001</v>
      </c>
      <c r="EL181">
        <v>0</v>
      </c>
      <c r="EM181">
        <v>0</v>
      </c>
      <c r="EN181">
        <v>1.5750000000000002</v>
      </c>
      <c r="EO181">
        <v>0</v>
      </c>
      <c r="EP181">
        <v>0</v>
      </c>
      <c r="EQ181">
        <v>10.788</v>
      </c>
      <c r="ER181">
        <v>0</v>
      </c>
      <c r="ES181">
        <v>35.514000000000003</v>
      </c>
      <c r="ET181">
        <v>0</v>
      </c>
      <c r="EV181">
        <v>0</v>
      </c>
      <c r="EW181">
        <v>0</v>
      </c>
      <c r="EX181">
        <v>0</v>
      </c>
      <c r="EZ181">
        <v>2746592</v>
      </c>
      <c r="FA181">
        <v>0</v>
      </c>
      <c r="FB181">
        <v>2934376</v>
      </c>
      <c r="FC181">
        <v>0</v>
      </c>
      <c r="FD181">
        <v>0</v>
      </c>
      <c r="FE181">
        <v>377938</v>
      </c>
      <c r="FF181">
        <v>67340</v>
      </c>
      <c r="FG181">
        <v>6.7610000000000003E-2</v>
      </c>
      <c r="FH181">
        <v>3.1380999999999999E-2</v>
      </c>
      <c r="FI181">
        <v>0</v>
      </c>
      <c r="FJ181">
        <v>0</v>
      </c>
      <c r="FK181">
        <v>431.59100000000001</v>
      </c>
      <c r="FL181">
        <v>3519242</v>
      </c>
      <c r="FM181">
        <v>0</v>
      </c>
      <c r="FN181">
        <v>0</v>
      </c>
      <c r="FO181">
        <v>0</v>
      </c>
      <c r="FP181">
        <v>0</v>
      </c>
      <c r="FQ181">
        <v>0</v>
      </c>
      <c r="FR181">
        <v>0</v>
      </c>
      <c r="FS181">
        <v>0</v>
      </c>
      <c r="FT181">
        <v>0</v>
      </c>
      <c r="FU181">
        <v>0</v>
      </c>
      <c r="FV181">
        <v>0</v>
      </c>
      <c r="FW181">
        <v>0</v>
      </c>
      <c r="FX181">
        <v>0</v>
      </c>
      <c r="FY181">
        <v>0</v>
      </c>
      <c r="GB181">
        <v>0</v>
      </c>
      <c r="GC181">
        <v>0</v>
      </c>
      <c r="GD181">
        <v>0</v>
      </c>
      <c r="GF181">
        <v>0</v>
      </c>
      <c r="GG181">
        <v>0</v>
      </c>
      <c r="GH181">
        <v>0</v>
      </c>
      <c r="GI181">
        <v>0</v>
      </c>
      <c r="GK181">
        <v>0</v>
      </c>
      <c r="GL181">
        <v>0</v>
      </c>
      <c r="GM181">
        <v>0</v>
      </c>
      <c r="GN181">
        <v>0</v>
      </c>
      <c r="GO181">
        <v>0</v>
      </c>
      <c r="GQ181">
        <v>0</v>
      </c>
      <c r="GR181">
        <v>0</v>
      </c>
      <c r="GS181">
        <v>0</v>
      </c>
      <c r="GT181">
        <v>0</v>
      </c>
      <c r="HB181">
        <v>0</v>
      </c>
      <c r="HC181">
        <v>0</v>
      </c>
      <c r="HD181">
        <v>119009</v>
      </c>
      <c r="HE181">
        <v>0</v>
      </c>
      <c r="HF181">
        <v>357693</v>
      </c>
      <c r="HG181">
        <v>11809</v>
      </c>
      <c r="HH181">
        <v>25653</v>
      </c>
      <c r="HI181">
        <v>0</v>
      </c>
      <c r="HJ181">
        <v>41921</v>
      </c>
      <c r="HK181">
        <v>0</v>
      </c>
      <c r="HL181">
        <v>0</v>
      </c>
      <c r="HM181">
        <v>0</v>
      </c>
      <c r="HN181">
        <v>7342</v>
      </c>
      <c r="HO181">
        <v>0</v>
      </c>
      <c r="HP181">
        <v>0</v>
      </c>
      <c r="HQ181">
        <v>0</v>
      </c>
      <c r="HR181">
        <v>0</v>
      </c>
      <c r="HS181">
        <v>2745882</v>
      </c>
      <c r="HT181">
        <v>67340</v>
      </c>
      <c r="HW181">
        <v>0</v>
      </c>
      <c r="HX181">
        <v>19</v>
      </c>
      <c r="HY181">
        <v>6</v>
      </c>
      <c r="HZ181">
        <v>7</v>
      </c>
      <c r="IA181">
        <v>9</v>
      </c>
      <c r="IB181">
        <v>2</v>
      </c>
      <c r="IC181">
        <v>43</v>
      </c>
      <c r="ID181">
        <v>0</v>
      </c>
      <c r="IE181">
        <v>0</v>
      </c>
      <c r="IF181">
        <v>0</v>
      </c>
      <c r="IG181">
        <v>19</v>
      </c>
      <c r="IH181">
        <v>45.414000000000001</v>
      </c>
      <c r="II181">
        <v>0</v>
      </c>
      <c r="IJ181">
        <v>28.453000000000003</v>
      </c>
      <c r="IK181">
        <v>0</v>
      </c>
      <c r="IL181">
        <v>0</v>
      </c>
      <c r="IM181">
        <v>0</v>
      </c>
      <c r="IN181">
        <v>0</v>
      </c>
      <c r="IO181">
        <v>0</v>
      </c>
      <c r="IP181">
        <v>0</v>
      </c>
      <c r="IQ181">
        <v>28.453000000000003</v>
      </c>
      <c r="IR181">
        <v>17684</v>
      </c>
      <c r="IS181">
        <v>0</v>
      </c>
      <c r="IT181">
        <v>0</v>
      </c>
      <c r="IU181">
        <v>0</v>
      </c>
      <c r="IV181">
        <v>0</v>
      </c>
      <c r="IW181">
        <v>6215</v>
      </c>
      <c r="IX181">
        <v>0</v>
      </c>
      <c r="IY181">
        <v>0</v>
      </c>
      <c r="IZ181">
        <v>0</v>
      </c>
      <c r="JA181">
        <v>0</v>
      </c>
      <c r="JB181">
        <v>0</v>
      </c>
      <c r="JC181">
        <v>0</v>
      </c>
      <c r="JD181">
        <v>1</v>
      </c>
      <c r="JE181">
        <v>7342</v>
      </c>
      <c r="JF181">
        <v>0</v>
      </c>
      <c r="JG181">
        <v>0</v>
      </c>
      <c r="JH181">
        <v>0</v>
      </c>
      <c r="JJ181">
        <v>0</v>
      </c>
      <c r="JK181">
        <v>0</v>
      </c>
      <c r="JL181">
        <v>0</v>
      </c>
      <c r="JM181">
        <v>0</v>
      </c>
      <c r="JO181">
        <v>0</v>
      </c>
      <c r="JP181">
        <v>0</v>
      </c>
      <c r="JQ181">
        <v>0</v>
      </c>
      <c r="JR181">
        <v>0</v>
      </c>
      <c r="JS181">
        <v>0</v>
      </c>
      <c r="JT181">
        <v>0</v>
      </c>
      <c r="JU181">
        <v>6942</v>
      </c>
      <c r="JW181">
        <v>0</v>
      </c>
      <c r="JX181">
        <v>0</v>
      </c>
      <c r="JY181">
        <v>0</v>
      </c>
      <c r="JZ181">
        <v>0</v>
      </c>
      <c r="KD181">
        <v>16532</v>
      </c>
      <c r="KE181">
        <v>7375</v>
      </c>
      <c r="KG181">
        <v>0</v>
      </c>
      <c r="KH181">
        <v>0</v>
      </c>
      <c r="KI181">
        <v>0</v>
      </c>
      <c r="KJ181">
        <v>19</v>
      </c>
      <c r="KK181">
        <v>0</v>
      </c>
      <c r="KL181">
        <v>11809</v>
      </c>
      <c r="KM181">
        <v>0</v>
      </c>
      <c r="KN181">
        <v>0</v>
      </c>
      <c r="KO181">
        <v>0</v>
      </c>
      <c r="KP181">
        <v>0</v>
      </c>
      <c r="KQ181">
        <v>0</v>
      </c>
      <c r="KS181">
        <v>0</v>
      </c>
      <c r="KT181">
        <v>0</v>
      </c>
      <c r="KU181">
        <v>0</v>
      </c>
      <c r="KW181">
        <v>0</v>
      </c>
      <c r="KX181">
        <v>0</v>
      </c>
      <c r="KY181">
        <v>0</v>
      </c>
      <c r="KZ181">
        <v>3211740</v>
      </c>
      <c r="LA181">
        <v>0</v>
      </c>
      <c r="LB181">
        <v>0</v>
      </c>
      <c r="LD181">
        <v>0</v>
      </c>
      <c r="LE181">
        <v>0</v>
      </c>
      <c r="LF181">
        <v>0</v>
      </c>
      <c r="LG181">
        <v>20580</v>
      </c>
      <c r="LH181">
        <v>0</v>
      </c>
      <c r="LI181">
        <v>3211740</v>
      </c>
      <c r="LJ181">
        <v>397.18100000000004</v>
      </c>
      <c r="LK181">
        <v>1</v>
      </c>
      <c r="LL181">
        <v>33540</v>
      </c>
      <c r="LM181">
        <v>8381</v>
      </c>
      <c r="LN181">
        <v>0</v>
      </c>
      <c r="LO181">
        <v>0</v>
      </c>
      <c r="LP181">
        <v>0</v>
      </c>
      <c r="LQ181">
        <v>0</v>
      </c>
      <c r="LR181">
        <v>0</v>
      </c>
      <c r="LS181">
        <v>0</v>
      </c>
      <c r="LT181">
        <v>0</v>
      </c>
      <c r="LU181">
        <v>0</v>
      </c>
      <c r="LV181">
        <v>0</v>
      </c>
      <c r="LW181">
        <v>0</v>
      </c>
      <c r="LX181">
        <v>0</v>
      </c>
      <c r="LY181">
        <v>0</v>
      </c>
      <c r="LZ181">
        <v>343</v>
      </c>
      <c r="MA181">
        <v>20580</v>
      </c>
      <c r="MB181">
        <v>0</v>
      </c>
      <c r="MC181">
        <v>13720</v>
      </c>
      <c r="MD181">
        <v>6860</v>
      </c>
      <c r="ME181">
        <v>0</v>
      </c>
      <c r="MF181">
        <v>0</v>
      </c>
      <c r="MG181">
        <v>3330748</v>
      </c>
      <c r="MH181">
        <v>0</v>
      </c>
      <c r="MI181">
        <v>0</v>
      </c>
      <c r="MJ181">
        <v>0</v>
      </c>
      <c r="MK181">
        <v>0</v>
      </c>
      <c r="ML181">
        <v>0</v>
      </c>
      <c r="MM181">
        <v>1228196.149</v>
      </c>
      <c r="MN181">
        <v>0</v>
      </c>
      <c r="MO181">
        <v>81365.085000000006</v>
      </c>
      <c r="MP181">
        <v>259.46199999999999</v>
      </c>
      <c r="MQ181">
        <v>304.87600000000003</v>
      </c>
      <c r="MS181">
        <v>763323922</v>
      </c>
      <c r="MT181">
        <v>257639917</v>
      </c>
      <c r="MU181">
        <v>9527</v>
      </c>
      <c r="MV181">
        <v>28225</v>
      </c>
      <c r="MW181">
        <v>16126</v>
      </c>
      <c r="MX181">
        <v>505684005</v>
      </c>
      <c r="MY181">
        <v>0</v>
      </c>
      <c r="MZ181">
        <v>140000</v>
      </c>
      <c r="NA181">
        <v>17</v>
      </c>
      <c r="NB181">
        <v>1</v>
      </c>
      <c r="ND181">
        <v>365.90899999999999</v>
      </c>
      <c r="NE181">
        <v>16466</v>
      </c>
      <c r="NF181">
        <v>18</v>
      </c>
      <c r="NG181">
        <v>18000</v>
      </c>
      <c r="NH181">
        <v>36358</v>
      </c>
      <c r="NI181">
        <v>0</v>
      </c>
      <c r="NJ181">
        <v>0</v>
      </c>
      <c r="NK181">
        <v>0</v>
      </c>
      <c r="NL181">
        <v>0</v>
      </c>
      <c r="NN181">
        <v>0</v>
      </c>
      <c r="NO181">
        <v>0</v>
      </c>
      <c r="NP181">
        <v>343</v>
      </c>
      <c r="NT181">
        <v>0</v>
      </c>
      <c r="NU181">
        <v>0</v>
      </c>
      <c r="NV181">
        <v>0</v>
      </c>
      <c r="NW181">
        <v>0</v>
      </c>
      <c r="NX181">
        <v>0</v>
      </c>
      <c r="NY181">
        <v>0</v>
      </c>
      <c r="NZ181">
        <v>0</v>
      </c>
      <c r="OA181">
        <v>0</v>
      </c>
      <c r="OB181">
        <v>0</v>
      </c>
      <c r="OC181">
        <v>0</v>
      </c>
      <c r="OD181">
        <v>0</v>
      </c>
      <c r="OE181">
        <v>8000</v>
      </c>
      <c r="OF181">
        <v>88000</v>
      </c>
      <c r="OG181">
        <v>4000</v>
      </c>
      <c r="OH181">
        <v>8000</v>
      </c>
      <c r="OO181">
        <v>0</v>
      </c>
      <c r="OP181">
        <v>0</v>
      </c>
      <c r="OQ181">
        <v>0</v>
      </c>
      <c r="OR181">
        <v>0</v>
      </c>
      <c r="OS181">
        <v>0</v>
      </c>
      <c r="OT181">
        <v>0</v>
      </c>
      <c r="OU181">
        <v>0</v>
      </c>
      <c r="OV181">
        <v>1926159</v>
      </c>
      <c r="OX181">
        <v>0.25270000000000004</v>
      </c>
      <c r="OY181">
        <v>406500.10000000003</v>
      </c>
      <c r="OZ181">
        <v>0</v>
      </c>
      <c r="PA181">
        <v>0</v>
      </c>
      <c r="PB181">
        <v>6925</v>
      </c>
      <c r="PC181">
        <v>0</v>
      </c>
      <c r="PD181">
        <v>35000000</v>
      </c>
      <c r="PE181">
        <v>33517000</v>
      </c>
      <c r="PF181">
        <v>1483000</v>
      </c>
      <c r="PG181">
        <v>306</v>
      </c>
      <c r="PH181">
        <v>0</v>
      </c>
      <c r="PI181">
        <v>0</v>
      </c>
      <c r="PJ181">
        <v>0</v>
      </c>
      <c r="PK181">
        <v>0</v>
      </c>
      <c r="PL181">
        <v>0</v>
      </c>
      <c r="PM181">
        <v>0</v>
      </c>
      <c r="PN181">
        <v>0</v>
      </c>
      <c r="PO181">
        <v>0</v>
      </c>
    </row>
    <row r="182" spans="1:431" customFormat="1" x14ac:dyDescent="0.3">
      <c r="A182">
        <v>46778</v>
      </c>
      <c r="B182" s="4">
        <v>240801</v>
      </c>
      <c r="C182">
        <v>9</v>
      </c>
      <c r="D182">
        <v>2026</v>
      </c>
      <c r="E182">
        <v>6215</v>
      </c>
      <c r="F182">
        <v>0</v>
      </c>
      <c r="G182">
        <v>290.00100000000003</v>
      </c>
      <c r="H182">
        <v>268.77800000000002</v>
      </c>
      <c r="I182">
        <v>268.77800000000002</v>
      </c>
      <c r="J182">
        <v>290.00100000000003</v>
      </c>
      <c r="K182">
        <v>0</v>
      </c>
      <c r="L182">
        <v>6215</v>
      </c>
      <c r="M182">
        <v>0</v>
      </c>
      <c r="N182">
        <v>0</v>
      </c>
      <c r="P182">
        <v>288.47800000000001</v>
      </c>
      <c r="Q182">
        <v>0</v>
      </c>
      <c r="R182">
        <v>135928</v>
      </c>
      <c r="S182">
        <v>471.19</v>
      </c>
      <c r="U182">
        <v>98888</v>
      </c>
      <c r="V182">
        <v>152.864</v>
      </c>
      <c r="W182">
        <v>95005</v>
      </c>
      <c r="X182">
        <v>95005</v>
      </c>
      <c r="Z182">
        <v>0</v>
      </c>
      <c r="AC182">
        <v>0</v>
      </c>
      <c r="AD182" t="s">
        <v>427</v>
      </c>
      <c r="AE182">
        <v>0</v>
      </c>
      <c r="AH182">
        <v>0</v>
      </c>
      <c r="AI182">
        <v>0</v>
      </c>
      <c r="AJ182">
        <v>6215</v>
      </c>
      <c r="AK182" t="s">
        <v>949</v>
      </c>
      <c r="AL182" t="s">
        <v>616</v>
      </c>
      <c r="AM182">
        <v>0</v>
      </c>
      <c r="AN182">
        <v>0</v>
      </c>
      <c r="AO182">
        <v>0</v>
      </c>
      <c r="AP182">
        <v>0</v>
      </c>
      <c r="AQ182">
        <v>0</v>
      </c>
      <c r="AS182">
        <v>0</v>
      </c>
      <c r="AT182">
        <v>0</v>
      </c>
      <c r="AU182">
        <v>0</v>
      </c>
      <c r="AV182">
        <v>-28</v>
      </c>
      <c r="AW182">
        <v>3982553</v>
      </c>
      <c r="AX182">
        <v>3875389</v>
      </c>
      <c r="AY182">
        <v>2642293</v>
      </c>
      <c r="AZ182">
        <v>135928</v>
      </c>
      <c r="BA182">
        <v>17.917000000000002</v>
      </c>
      <c r="BB182">
        <v>0</v>
      </c>
      <c r="BC182">
        <v>0</v>
      </c>
      <c r="BD182">
        <v>0</v>
      </c>
      <c r="BE182">
        <v>0</v>
      </c>
      <c r="BF182">
        <v>3164185</v>
      </c>
      <c r="BG182">
        <v>0</v>
      </c>
      <c r="BJ182">
        <v>12</v>
      </c>
      <c r="BK182">
        <v>0</v>
      </c>
      <c r="BL182">
        <v>0</v>
      </c>
      <c r="BM182">
        <v>0</v>
      </c>
      <c r="BN182">
        <v>0</v>
      </c>
      <c r="BO182">
        <v>0</v>
      </c>
      <c r="BP182">
        <v>0</v>
      </c>
      <c r="BQ182">
        <v>882</v>
      </c>
      <c r="BS182">
        <v>0</v>
      </c>
      <c r="BT182">
        <v>0</v>
      </c>
      <c r="BU182">
        <v>0</v>
      </c>
      <c r="BV182">
        <v>0</v>
      </c>
      <c r="BW182">
        <v>0</v>
      </c>
      <c r="BY182">
        <v>0</v>
      </c>
      <c r="CA182">
        <v>0</v>
      </c>
      <c r="CB182">
        <v>0</v>
      </c>
      <c r="CC182">
        <v>0</v>
      </c>
      <c r="CD182">
        <v>0</v>
      </c>
      <c r="CE182">
        <v>0</v>
      </c>
      <c r="CF182">
        <v>0</v>
      </c>
      <c r="CG182">
        <v>0</v>
      </c>
      <c r="CH182">
        <v>129981</v>
      </c>
      <c r="CI182">
        <v>0</v>
      </c>
      <c r="CJ182">
        <v>4</v>
      </c>
      <c r="CK182">
        <v>0</v>
      </c>
      <c r="CL182">
        <v>0</v>
      </c>
      <c r="CN182">
        <v>0</v>
      </c>
      <c r="CO182">
        <v>1</v>
      </c>
      <c r="CP182">
        <v>1.226</v>
      </c>
      <c r="CQ182">
        <v>11.833</v>
      </c>
      <c r="CR182">
        <v>288.54500000000002</v>
      </c>
      <c r="CS182">
        <v>0</v>
      </c>
      <c r="CT182">
        <v>0</v>
      </c>
      <c r="CU182">
        <v>0</v>
      </c>
      <c r="CV182">
        <v>0</v>
      </c>
      <c r="CW182">
        <v>0</v>
      </c>
      <c r="CX182">
        <v>0</v>
      </c>
      <c r="CY182">
        <v>0</v>
      </c>
      <c r="CZ182">
        <v>0</v>
      </c>
      <c r="DB182">
        <v>1670455</v>
      </c>
      <c r="DC182">
        <v>0</v>
      </c>
      <c r="DD182">
        <v>0</v>
      </c>
      <c r="DE182">
        <v>493782</v>
      </c>
      <c r="DF182">
        <v>512145</v>
      </c>
      <c r="DG182">
        <v>79.45</v>
      </c>
      <c r="DH182">
        <v>0</v>
      </c>
      <c r="DI182">
        <v>18363</v>
      </c>
      <c r="DK182">
        <v>3806</v>
      </c>
      <c r="DL182">
        <v>0</v>
      </c>
      <c r="DM182">
        <v>401493</v>
      </c>
      <c r="DN182">
        <v>978</v>
      </c>
      <c r="DO182">
        <v>0</v>
      </c>
      <c r="DP182">
        <v>0</v>
      </c>
      <c r="DQ182">
        <v>0</v>
      </c>
      <c r="DR182">
        <v>0</v>
      </c>
      <c r="DS182">
        <v>0</v>
      </c>
      <c r="DT182">
        <v>0</v>
      </c>
      <c r="DU182">
        <v>0</v>
      </c>
      <c r="DV182">
        <v>0</v>
      </c>
      <c r="DW182">
        <v>0</v>
      </c>
      <c r="DX182">
        <v>0</v>
      </c>
      <c r="DY182">
        <v>0</v>
      </c>
      <c r="DZ182">
        <v>0</v>
      </c>
      <c r="EA182">
        <v>1.8000000000000002E-2</v>
      </c>
      <c r="EB182">
        <v>0</v>
      </c>
      <c r="EC182">
        <v>45.466000000000001</v>
      </c>
      <c r="ED182">
        <v>324957</v>
      </c>
      <c r="EE182">
        <v>0</v>
      </c>
      <c r="EF182">
        <v>0</v>
      </c>
      <c r="EG182">
        <v>0</v>
      </c>
      <c r="EH182">
        <v>59913</v>
      </c>
      <c r="EI182">
        <v>17601</v>
      </c>
      <c r="EJ182">
        <v>0.70800000000000007</v>
      </c>
      <c r="EK182">
        <v>2.226</v>
      </c>
      <c r="EL182">
        <v>0</v>
      </c>
      <c r="EM182">
        <v>0.45900000000000002</v>
      </c>
      <c r="EN182">
        <v>0.29899999999999999</v>
      </c>
      <c r="EO182">
        <v>0</v>
      </c>
      <c r="EP182">
        <v>0</v>
      </c>
      <c r="EQ182">
        <v>3.71</v>
      </c>
      <c r="ER182">
        <v>0</v>
      </c>
      <c r="ES182">
        <v>9.64</v>
      </c>
      <c r="ET182">
        <v>0</v>
      </c>
      <c r="EV182">
        <v>0</v>
      </c>
      <c r="EW182">
        <v>0</v>
      </c>
      <c r="EX182">
        <v>0</v>
      </c>
      <c r="EZ182">
        <v>3350124</v>
      </c>
      <c r="FA182">
        <v>0</v>
      </c>
      <c r="FB182">
        <v>3485074</v>
      </c>
      <c r="FC182">
        <v>0</v>
      </c>
      <c r="FD182">
        <v>0</v>
      </c>
      <c r="FE182">
        <v>445829</v>
      </c>
      <c r="FF182">
        <v>79436</v>
      </c>
      <c r="FG182">
        <v>6.7610000000000003E-2</v>
      </c>
      <c r="FH182">
        <v>3.1380999999999999E-2</v>
      </c>
      <c r="FI182">
        <v>0</v>
      </c>
      <c r="FJ182">
        <v>0</v>
      </c>
      <c r="FK182">
        <v>509.12100000000004</v>
      </c>
      <c r="FL182">
        <v>4140321</v>
      </c>
      <c r="FM182">
        <v>0</v>
      </c>
      <c r="FN182">
        <v>0</v>
      </c>
      <c r="FO182">
        <v>0</v>
      </c>
      <c r="FP182">
        <v>0</v>
      </c>
      <c r="FQ182">
        <v>0</v>
      </c>
      <c r="FR182">
        <v>0</v>
      </c>
      <c r="FS182">
        <v>0</v>
      </c>
      <c r="FT182">
        <v>0</v>
      </c>
      <c r="FU182">
        <v>0</v>
      </c>
      <c r="FV182">
        <v>0</v>
      </c>
      <c r="FW182">
        <v>0</v>
      </c>
      <c r="FX182">
        <v>0</v>
      </c>
      <c r="FY182">
        <v>0</v>
      </c>
      <c r="GB182">
        <v>172327</v>
      </c>
      <c r="GC182">
        <v>172327</v>
      </c>
      <c r="GD182">
        <v>17.513000000000002</v>
      </c>
      <c r="GF182">
        <v>0</v>
      </c>
      <c r="GG182">
        <v>0</v>
      </c>
      <c r="GH182">
        <v>0</v>
      </c>
      <c r="GI182">
        <v>0</v>
      </c>
      <c r="GK182">
        <v>0</v>
      </c>
      <c r="GL182">
        <v>0</v>
      </c>
      <c r="GM182">
        <v>0</v>
      </c>
      <c r="GN182">
        <v>0</v>
      </c>
      <c r="GO182">
        <v>0</v>
      </c>
      <c r="GQ182">
        <v>0</v>
      </c>
      <c r="GR182">
        <v>0</v>
      </c>
      <c r="GS182">
        <v>0</v>
      </c>
      <c r="GT182">
        <v>0</v>
      </c>
      <c r="HB182">
        <v>0</v>
      </c>
      <c r="HC182">
        <v>0</v>
      </c>
      <c r="HD182">
        <v>108141</v>
      </c>
      <c r="HE182">
        <v>0</v>
      </c>
      <c r="HF182">
        <v>311782</v>
      </c>
      <c r="HG182">
        <v>0</v>
      </c>
      <c r="HH182">
        <v>0</v>
      </c>
      <c r="HI182">
        <v>0</v>
      </c>
      <c r="HJ182">
        <v>106708</v>
      </c>
      <c r="HK182">
        <v>1212</v>
      </c>
      <c r="HL182">
        <v>2521</v>
      </c>
      <c r="HM182">
        <v>0</v>
      </c>
      <c r="HN182">
        <v>0</v>
      </c>
      <c r="HO182">
        <v>0</v>
      </c>
      <c r="HP182">
        <v>68701</v>
      </c>
      <c r="HQ182">
        <v>0</v>
      </c>
      <c r="HR182">
        <v>0</v>
      </c>
      <c r="HS182">
        <v>3349146</v>
      </c>
      <c r="HT182">
        <v>79436</v>
      </c>
      <c r="HW182">
        <v>0</v>
      </c>
      <c r="HX182">
        <v>15</v>
      </c>
      <c r="HY182">
        <v>17</v>
      </c>
      <c r="HZ182">
        <v>55</v>
      </c>
      <c r="IA182">
        <v>89</v>
      </c>
      <c r="IB182">
        <v>127</v>
      </c>
      <c r="IC182">
        <v>303</v>
      </c>
      <c r="ID182">
        <v>0</v>
      </c>
      <c r="IE182">
        <v>0</v>
      </c>
      <c r="IF182">
        <v>0</v>
      </c>
      <c r="IG182">
        <v>0</v>
      </c>
      <c r="IH182">
        <v>0</v>
      </c>
      <c r="II182">
        <v>249.82300000000001</v>
      </c>
      <c r="IJ182">
        <v>152.864</v>
      </c>
      <c r="IK182">
        <v>0</v>
      </c>
      <c r="IL182">
        <v>0</v>
      </c>
      <c r="IM182">
        <v>0</v>
      </c>
      <c r="IN182">
        <v>0</v>
      </c>
      <c r="IO182">
        <v>0</v>
      </c>
      <c r="IP182">
        <v>249.82300000000001</v>
      </c>
      <c r="IQ182">
        <v>152.864</v>
      </c>
      <c r="IR182">
        <v>95005</v>
      </c>
      <c r="IS182">
        <v>0</v>
      </c>
      <c r="IT182">
        <v>0</v>
      </c>
      <c r="IU182">
        <v>0</v>
      </c>
      <c r="IV182">
        <v>0</v>
      </c>
      <c r="IW182">
        <v>6215</v>
      </c>
      <c r="IX182">
        <v>0</v>
      </c>
      <c r="IY182">
        <v>0</v>
      </c>
      <c r="IZ182">
        <v>68701</v>
      </c>
      <c r="JA182">
        <v>0</v>
      </c>
      <c r="JB182">
        <v>0</v>
      </c>
      <c r="JC182">
        <v>0</v>
      </c>
      <c r="JD182">
        <v>0</v>
      </c>
      <c r="JE182">
        <v>0</v>
      </c>
      <c r="JF182">
        <v>0</v>
      </c>
      <c r="JG182">
        <v>0</v>
      </c>
      <c r="JH182">
        <v>0</v>
      </c>
      <c r="JJ182">
        <v>0</v>
      </c>
      <c r="JK182">
        <v>0</v>
      </c>
      <c r="JL182">
        <v>0</v>
      </c>
      <c r="JM182">
        <v>0</v>
      </c>
      <c r="JO182">
        <v>0</v>
      </c>
      <c r="JP182">
        <v>12.515000000000001</v>
      </c>
      <c r="JQ182">
        <v>4.9980000000000002</v>
      </c>
      <c r="JR182">
        <v>0</v>
      </c>
      <c r="JS182">
        <v>118142</v>
      </c>
      <c r="JT182">
        <v>54185</v>
      </c>
      <c r="JU182">
        <v>0</v>
      </c>
      <c r="JW182">
        <v>0</v>
      </c>
      <c r="JX182">
        <v>0</v>
      </c>
      <c r="JY182">
        <v>0</v>
      </c>
      <c r="JZ182">
        <v>0</v>
      </c>
      <c r="KD182">
        <v>0</v>
      </c>
      <c r="KE182">
        <v>7375</v>
      </c>
      <c r="KG182">
        <v>0</v>
      </c>
      <c r="KH182">
        <v>0</v>
      </c>
      <c r="KI182">
        <v>0</v>
      </c>
      <c r="KJ182">
        <v>0</v>
      </c>
      <c r="KK182">
        <v>0</v>
      </c>
      <c r="KL182">
        <v>0</v>
      </c>
      <c r="KM182">
        <v>0</v>
      </c>
      <c r="KN182">
        <v>0</v>
      </c>
      <c r="KO182">
        <v>0</v>
      </c>
      <c r="KP182">
        <v>0</v>
      </c>
      <c r="KQ182">
        <v>0</v>
      </c>
      <c r="KS182">
        <v>0</v>
      </c>
      <c r="KT182">
        <v>0</v>
      </c>
      <c r="KU182">
        <v>0</v>
      </c>
      <c r="KW182">
        <v>0</v>
      </c>
      <c r="KX182">
        <v>0</v>
      </c>
      <c r="KY182">
        <v>0</v>
      </c>
      <c r="KZ182">
        <v>3896251</v>
      </c>
      <c r="LA182">
        <v>0</v>
      </c>
      <c r="LB182">
        <v>0</v>
      </c>
      <c r="LD182">
        <v>0</v>
      </c>
      <c r="LE182">
        <v>0</v>
      </c>
      <c r="LF182">
        <v>0</v>
      </c>
      <c r="LG182">
        <v>21840</v>
      </c>
      <c r="LH182">
        <v>0</v>
      </c>
      <c r="LI182">
        <v>3896251</v>
      </c>
      <c r="LJ182">
        <v>288.54500000000002</v>
      </c>
      <c r="LK182">
        <v>3</v>
      </c>
      <c r="LL182">
        <v>100620</v>
      </c>
      <c r="LM182">
        <v>6088</v>
      </c>
      <c r="LN182">
        <v>0</v>
      </c>
      <c r="LO182">
        <v>0</v>
      </c>
      <c r="LP182">
        <v>0</v>
      </c>
      <c r="LQ182">
        <v>0</v>
      </c>
      <c r="LR182">
        <v>0</v>
      </c>
      <c r="LS182">
        <v>0</v>
      </c>
      <c r="LT182">
        <v>0</v>
      </c>
      <c r="LU182">
        <v>0</v>
      </c>
      <c r="LV182">
        <v>0</v>
      </c>
      <c r="LW182">
        <v>0</v>
      </c>
      <c r="LX182">
        <v>0</v>
      </c>
      <c r="LY182">
        <v>0</v>
      </c>
      <c r="LZ182">
        <v>362</v>
      </c>
      <c r="MA182">
        <v>21840</v>
      </c>
      <c r="MB182">
        <v>0</v>
      </c>
      <c r="MC182">
        <v>14560</v>
      </c>
      <c r="MD182">
        <v>7280</v>
      </c>
      <c r="ME182">
        <v>0</v>
      </c>
      <c r="MF182">
        <v>0</v>
      </c>
      <c r="MG182">
        <v>4004393</v>
      </c>
      <c r="MH182">
        <v>0</v>
      </c>
      <c r="MI182">
        <v>0</v>
      </c>
      <c r="MJ182">
        <v>0</v>
      </c>
      <c r="MK182">
        <v>0</v>
      </c>
      <c r="ML182">
        <v>0</v>
      </c>
      <c r="MM182">
        <v>1228196.149</v>
      </c>
      <c r="MN182">
        <v>0</v>
      </c>
      <c r="MO182">
        <v>81365.085000000006</v>
      </c>
      <c r="MP182">
        <v>0</v>
      </c>
      <c r="MQ182">
        <v>0</v>
      </c>
      <c r="MS182">
        <v>763323922</v>
      </c>
      <c r="MT182">
        <v>257639917</v>
      </c>
      <c r="MU182">
        <v>0</v>
      </c>
      <c r="MV182">
        <v>0</v>
      </c>
      <c r="MW182">
        <v>0</v>
      </c>
      <c r="MX182">
        <v>505684005</v>
      </c>
      <c r="MY182">
        <v>0</v>
      </c>
      <c r="MZ182">
        <v>88000</v>
      </c>
      <c r="NA182">
        <v>9</v>
      </c>
      <c r="NB182">
        <v>4</v>
      </c>
      <c r="ND182">
        <v>318.94400000000002</v>
      </c>
      <c r="NE182">
        <v>14352</v>
      </c>
      <c r="NF182">
        <v>2</v>
      </c>
      <c r="NG182">
        <v>2000</v>
      </c>
      <c r="NH182">
        <v>38372</v>
      </c>
      <c r="NI182">
        <v>0</v>
      </c>
      <c r="NJ182">
        <v>0</v>
      </c>
      <c r="NK182">
        <v>37143</v>
      </c>
      <c r="NL182">
        <v>0</v>
      </c>
      <c r="NN182">
        <v>0</v>
      </c>
      <c r="NO182">
        <v>0</v>
      </c>
      <c r="NP182">
        <v>364</v>
      </c>
      <c r="NT182">
        <v>0</v>
      </c>
      <c r="NU182">
        <v>0</v>
      </c>
      <c r="NV182">
        <v>0</v>
      </c>
      <c r="NW182">
        <v>0</v>
      </c>
      <c r="NX182">
        <v>0</v>
      </c>
      <c r="NY182">
        <v>0</v>
      </c>
      <c r="NZ182">
        <v>0</v>
      </c>
      <c r="OA182">
        <v>0</v>
      </c>
      <c r="OB182">
        <v>0</v>
      </c>
      <c r="OC182">
        <v>0</v>
      </c>
      <c r="OD182">
        <v>0</v>
      </c>
      <c r="OE182">
        <v>4000</v>
      </c>
      <c r="OF182">
        <v>48000</v>
      </c>
      <c r="OG182">
        <v>4000</v>
      </c>
      <c r="OH182">
        <v>8000</v>
      </c>
      <c r="OO182">
        <v>0</v>
      </c>
      <c r="OP182">
        <v>0</v>
      </c>
      <c r="OQ182">
        <v>0</v>
      </c>
      <c r="OR182">
        <v>0</v>
      </c>
      <c r="OS182">
        <v>0</v>
      </c>
      <c r="OT182">
        <v>0</v>
      </c>
      <c r="OU182">
        <v>0</v>
      </c>
      <c r="OV182">
        <v>1152168</v>
      </c>
      <c r="OX182">
        <v>0.25270000000000004</v>
      </c>
      <c r="OY182">
        <v>406500.10000000003</v>
      </c>
      <c r="OZ182">
        <v>189389</v>
      </c>
      <c r="PA182">
        <v>69878</v>
      </c>
      <c r="PB182">
        <v>6925</v>
      </c>
      <c r="PC182">
        <v>0</v>
      </c>
      <c r="PD182">
        <v>35000000</v>
      </c>
      <c r="PE182">
        <v>33517000</v>
      </c>
      <c r="PF182">
        <v>1483000</v>
      </c>
      <c r="PG182">
        <v>306</v>
      </c>
      <c r="PH182">
        <v>0</v>
      </c>
      <c r="PI182">
        <v>0</v>
      </c>
      <c r="PJ182">
        <v>0</v>
      </c>
      <c r="PK182">
        <v>0</v>
      </c>
      <c r="PL182">
        <v>0</v>
      </c>
      <c r="PM182">
        <v>0</v>
      </c>
      <c r="PN182">
        <v>0</v>
      </c>
      <c r="PO182">
        <v>0</v>
      </c>
    </row>
    <row r="183" spans="1:431" customFormat="1" x14ac:dyDescent="0.3">
      <c r="A183">
        <v>46778</v>
      </c>
      <c r="B183" s="4">
        <v>246801</v>
      </c>
      <c r="C183">
        <v>9</v>
      </c>
      <c r="D183">
        <v>2026</v>
      </c>
      <c r="E183">
        <v>6215</v>
      </c>
      <c r="F183">
        <v>0</v>
      </c>
      <c r="G183">
        <v>1688.97</v>
      </c>
      <c r="H183">
        <v>1653.5420000000001</v>
      </c>
      <c r="I183">
        <v>1653.5420000000001</v>
      </c>
      <c r="J183">
        <v>1688.97</v>
      </c>
      <c r="K183">
        <v>0</v>
      </c>
      <c r="L183">
        <v>6215</v>
      </c>
      <c r="M183">
        <v>0</v>
      </c>
      <c r="N183">
        <v>0</v>
      </c>
      <c r="P183">
        <v>1679.8310000000001</v>
      </c>
      <c r="Q183">
        <v>0</v>
      </c>
      <c r="R183">
        <v>791520</v>
      </c>
      <c r="S183">
        <v>471.19</v>
      </c>
      <c r="U183">
        <v>575838</v>
      </c>
      <c r="V183">
        <v>243.155</v>
      </c>
      <c r="W183">
        <v>151121</v>
      </c>
      <c r="X183">
        <v>151121</v>
      </c>
      <c r="Z183">
        <v>0</v>
      </c>
      <c r="AC183">
        <v>0</v>
      </c>
      <c r="AD183" t="s">
        <v>427</v>
      </c>
      <c r="AE183">
        <v>0</v>
      </c>
      <c r="AH183">
        <v>0</v>
      </c>
      <c r="AI183">
        <v>0</v>
      </c>
      <c r="AJ183">
        <v>6215</v>
      </c>
      <c r="AK183" t="s">
        <v>949</v>
      </c>
      <c r="AL183" t="s">
        <v>599</v>
      </c>
      <c r="AM183">
        <v>0</v>
      </c>
      <c r="AN183">
        <v>0</v>
      </c>
      <c r="AO183">
        <v>0</v>
      </c>
      <c r="AP183">
        <v>0</v>
      </c>
      <c r="AQ183">
        <v>0</v>
      </c>
      <c r="AS183">
        <v>0</v>
      </c>
      <c r="AT183">
        <v>0</v>
      </c>
      <c r="AU183">
        <v>0</v>
      </c>
      <c r="AV183">
        <v>-129</v>
      </c>
      <c r="AW183">
        <v>17696549</v>
      </c>
      <c r="AX183">
        <v>17069412</v>
      </c>
      <c r="AY183">
        <v>11950873</v>
      </c>
      <c r="AZ183">
        <v>791520</v>
      </c>
      <c r="BA183">
        <v>0</v>
      </c>
      <c r="BB183">
        <v>0</v>
      </c>
      <c r="BC183">
        <v>0</v>
      </c>
      <c r="BD183">
        <v>0</v>
      </c>
      <c r="BE183">
        <v>0</v>
      </c>
      <c r="BF183">
        <v>14379740</v>
      </c>
      <c r="BG183">
        <v>0</v>
      </c>
      <c r="BJ183">
        <v>12</v>
      </c>
      <c r="BK183">
        <v>0</v>
      </c>
      <c r="BL183">
        <v>0</v>
      </c>
      <c r="BM183">
        <v>0</v>
      </c>
      <c r="BN183">
        <v>0</v>
      </c>
      <c r="BO183">
        <v>0</v>
      </c>
      <c r="BP183">
        <v>0</v>
      </c>
      <c r="BQ183">
        <v>624</v>
      </c>
      <c r="BS183">
        <v>0</v>
      </c>
      <c r="BT183">
        <v>0</v>
      </c>
      <c r="BU183">
        <v>0</v>
      </c>
      <c r="BV183">
        <v>0</v>
      </c>
      <c r="BW183">
        <v>0</v>
      </c>
      <c r="BY183">
        <v>0</v>
      </c>
      <c r="CA183">
        <v>0</v>
      </c>
      <c r="CB183">
        <v>0</v>
      </c>
      <c r="CC183">
        <v>0</v>
      </c>
      <c r="CD183">
        <v>0</v>
      </c>
      <c r="CE183">
        <v>0</v>
      </c>
      <c r="CF183">
        <v>0</v>
      </c>
      <c r="CG183">
        <v>0</v>
      </c>
      <c r="CH183">
        <v>735237</v>
      </c>
      <c r="CI183">
        <v>0</v>
      </c>
      <c r="CJ183">
        <v>4</v>
      </c>
      <c r="CK183">
        <v>0</v>
      </c>
      <c r="CL183">
        <v>0</v>
      </c>
      <c r="CN183">
        <v>0</v>
      </c>
      <c r="CO183">
        <v>1</v>
      </c>
      <c r="CP183">
        <v>0</v>
      </c>
      <c r="CQ183">
        <v>0</v>
      </c>
      <c r="CR183">
        <v>1682.4280000000001</v>
      </c>
      <c r="CS183">
        <v>0</v>
      </c>
      <c r="CT183">
        <v>0</v>
      </c>
      <c r="CU183">
        <v>0</v>
      </c>
      <c r="CV183">
        <v>0</v>
      </c>
      <c r="CW183">
        <v>0</v>
      </c>
      <c r="CX183">
        <v>0</v>
      </c>
      <c r="CY183">
        <v>0</v>
      </c>
      <c r="CZ183">
        <v>0</v>
      </c>
      <c r="DB183">
        <v>10276764</v>
      </c>
      <c r="DC183">
        <v>0</v>
      </c>
      <c r="DD183">
        <v>0</v>
      </c>
      <c r="DE183">
        <v>212786</v>
      </c>
      <c r="DF183">
        <v>212786</v>
      </c>
      <c r="DG183">
        <v>34.238</v>
      </c>
      <c r="DH183">
        <v>0</v>
      </c>
      <c r="DI183">
        <v>0</v>
      </c>
      <c r="DK183">
        <v>0</v>
      </c>
      <c r="DL183">
        <v>0</v>
      </c>
      <c r="DM183">
        <v>1100510</v>
      </c>
      <c r="DN183">
        <v>2679</v>
      </c>
      <c r="DO183">
        <v>0</v>
      </c>
      <c r="DP183">
        <v>0</v>
      </c>
      <c r="DQ183">
        <v>0</v>
      </c>
      <c r="DR183">
        <v>0</v>
      </c>
      <c r="DS183">
        <v>0</v>
      </c>
      <c r="DT183">
        <v>0</v>
      </c>
      <c r="DU183">
        <v>0</v>
      </c>
      <c r="DV183">
        <v>0</v>
      </c>
      <c r="DW183">
        <v>0</v>
      </c>
      <c r="DX183">
        <v>0</v>
      </c>
      <c r="DY183">
        <v>0</v>
      </c>
      <c r="DZ183">
        <v>0</v>
      </c>
      <c r="EA183">
        <v>0</v>
      </c>
      <c r="EB183">
        <v>0</v>
      </c>
      <c r="EC183">
        <v>57.947000000000003</v>
      </c>
      <c r="ED183">
        <v>414162</v>
      </c>
      <c r="EE183">
        <v>0</v>
      </c>
      <c r="EF183">
        <v>0</v>
      </c>
      <c r="EG183">
        <v>1.4160000000000001</v>
      </c>
      <c r="EH183">
        <v>689027</v>
      </c>
      <c r="EI183">
        <v>0</v>
      </c>
      <c r="EJ183">
        <v>0</v>
      </c>
      <c r="EK183">
        <v>26.85</v>
      </c>
      <c r="EL183">
        <v>0</v>
      </c>
      <c r="EM183">
        <v>4.6589999999999998</v>
      </c>
      <c r="EN183">
        <v>2.5030000000000001</v>
      </c>
      <c r="EO183">
        <v>0</v>
      </c>
      <c r="EP183">
        <v>0</v>
      </c>
      <c r="EQ183">
        <v>35.428000000000004</v>
      </c>
      <c r="ER183">
        <v>0</v>
      </c>
      <c r="ES183">
        <v>110.86500000000001</v>
      </c>
      <c r="ET183">
        <v>0</v>
      </c>
      <c r="EV183">
        <v>0</v>
      </c>
      <c r="EW183">
        <v>0</v>
      </c>
      <c r="EX183">
        <v>0</v>
      </c>
      <c r="EZ183">
        <v>14682327</v>
      </c>
      <c r="FA183">
        <v>0</v>
      </c>
      <c r="FB183">
        <v>15471167</v>
      </c>
      <c r="FC183">
        <v>0</v>
      </c>
      <c r="FD183">
        <v>0</v>
      </c>
      <c r="FE183">
        <v>2026085</v>
      </c>
      <c r="FF183">
        <v>361000</v>
      </c>
      <c r="FG183">
        <v>6.7610000000000003E-2</v>
      </c>
      <c r="FH183">
        <v>3.1380999999999999E-2</v>
      </c>
      <c r="FI183">
        <v>0</v>
      </c>
      <c r="FJ183">
        <v>0</v>
      </c>
      <c r="FK183">
        <v>2313.7150000000001</v>
      </c>
      <c r="FL183">
        <v>18593489</v>
      </c>
      <c r="FM183">
        <v>0</v>
      </c>
      <c r="FN183">
        <v>0</v>
      </c>
      <c r="FO183">
        <v>0</v>
      </c>
      <c r="FP183">
        <v>0</v>
      </c>
      <c r="FQ183">
        <v>0</v>
      </c>
      <c r="FR183">
        <v>0</v>
      </c>
      <c r="FS183">
        <v>0</v>
      </c>
      <c r="FT183">
        <v>0</v>
      </c>
      <c r="FU183">
        <v>0</v>
      </c>
      <c r="FV183">
        <v>0</v>
      </c>
      <c r="FW183">
        <v>0</v>
      </c>
      <c r="FX183">
        <v>0</v>
      </c>
      <c r="FY183">
        <v>0</v>
      </c>
      <c r="GB183">
        <v>0</v>
      </c>
      <c r="GC183">
        <v>0</v>
      </c>
      <c r="GD183">
        <v>0</v>
      </c>
      <c r="GF183">
        <v>0</v>
      </c>
      <c r="GG183">
        <v>0</v>
      </c>
      <c r="GH183">
        <v>0</v>
      </c>
      <c r="GI183">
        <v>0</v>
      </c>
      <c r="GK183">
        <v>0</v>
      </c>
      <c r="GL183">
        <v>0</v>
      </c>
      <c r="GM183">
        <v>0</v>
      </c>
      <c r="GN183">
        <v>0</v>
      </c>
      <c r="GO183">
        <v>0</v>
      </c>
      <c r="GQ183">
        <v>0</v>
      </c>
      <c r="GR183">
        <v>0</v>
      </c>
      <c r="GS183">
        <v>0</v>
      </c>
      <c r="GT183">
        <v>0</v>
      </c>
      <c r="HB183">
        <v>0</v>
      </c>
      <c r="HC183">
        <v>0</v>
      </c>
      <c r="HD183">
        <v>629817</v>
      </c>
      <c r="HE183">
        <v>0</v>
      </c>
      <c r="HF183">
        <v>1918109</v>
      </c>
      <c r="HG183">
        <v>57178</v>
      </c>
      <c r="HH183">
        <v>79381</v>
      </c>
      <c r="HI183">
        <v>0</v>
      </c>
      <c r="HJ183">
        <v>69039</v>
      </c>
      <c r="HK183">
        <v>4375</v>
      </c>
      <c r="HL183">
        <v>2153</v>
      </c>
      <c r="HM183">
        <v>136000</v>
      </c>
      <c r="HN183">
        <v>445212</v>
      </c>
      <c r="HO183">
        <v>0</v>
      </c>
      <c r="HP183">
        <v>0</v>
      </c>
      <c r="HQ183">
        <v>0</v>
      </c>
      <c r="HR183">
        <v>0</v>
      </c>
      <c r="HS183">
        <v>14679647</v>
      </c>
      <c r="HT183">
        <v>361000</v>
      </c>
      <c r="HW183">
        <v>0</v>
      </c>
      <c r="HX183">
        <v>104</v>
      </c>
      <c r="HY183">
        <v>26</v>
      </c>
      <c r="HZ183">
        <v>9</v>
      </c>
      <c r="IA183">
        <v>5</v>
      </c>
      <c r="IB183">
        <v>4</v>
      </c>
      <c r="IC183">
        <v>148</v>
      </c>
      <c r="ID183">
        <v>0</v>
      </c>
      <c r="IE183">
        <v>0</v>
      </c>
      <c r="IF183">
        <v>0</v>
      </c>
      <c r="IG183">
        <v>92</v>
      </c>
      <c r="IH183">
        <v>213.97</v>
      </c>
      <c r="II183">
        <v>0</v>
      </c>
      <c r="IJ183">
        <v>243.155</v>
      </c>
      <c r="IK183">
        <v>0</v>
      </c>
      <c r="IL183">
        <v>5</v>
      </c>
      <c r="IM183">
        <v>33</v>
      </c>
      <c r="IN183">
        <v>3</v>
      </c>
      <c r="IO183">
        <v>41</v>
      </c>
      <c r="IP183">
        <v>0</v>
      </c>
      <c r="IQ183">
        <v>243.155</v>
      </c>
      <c r="IR183">
        <v>151121</v>
      </c>
      <c r="IS183">
        <v>0</v>
      </c>
      <c r="IT183">
        <v>25000</v>
      </c>
      <c r="IU183">
        <v>99000</v>
      </c>
      <c r="IV183">
        <v>12000</v>
      </c>
      <c r="IW183">
        <v>6215</v>
      </c>
      <c r="IX183">
        <v>0</v>
      </c>
      <c r="IY183">
        <v>0</v>
      </c>
      <c r="IZ183">
        <v>0</v>
      </c>
      <c r="JA183">
        <v>0</v>
      </c>
      <c r="JB183">
        <v>13</v>
      </c>
      <c r="JC183">
        <v>160394</v>
      </c>
      <c r="JD183">
        <v>31</v>
      </c>
      <c r="JE183">
        <v>192293</v>
      </c>
      <c r="JF183">
        <v>25</v>
      </c>
      <c r="JG183">
        <v>77525</v>
      </c>
      <c r="JH183">
        <v>15000</v>
      </c>
      <c r="JJ183">
        <v>0</v>
      </c>
      <c r="JK183">
        <v>0</v>
      </c>
      <c r="JL183">
        <v>0</v>
      </c>
      <c r="JM183">
        <v>0</v>
      </c>
      <c r="JO183">
        <v>0</v>
      </c>
      <c r="JP183">
        <v>0</v>
      </c>
      <c r="JQ183">
        <v>0</v>
      </c>
      <c r="JR183">
        <v>0</v>
      </c>
      <c r="JS183">
        <v>0</v>
      </c>
      <c r="JT183">
        <v>0</v>
      </c>
      <c r="JU183">
        <v>0</v>
      </c>
      <c r="JW183">
        <v>0</v>
      </c>
      <c r="JX183">
        <v>0</v>
      </c>
      <c r="JY183">
        <v>0</v>
      </c>
      <c r="JZ183">
        <v>0</v>
      </c>
      <c r="KD183">
        <v>0</v>
      </c>
      <c r="KE183">
        <v>7375</v>
      </c>
      <c r="KG183">
        <v>0</v>
      </c>
      <c r="KH183">
        <v>0</v>
      </c>
      <c r="KI183">
        <v>0</v>
      </c>
      <c r="KJ183">
        <v>38</v>
      </c>
      <c r="KK183">
        <v>54</v>
      </c>
      <c r="KL183">
        <v>23617</v>
      </c>
      <c r="KM183">
        <v>33561</v>
      </c>
      <c r="KN183">
        <v>0</v>
      </c>
      <c r="KO183">
        <v>0</v>
      </c>
      <c r="KP183">
        <v>0</v>
      </c>
      <c r="KQ183">
        <v>0</v>
      </c>
      <c r="KS183">
        <v>0</v>
      </c>
      <c r="KT183">
        <v>0</v>
      </c>
      <c r="KU183">
        <v>0</v>
      </c>
      <c r="KW183">
        <v>0</v>
      </c>
      <c r="KX183">
        <v>0</v>
      </c>
      <c r="KY183">
        <v>0</v>
      </c>
      <c r="KZ183">
        <v>17172152</v>
      </c>
      <c r="LA183">
        <v>0</v>
      </c>
      <c r="LB183">
        <v>0</v>
      </c>
      <c r="LD183">
        <v>0</v>
      </c>
      <c r="LE183">
        <v>0</v>
      </c>
      <c r="LF183">
        <v>0</v>
      </c>
      <c r="LG183">
        <v>105420</v>
      </c>
      <c r="LH183">
        <v>0</v>
      </c>
      <c r="LI183">
        <v>17172152</v>
      </c>
      <c r="LJ183">
        <v>1682.4280000000001</v>
      </c>
      <c r="LK183">
        <v>1</v>
      </c>
      <c r="LL183">
        <v>33540</v>
      </c>
      <c r="LM183">
        <v>35499</v>
      </c>
      <c r="LN183">
        <v>0</v>
      </c>
      <c r="LO183">
        <v>0</v>
      </c>
      <c r="LP183">
        <v>0</v>
      </c>
      <c r="LQ183">
        <v>0</v>
      </c>
      <c r="LR183">
        <v>0</v>
      </c>
      <c r="LS183">
        <v>0</v>
      </c>
      <c r="LT183">
        <v>0</v>
      </c>
      <c r="LU183">
        <v>0</v>
      </c>
      <c r="LV183">
        <v>0</v>
      </c>
      <c r="LW183">
        <v>0</v>
      </c>
      <c r="LX183">
        <v>0</v>
      </c>
      <c r="LY183">
        <v>0</v>
      </c>
      <c r="LZ183">
        <v>1757</v>
      </c>
      <c r="MA183">
        <v>105420</v>
      </c>
      <c r="MB183">
        <v>0</v>
      </c>
      <c r="MC183">
        <v>70280</v>
      </c>
      <c r="MD183">
        <v>35140</v>
      </c>
      <c r="ME183">
        <v>0</v>
      </c>
      <c r="MF183">
        <v>0</v>
      </c>
      <c r="MG183">
        <v>17801969</v>
      </c>
      <c r="MH183">
        <v>0</v>
      </c>
      <c r="MI183">
        <v>0</v>
      </c>
      <c r="MJ183">
        <v>0</v>
      </c>
      <c r="MK183">
        <v>0</v>
      </c>
      <c r="ML183">
        <v>0</v>
      </c>
      <c r="MM183">
        <v>1228196.149</v>
      </c>
      <c r="MN183">
        <v>0</v>
      </c>
      <c r="MO183">
        <v>81365.085000000006</v>
      </c>
      <c r="MP183">
        <v>555.04600000000005</v>
      </c>
      <c r="MQ183">
        <v>769.01600000000008</v>
      </c>
      <c r="MS183">
        <v>763323922</v>
      </c>
      <c r="MT183">
        <v>257639917</v>
      </c>
      <c r="MU183">
        <v>44885</v>
      </c>
      <c r="MV183">
        <v>132982</v>
      </c>
      <c r="MW183">
        <v>34496</v>
      </c>
      <c r="MX183">
        <v>505684005</v>
      </c>
      <c r="MY183">
        <v>0</v>
      </c>
      <c r="MZ183">
        <v>708000</v>
      </c>
      <c r="NA183">
        <v>85</v>
      </c>
      <c r="NB183">
        <v>7</v>
      </c>
      <c r="ND183">
        <v>1962.1680000000001</v>
      </c>
      <c r="NE183">
        <v>88298</v>
      </c>
      <c r="NF183">
        <v>36</v>
      </c>
      <c r="NG183">
        <v>36000</v>
      </c>
      <c r="NH183">
        <v>186242</v>
      </c>
      <c r="NI183">
        <v>0</v>
      </c>
      <c r="NJ183">
        <v>0</v>
      </c>
      <c r="NK183">
        <v>58143</v>
      </c>
      <c r="NL183">
        <v>0</v>
      </c>
      <c r="NN183">
        <v>0</v>
      </c>
      <c r="NO183">
        <v>0</v>
      </c>
      <c r="NP183">
        <v>1757</v>
      </c>
      <c r="NT183">
        <v>0</v>
      </c>
      <c r="NU183">
        <v>0</v>
      </c>
      <c r="NV183">
        <v>0</v>
      </c>
      <c r="NW183">
        <v>0</v>
      </c>
      <c r="NX183">
        <v>0</v>
      </c>
      <c r="NY183">
        <v>0</v>
      </c>
      <c r="NZ183">
        <v>0</v>
      </c>
      <c r="OA183">
        <v>0</v>
      </c>
      <c r="OB183">
        <v>0</v>
      </c>
      <c r="OC183">
        <v>0</v>
      </c>
      <c r="OD183">
        <v>0</v>
      </c>
      <c r="OE183">
        <v>32000</v>
      </c>
      <c r="OF183">
        <v>32000</v>
      </c>
      <c r="OG183">
        <v>4000</v>
      </c>
      <c r="OH183">
        <v>8000</v>
      </c>
      <c r="OO183">
        <v>0</v>
      </c>
      <c r="OP183">
        <v>0</v>
      </c>
      <c r="OQ183">
        <v>0</v>
      </c>
      <c r="OR183">
        <v>0</v>
      </c>
      <c r="OS183">
        <v>0</v>
      </c>
      <c r="OT183">
        <v>0</v>
      </c>
      <c r="OU183">
        <v>0</v>
      </c>
      <c r="OV183">
        <v>2274833</v>
      </c>
      <c r="OX183">
        <v>0.25270000000000004</v>
      </c>
      <c r="OY183">
        <v>406500.10000000003</v>
      </c>
      <c r="OZ183">
        <v>382974</v>
      </c>
      <c r="PA183">
        <v>141304</v>
      </c>
      <c r="PB183">
        <v>6925</v>
      </c>
      <c r="PC183">
        <v>0</v>
      </c>
      <c r="PD183">
        <v>35000000</v>
      </c>
      <c r="PE183">
        <v>33517000</v>
      </c>
      <c r="PF183">
        <v>1483000</v>
      </c>
      <c r="PG183">
        <v>306</v>
      </c>
      <c r="PH183">
        <v>0</v>
      </c>
      <c r="PI183">
        <v>0</v>
      </c>
      <c r="PJ183">
        <v>0</v>
      </c>
      <c r="PK183">
        <v>0</v>
      </c>
      <c r="PL183">
        <v>0</v>
      </c>
      <c r="PM183">
        <v>0</v>
      </c>
      <c r="PN183">
        <v>0</v>
      </c>
      <c r="PO183">
        <v>0</v>
      </c>
    </row>
    <row r="184" spans="1:431" customFormat="1" x14ac:dyDescent="0.3">
      <c r="A184">
        <v>46778</v>
      </c>
      <c r="B184" s="4">
        <v>246802</v>
      </c>
      <c r="C184">
        <v>9</v>
      </c>
      <c r="D184">
        <v>2026</v>
      </c>
      <c r="E184">
        <v>6215</v>
      </c>
      <c r="F184">
        <v>0</v>
      </c>
      <c r="G184">
        <v>227.095</v>
      </c>
      <c r="H184">
        <v>208.82600000000002</v>
      </c>
      <c r="I184">
        <v>208.82600000000002</v>
      </c>
      <c r="J184">
        <v>227.095</v>
      </c>
      <c r="K184">
        <v>0</v>
      </c>
      <c r="L184">
        <v>6215</v>
      </c>
      <c r="M184">
        <v>0</v>
      </c>
      <c r="N184">
        <v>0</v>
      </c>
      <c r="P184">
        <v>264.96699999999998</v>
      </c>
      <c r="Q184">
        <v>0</v>
      </c>
      <c r="R184">
        <v>124850</v>
      </c>
      <c r="S184">
        <v>471.19</v>
      </c>
      <c r="U184">
        <v>90832</v>
      </c>
      <c r="V184">
        <v>27.956000000000003</v>
      </c>
      <c r="W184">
        <v>17375</v>
      </c>
      <c r="X184">
        <v>17375</v>
      </c>
      <c r="Z184">
        <v>0</v>
      </c>
      <c r="AC184">
        <v>0</v>
      </c>
      <c r="AD184" t="s">
        <v>427</v>
      </c>
      <c r="AE184">
        <v>0</v>
      </c>
      <c r="AH184">
        <v>0</v>
      </c>
      <c r="AI184">
        <v>0</v>
      </c>
      <c r="AJ184">
        <v>6215</v>
      </c>
      <c r="AK184" t="s">
        <v>949</v>
      </c>
      <c r="AL184" t="s">
        <v>600</v>
      </c>
      <c r="AM184">
        <v>0</v>
      </c>
      <c r="AN184">
        <v>0</v>
      </c>
      <c r="AO184">
        <v>0</v>
      </c>
      <c r="AP184">
        <v>0</v>
      </c>
      <c r="AQ184">
        <v>0</v>
      </c>
      <c r="AS184">
        <v>0</v>
      </c>
      <c r="AT184">
        <v>0</v>
      </c>
      <c r="AU184">
        <v>0</v>
      </c>
      <c r="AV184">
        <v>-20915</v>
      </c>
      <c r="AW184">
        <v>2766528</v>
      </c>
      <c r="AX184">
        <v>2682762</v>
      </c>
      <c r="AY184">
        <v>1825604</v>
      </c>
      <c r="AZ184">
        <v>124850</v>
      </c>
      <c r="BA184">
        <v>0</v>
      </c>
      <c r="BB184">
        <v>0</v>
      </c>
      <c r="BC184">
        <v>0</v>
      </c>
      <c r="BD184">
        <v>0</v>
      </c>
      <c r="BE184">
        <v>0</v>
      </c>
      <c r="BF184">
        <v>2250860</v>
      </c>
      <c r="BG184">
        <v>0</v>
      </c>
      <c r="BJ184">
        <v>12</v>
      </c>
      <c r="BK184">
        <v>0</v>
      </c>
      <c r="BL184">
        <v>0</v>
      </c>
      <c r="BM184">
        <v>0</v>
      </c>
      <c r="BN184">
        <v>0</v>
      </c>
      <c r="BO184">
        <v>0</v>
      </c>
      <c r="BP184">
        <v>0</v>
      </c>
      <c r="BQ184">
        <v>893</v>
      </c>
      <c r="BS184">
        <v>0</v>
      </c>
      <c r="BT184">
        <v>0</v>
      </c>
      <c r="BU184">
        <v>0</v>
      </c>
      <c r="BV184">
        <v>0</v>
      </c>
      <c r="BW184">
        <v>0</v>
      </c>
      <c r="BY184">
        <v>0</v>
      </c>
      <c r="CA184">
        <v>0</v>
      </c>
      <c r="CB184">
        <v>0</v>
      </c>
      <c r="CC184">
        <v>0</v>
      </c>
      <c r="CD184">
        <v>0</v>
      </c>
      <c r="CE184">
        <v>0</v>
      </c>
      <c r="CF184">
        <v>0</v>
      </c>
      <c r="CG184">
        <v>0</v>
      </c>
      <c r="CH184">
        <v>102564</v>
      </c>
      <c r="CI184">
        <v>0</v>
      </c>
      <c r="CJ184">
        <v>4</v>
      </c>
      <c r="CK184">
        <v>0</v>
      </c>
      <c r="CL184">
        <v>0</v>
      </c>
      <c r="CN184">
        <v>0</v>
      </c>
      <c r="CO184">
        <v>1</v>
      </c>
      <c r="CP184">
        <v>0</v>
      </c>
      <c r="CQ184">
        <v>0</v>
      </c>
      <c r="CR184">
        <v>263.74600000000004</v>
      </c>
      <c r="CS184">
        <v>0</v>
      </c>
      <c r="CT184">
        <v>0</v>
      </c>
      <c r="CU184">
        <v>0</v>
      </c>
      <c r="CV184">
        <v>0</v>
      </c>
      <c r="CW184">
        <v>0</v>
      </c>
      <c r="CX184">
        <v>0</v>
      </c>
      <c r="CY184">
        <v>0</v>
      </c>
      <c r="CZ184">
        <v>0</v>
      </c>
      <c r="DB184">
        <v>1297854</v>
      </c>
      <c r="DC184">
        <v>0</v>
      </c>
      <c r="DD184">
        <v>0</v>
      </c>
      <c r="DE184">
        <v>175263</v>
      </c>
      <c r="DF184">
        <v>175263</v>
      </c>
      <c r="DG184">
        <v>28.2</v>
      </c>
      <c r="DH184">
        <v>0</v>
      </c>
      <c r="DI184">
        <v>0</v>
      </c>
      <c r="DK184">
        <v>3977</v>
      </c>
      <c r="DL184">
        <v>0</v>
      </c>
      <c r="DM184">
        <v>376844</v>
      </c>
      <c r="DN184">
        <v>918</v>
      </c>
      <c r="DO184">
        <v>0</v>
      </c>
      <c r="DP184">
        <v>0</v>
      </c>
      <c r="DQ184">
        <v>0</v>
      </c>
      <c r="DR184">
        <v>0</v>
      </c>
      <c r="DS184">
        <v>0</v>
      </c>
      <c r="DT184">
        <v>0</v>
      </c>
      <c r="DU184">
        <v>0</v>
      </c>
      <c r="DV184">
        <v>0</v>
      </c>
      <c r="DW184">
        <v>0</v>
      </c>
      <c r="DX184">
        <v>0</v>
      </c>
      <c r="DY184">
        <v>0</v>
      </c>
      <c r="DZ184">
        <v>0</v>
      </c>
      <c r="EA184">
        <v>0</v>
      </c>
      <c r="EB184">
        <v>0</v>
      </c>
      <c r="EC184">
        <v>3.069</v>
      </c>
      <c r="ED184">
        <v>21935</v>
      </c>
      <c r="EE184">
        <v>0</v>
      </c>
      <c r="EF184">
        <v>0</v>
      </c>
      <c r="EG184">
        <v>0</v>
      </c>
      <c r="EH184">
        <v>355827</v>
      </c>
      <c r="EI184">
        <v>0</v>
      </c>
      <c r="EJ184">
        <v>0</v>
      </c>
      <c r="EK184">
        <v>16.61</v>
      </c>
      <c r="EL184">
        <v>0</v>
      </c>
      <c r="EM184">
        <v>0.436</v>
      </c>
      <c r="EN184">
        <v>1.2230000000000001</v>
      </c>
      <c r="EO184">
        <v>0</v>
      </c>
      <c r="EP184">
        <v>0</v>
      </c>
      <c r="EQ184">
        <v>18.269000000000002</v>
      </c>
      <c r="ER184">
        <v>0</v>
      </c>
      <c r="ES184">
        <v>57.253</v>
      </c>
      <c r="ET184">
        <v>0</v>
      </c>
      <c r="EV184">
        <v>0</v>
      </c>
      <c r="EW184">
        <v>0</v>
      </c>
      <c r="EX184">
        <v>0</v>
      </c>
      <c r="EZ184">
        <v>2309112</v>
      </c>
      <c r="FA184">
        <v>0</v>
      </c>
      <c r="FB184">
        <v>2433045</v>
      </c>
      <c r="FC184">
        <v>0</v>
      </c>
      <c r="FD184">
        <v>0</v>
      </c>
      <c r="FE184">
        <v>317143</v>
      </c>
      <c r="FF184">
        <v>56507</v>
      </c>
      <c r="FG184">
        <v>6.7610000000000003E-2</v>
      </c>
      <c r="FH184">
        <v>3.1380999999999999E-2</v>
      </c>
      <c r="FI184">
        <v>0</v>
      </c>
      <c r="FJ184">
        <v>0</v>
      </c>
      <c r="FK184">
        <v>362.166</v>
      </c>
      <c r="FL184">
        <v>2909258</v>
      </c>
      <c r="FM184">
        <v>0</v>
      </c>
      <c r="FN184">
        <v>0</v>
      </c>
      <c r="FO184">
        <v>0</v>
      </c>
      <c r="FP184">
        <v>0</v>
      </c>
      <c r="FQ184">
        <v>0</v>
      </c>
      <c r="FR184">
        <v>0</v>
      </c>
      <c r="FS184">
        <v>0</v>
      </c>
      <c r="FT184">
        <v>0</v>
      </c>
      <c r="FU184">
        <v>0</v>
      </c>
      <c r="FV184">
        <v>0</v>
      </c>
      <c r="FW184">
        <v>0</v>
      </c>
      <c r="FX184">
        <v>0</v>
      </c>
      <c r="FY184">
        <v>0</v>
      </c>
      <c r="GB184">
        <v>0</v>
      </c>
      <c r="GC184">
        <v>0</v>
      </c>
      <c r="GD184">
        <v>0</v>
      </c>
      <c r="GF184">
        <v>0</v>
      </c>
      <c r="GG184">
        <v>0</v>
      </c>
      <c r="GH184">
        <v>0</v>
      </c>
      <c r="GI184">
        <v>0</v>
      </c>
      <c r="GK184">
        <v>0</v>
      </c>
      <c r="GL184">
        <v>0</v>
      </c>
      <c r="GM184">
        <v>0</v>
      </c>
      <c r="GN184">
        <v>0</v>
      </c>
      <c r="GO184">
        <v>0</v>
      </c>
      <c r="GQ184">
        <v>0</v>
      </c>
      <c r="GR184">
        <v>0</v>
      </c>
      <c r="GS184">
        <v>0</v>
      </c>
      <c r="GT184">
        <v>0</v>
      </c>
      <c r="HB184">
        <v>0</v>
      </c>
      <c r="HC184">
        <v>0</v>
      </c>
      <c r="HD184">
        <v>84684</v>
      </c>
      <c r="HE184">
        <v>0</v>
      </c>
      <c r="HF184">
        <v>242238</v>
      </c>
      <c r="HG184">
        <v>12430</v>
      </c>
      <c r="HH184">
        <v>127938</v>
      </c>
      <c r="HI184">
        <v>0</v>
      </c>
      <c r="HJ184">
        <v>39105</v>
      </c>
      <c r="HK184">
        <v>0</v>
      </c>
      <c r="HL184">
        <v>0</v>
      </c>
      <c r="HM184">
        <v>0</v>
      </c>
      <c r="HN184">
        <v>0</v>
      </c>
      <c r="HO184">
        <v>0</v>
      </c>
      <c r="HP184">
        <v>0</v>
      </c>
      <c r="HQ184">
        <v>0</v>
      </c>
      <c r="HR184">
        <v>0</v>
      </c>
      <c r="HS184">
        <v>2308195</v>
      </c>
      <c r="HT184">
        <v>56507</v>
      </c>
      <c r="HW184">
        <v>0</v>
      </c>
      <c r="HX184">
        <v>63</v>
      </c>
      <c r="HY184">
        <v>12</v>
      </c>
      <c r="HZ184">
        <v>31</v>
      </c>
      <c r="IA184">
        <v>12</v>
      </c>
      <c r="IB184">
        <v>1</v>
      </c>
      <c r="IC184">
        <v>119</v>
      </c>
      <c r="ID184">
        <v>0</v>
      </c>
      <c r="IE184">
        <v>0</v>
      </c>
      <c r="IF184">
        <v>0</v>
      </c>
      <c r="IG184">
        <v>20</v>
      </c>
      <c r="IH184">
        <v>60.979000000000006</v>
      </c>
      <c r="II184">
        <v>0</v>
      </c>
      <c r="IJ184">
        <v>27.956000000000003</v>
      </c>
      <c r="IK184">
        <v>0</v>
      </c>
      <c r="IL184">
        <v>0</v>
      </c>
      <c r="IM184">
        <v>0</v>
      </c>
      <c r="IN184">
        <v>0</v>
      </c>
      <c r="IO184">
        <v>0</v>
      </c>
      <c r="IP184">
        <v>0</v>
      </c>
      <c r="IQ184">
        <v>27.956000000000003</v>
      </c>
      <c r="IR184">
        <v>17375</v>
      </c>
      <c r="IS184">
        <v>0</v>
      </c>
      <c r="IT184">
        <v>0</v>
      </c>
      <c r="IU184">
        <v>0</v>
      </c>
      <c r="IV184">
        <v>0</v>
      </c>
      <c r="IW184">
        <v>6215</v>
      </c>
      <c r="IX184">
        <v>0</v>
      </c>
      <c r="IY184">
        <v>0</v>
      </c>
      <c r="IZ184">
        <v>0</v>
      </c>
      <c r="JA184">
        <v>0</v>
      </c>
      <c r="JB184">
        <v>0</v>
      </c>
      <c r="JC184">
        <v>0</v>
      </c>
      <c r="JD184">
        <v>0</v>
      </c>
      <c r="JE184">
        <v>0</v>
      </c>
      <c r="JF184">
        <v>0</v>
      </c>
      <c r="JG184">
        <v>0</v>
      </c>
      <c r="JH184">
        <v>0</v>
      </c>
      <c r="JJ184">
        <v>0</v>
      </c>
      <c r="JK184">
        <v>0</v>
      </c>
      <c r="JL184">
        <v>0</v>
      </c>
      <c r="JM184">
        <v>0</v>
      </c>
      <c r="JO184">
        <v>0</v>
      </c>
      <c r="JP184">
        <v>0</v>
      </c>
      <c r="JQ184">
        <v>0</v>
      </c>
      <c r="JR184">
        <v>0</v>
      </c>
      <c r="JS184">
        <v>0</v>
      </c>
      <c r="JT184">
        <v>0</v>
      </c>
      <c r="JU184">
        <v>0</v>
      </c>
      <c r="JW184">
        <v>0</v>
      </c>
      <c r="JX184">
        <v>0</v>
      </c>
      <c r="JY184">
        <v>0</v>
      </c>
      <c r="JZ184">
        <v>0</v>
      </c>
      <c r="KD184">
        <v>0</v>
      </c>
      <c r="KE184">
        <v>7375</v>
      </c>
      <c r="KG184">
        <v>0</v>
      </c>
      <c r="KH184">
        <v>0</v>
      </c>
      <c r="KI184">
        <v>0</v>
      </c>
      <c r="KJ184">
        <v>20</v>
      </c>
      <c r="KK184">
        <v>0</v>
      </c>
      <c r="KL184">
        <v>12430</v>
      </c>
      <c r="KM184">
        <v>0</v>
      </c>
      <c r="KN184">
        <v>0</v>
      </c>
      <c r="KO184">
        <v>0</v>
      </c>
      <c r="KP184">
        <v>0</v>
      </c>
      <c r="KQ184">
        <v>0</v>
      </c>
      <c r="KS184">
        <v>0</v>
      </c>
      <c r="KT184">
        <v>0</v>
      </c>
      <c r="KU184">
        <v>0</v>
      </c>
      <c r="KW184">
        <v>0</v>
      </c>
      <c r="KX184">
        <v>0</v>
      </c>
      <c r="KY184">
        <v>0</v>
      </c>
      <c r="KZ184">
        <v>2699725</v>
      </c>
      <c r="LA184">
        <v>0</v>
      </c>
      <c r="LB184">
        <v>0</v>
      </c>
      <c r="LD184">
        <v>0</v>
      </c>
      <c r="LE184">
        <v>0</v>
      </c>
      <c r="LF184">
        <v>0</v>
      </c>
      <c r="LG184">
        <v>17880</v>
      </c>
      <c r="LH184">
        <v>0</v>
      </c>
      <c r="LI184">
        <v>2699725</v>
      </c>
      <c r="LJ184">
        <v>263.74600000000004</v>
      </c>
      <c r="LK184">
        <v>1</v>
      </c>
      <c r="LL184">
        <v>33540</v>
      </c>
      <c r="LM184">
        <v>5565</v>
      </c>
      <c r="LN184">
        <v>0</v>
      </c>
      <c r="LO184">
        <v>0</v>
      </c>
      <c r="LP184">
        <v>0</v>
      </c>
      <c r="LQ184">
        <v>0</v>
      </c>
      <c r="LR184">
        <v>0</v>
      </c>
      <c r="LS184">
        <v>0</v>
      </c>
      <c r="LT184">
        <v>0</v>
      </c>
      <c r="LU184">
        <v>0</v>
      </c>
      <c r="LV184">
        <v>0</v>
      </c>
      <c r="LW184">
        <v>0</v>
      </c>
      <c r="LX184">
        <v>0</v>
      </c>
      <c r="LY184">
        <v>0</v>
      </c>
      <c r="LZ184">
        <v>291</v>
      </c>
      <c r="MA184">
        <v>17880</v>
      </c>
      <c r="MB184">
        <v>0</v>
      </c>
      <c r="MC184">
        <v>11920</v>
      </c>
      <c r="MD184">
        <v>5960</v>
      </c>
      <c r="ME184">
        <v>0</v>
      </c>
      <c r="MF184">
        <v>0</v>
      </c>
      <c r="MG184">
        <v>2784408</v>
      </c>
      <c r="MH184">
        <v>0</v>
      </c>
      <c r="MI184">
        <v>0</v>
      </c>
      <c r="MJ184">
        <v>0</v>
      </c>
      <c r="MK184">
        <v>0</v>
      </c>
      <c r="ML184">
        <v>0</v>
      </c>
      <c r="MM184">
        <v>1228196.149</v>
      </c>
      <c r="MN184">
        <v>16.795000000000002</v>
      </c>
      <c r="MO184">
        <v>81365.085000000006</v>
      </c>
      <c r="MP184">
        <v>173.232</v>
      </c>
      <c r="MQ184">
        <v>234.21100000000001</v>
      </c>
      <c r="MS184">
        <v>763323922</v>
      </c>
      <c r="MT184">
        <v>257639917</v>
      </c>
      <c r="MU184">
        <v>12791</v>
      </c>
      <c r="MV184">
        <v>37898</v>
      </c>
      <c r="MW184">
        <v>10766</v>
      </c>
      <c r="MX184">
        <v>505684005</v>
      </c>
      <c r="MY184">
        <v>104381</v>
      </c>
      <c r="MZ184">
        <v>88000</v>
      </c>
      <c r="NA184">
        <v>11</v>
      </c>
      <c r="NB184">
        <v>0</v>
      </c>
      <c r="ND184">
        <v>247.80200000000002</v>
      </c>
      <c r="NE184">
        <v>11151</v>
      </c>
      <c r="NF184">
        <v>14</v>
      </c>
      <c r="NG184">
        <v>14000</v>
      </c>
      <c r="NH184">
        <v>30846</v>
      </c>
      <c r="NI184">
        <v>0</v>
      </c>
      <c r="NJ184">
        <v>0</v>
      </c>
      <c r="NK184">
        <v>30392</v>
      </c>
      <c r="NL184">
        <v>0</v>
      </c>
      <c r="NN184">
        <v>0</v>
      </c>
      <c r="NO184">
        <v>0</v>
      </c>
      <c r="NP184">
        <v>298</v>
      </c>
      <c r="NT184">
        <v>0</v>
      </c>
      <c r="NU184">
        <v>0</v>
      </c>
      <c r="NV184">
        <v>0</v>
      </c>
      <c r="NW184">
        <v>0</v>
      </c>
      <c r="NX184">
        <v>0</v>
      </c>
      <c r="NY184">
        <v>0</v>
      </c>
      <c r="NZ184">
        <v>0</v>
      </c>
      <c r="OA184">
        <v>0</v>
      </c>
      <c r="OB184">
        <v>0</v>
      </c>
      <c r="OC184">
        <v>0</v>
      </c>
      <c r="OD184">
        <v>0</v>
      </c>
      <c r="OE184">
        <v>0</v>
      </c>
      <c r="OF184">
        <v>8000</v>
      </c>
      <c r="OG184">
        <v>4000</v>
      </c>
      <c r="OH184">
        <v>8000</v>
      </c>
      <c r="OO184">
        <v>0</v>
      </c>
      <c r="OP184">
        <v>0</v>
      </c>
      <c r="OQ184">
        <v>0</v>
      </c>
      <c r="OR184">
        <v>0</v>
      </c>
      <c r="OS184">
        <v>0</v>
      </c>
      <c r="OT184">
        <v>0</v>
      </c>
      <c r="OU184">
        <v>0</v>
      </c>
      <c r="OV184">
        <v>334504</v>
      </c>
      <c r="OX184">
        <v>0.25270000000000004</v>
      </c>
      <c r="OY184">
        <v>406500.10000000003</v>
      </c>
      <c r="OZ184">
        <v>0</v>
      </c>
      <c r="PA184">
        <v>0</v>
      </c>
      <c r="PB184">
        <v>6925</v>
      </c>
      <c r="PC184">
        <v>0</v>
      </c>
      <c r="PD184">
        <v>35000000</v>
      </c>
      <c r="PE184">
        <v>33517000</v>
      </c>
      <c r="PF184">
        <v>1483000</v>
      </c>
      <c r="PG184">
        <v>306</v>
      </c>
      <c r="PH184">
        <v>0</v>
      </c>
      <c r="PI184">
        <v>0</v>
      </c>
      <c r="PJ184">
        <v>0</v>
      </c>
      <c r="PK184">
        <v>0</v>
      </c>
      <c r="PL184">
        <v>0</v>
      </c>
      <c r="PM184">
        <v>0</v>
      </c>
      <c r="PN184">
        <v>0</v>
      </c>
      <c r="PO184">
        <v>0</v>
      </c>
    </row>
    <row r="185" spans="1:431" customFormat="1" x14ac:dyDescent="0.3">
      <c r="A185">
        <v>46778</v>
      </c>
      <c r="B185" s="4">
        <v>246803</v>
      </c>
      <c r="C185">
        <v>9</v>
      </c>
      <c r="D185">
        <v>2026</v>
      </c>
      <c r="E185">
        <v>6215</v>
      </c>
      <c r="F185">
        <v>0</v>
      </c>
      <c r="G185">
        <v>33.687000000000005</v>
      </c>
      <c r="H185">
        <v>31.716000000000001</v>
      </c>
      <c r="I185">
        <v>31.716000000000001</v>
      </c>
      <c r="J185">
        <v>33.687000000000005</v>
      </c>
      <c r="K185">
        <v>0</v>
      </c>
      <c r="L185">
        <v>6215</v>
      </c>
      <c r="M185">
        <v>0</v>
      </c>
      <c r="N185">
        <v>0</v>
      </c>
      <c r="P185">
        <v>0</v>
      </c>
      <c r="Q185">
        <v>0</v>
      </c>
      <c r="R185">
        <v>0</v>
      </c>
      <c r="S185">
        <v>471.19</v>
      </c>
      <c r="U185">
        <v>0</v>
      </c>
      <c r="V185">
        <v>0.9820000000000001</v>
      </c>
      <c r="W185">
        <v>610</v>
      </c>
      <c r="X185">
        <v>610</v>
      </c>
      <c r="Z185">
        <v>0</v>
      </c>
      <c r="AC185">
        <v>0</v>
      </c>
      <c r="AD185" t="s">
        <v>427</v>
      </c>
      <c r="AE185">
        <v>0</v>
      </c>
      <c r="AH185">
        <v>0</v>
      </c>
      <c r="AI185">
        <v>0</v>
      </c>
      <c r="AJ185">
        <v>6215</v>
      </c>
      <c r="AK185" t="s">
        <v>949</v>
      </c>
      <c r="AL185" t="s">
        <v>859</v>
      </c>
      <c r="AM185">
        <v>0</v>
      </c>
      <c r="AN185">
        <v>0</v>
      </c>
      <c r="AO185">
        <v>0</v>
      </c>
      <c r="AP185">
        <v>0</v>
      </c>
      <c r="AQ185">
        <v>0</v>
      </c>
      <c r="AS185">
        <v>0</v>
      </c>
      <c r="AT185">
        <v>0</v>
      </c>
      <c r="AU185">
        <v>0</v>
      </c>
      <c r="AV185">
        <v>0</v>
      </c>
      <c r="AW185">
        <v>406773</v>
      </c>
      <c r="AX185">
        <v>406942</v>
      </c>
      <c r="AY185">
        <v>285852</v>
      </c>
      <c r="AZ185">
        <v>0</v>
      </c>
      <c r="BA185">
        <v>0</v>
      </c>
      <c r="BB185">
        <v>0</v>
      </c>
      <c r="BC185">
        <v>0</v>
      </c>
      <c r="BD185">
        <v>0</v>
      </c>
      <c r="BE185">
        <v>0</v>
      </c>
      <c r="BF185">
        <v>313314</v>
      </c>
      <c r="BG185">
        <v>0</v>
      </c>
      <c r="BJ185">
        <v>12</v>
      </c>
      <c r="BK185">
        <v>0</v>
      </c>
      <c r="BL185">
        <v>0</v>
      </c>
      <c r="BM185">
        <v>0</v>
      </c>
      <c r="BN185">
        <v>0</v>
      </c>
      <c r="BO185">
        <v>0</v>
      </c>
      <c r="BP185">
        <v>0</v>
      </c>
      <c r="BQ185">
        <v>926</v>
      </c>
      <c r="BS185">
        <v>0</v>
      </c>
      <c r="BT185">
        <v>0</v>
      </c>
      <c r="BU185">
        <v>0</v>
      </c>
      <c r="BV185">
        <v>0</v>
      </c>
      <c r="BW185">
        <v>0</v>
      </c>
      <c r="BY185">
        <v>0</v>
      </c>
      <c r="CA185">
        <v>0</v>
      </c>
      <c r="CB185">
        <v>0</v>
      </c>
      <c r="CC185">
        <v>0</v>
      </c>
      <c r="CD185">
        <v>0</v>
      </c>
      <c r="CE185">
        <v>0</v>
      </c>
      <c r="CF185">
        <v>0</v>
      </c>
      <c r="CG185">
        <v>0</v>
      </c>
      <c r="CH185">
        <v>2220</v>
      </c>
      <c r="CI185">
        <v>0</v>
      </c>
      <c r="CJ185">
        <v>4</v>
      </c>
      <c r="CK185">
        <v>0</v>
      </c>
      <c r="CL185">
        <v>0</v>
      </c>
      <c r="CN185">
        <v>0</v>
      </c>
      <c r="CO185">
        <v>1</v>
      </c>
      <c r="CP185">
        <v>0</v>
      </c>
      <c r="CQ185">
        <v>0</v>
      </c>
      <c r="CR185">
        <v>0</v>
      </c>
      <c r="CS185">
        <v>0</v>
      </c>
      <c r="CT185">
        <v>0</v>
      </c>
      <c r="CU185">
        <v>0</v>
      </c>
      <c r="CV185">
        <v>0</v>
      </c>
      <c r="CW185">
        <v>0</v>
      </c>
      <c r="CX185">
        <v>0</v>
      </c>
      <c r="CY185">
        <v>0</v>
      </c>
      <c r="CZ185">
        <v>0</v>
      </c>
      <c r="DB185">
        <v>197115</v>
      </c>
      <c r="DC185">
        <v>0</v>
      </c>
      <c r="DD185">
        <v>0</v>
      </c>
      <c r="DE185">
        <v>4584</v>
      </c>
      <c r="DF185">
        <v>4584</v>
      </c>
      <c r="DG185">
        <v>0.73799999999999999</v>
      </c>
      <c r="DH185">
        <v>0</v>
      </c>
      <c r="DI185">
        <v>0</v>
      </c>
      <c r="DK185">
        <v>4484</v>
      </c>
      <c r="DL185">
        <v>0</v>
      </c>
      <c r="DM185">
        <v>69074</v>
      </c>
      <c r="DN185">
        <v>168</v>
      </c>
      <c r="DO185">
        <v>0</v>
      </c>
      <c r="DP185">
        <v>0</v>
      </c>
      <c r="DQ185">
        <v>0</v>
      </c>
      <c r="DR185">
        <v>0</v>
      </c>
      <c r="DS185">
        <v>0</v>
      </c>
      <c r="DT185">
        <v>0</v>
      </c>
      <c r="DU185">
        <v>0</v>
      </c>
      <c r="DV185">
        <v>0</v>
      </c>
      <c r="DW185">
        <v>0</v>
      </c>
      <c r="DX185">
        <v>0</v>
      </c>
      <c r="DY185">
        <v>0</v>
      </c>
      <c r="DZ185">
        <v>0</v>
      </c>
      <c r="EA185">
        <v>0</v>
      </c>
      <c r="EB185">
        <v>0</v>
      </c>
      <c r="EC185">
        <v>4.4800000000000004</v>
      </c>
      <c r="ED185">
        <v>32020</v>
      </c>
      <c r="EE185">
        <v>0</v>
      </c>
      <c r="EF185">
        <v>0</v>
      </c>
      <c r="EG185">
        <v>0</v>
      </c>
      <c r="EH185">
        <v>37222</v>
      </c>
      <c r="EI185">
        <v>0</v>
      </c>
      <c r="EJ185">
        <v>0</v>
      </c>
      <c r="EK185">
        <v>1.9330000000000001</v>
      </c>
      <c r="EL185">
        <v>0</v>
      </c>
      <c r="EM185">
        <v>0</v>
      </c>
      <c r="EN185">
        <v>3.7999999999999999E-2</v>
      </c>
      <c r="EO185">
        <v>0</v>
      </c>
      <c r="EP185">
        <v>0</v>
      </c>
      <c r="EQ185">
        <v>1.9710000000000001</v>
      </c>
      <c r="ER185">
        <v>0</v>
      </c>
      <c r="ES185">
        <v>5.9889999999999999</v>
      </c>
      <c r="ET185">
        <v>0</v>
      </c>
      <c r="EV185">
        <v>0</v>
      </c>
      <c r="EW185">
        <v>0</v>
      </c>
      <c r="EX185">
        <v>0</v>
      </c>
      <c r="EZ185">
        <v>354930</v>
      </c>
      <c r="FA185">
        <v>0</v>
      </c>
      <c r="FB185">
        <v>354761</v>
      </c>
      <c r="FC185">
        <v>0</v>
      </c>
      <c r="FD185">
        <v>0</v>
      </c>
      <c r="FE185">
        <v>44146</v>
      </c>
      <c r="FF185">
        <v>7866</v>
      </c>
      <c r="FG185">
        <v>6.7610000000000003E-2</v>
      </c>
      <c r="FH185">
        <v>3.1380999999999999E-2</v>
      </c>
      <c r="FI185">
        <v>0</v>
      </c>
      <c r="FJ185">
        <v>0</v>
      </c>
      <c r="FK185">
        <v>50.413000000000004</v>
      </c>
      <c r="FL185">
        <v>408993</v>
      </c>
      <c r="FM185">
        <v>0</v>
      </c>
      <c r="FN185">
        <v>0</v>
      </c>
      <c r="FO185">
        <v>0</v>
      </c>
      <c r="FP185">
        <v>0</v>
      </c>
      <c r="FQ185">
        <v>0</v>
      </c>
      <c r="FR185">
        <v>0</v>
      </c>
      <c r="FS185">
        <v>0</v>
      </c>
      <c r="FT185">
        <v>0</v>
      </c>
      <c r="FU185">
        <v>0</v>
      </c>
      <c r="FV185">
        <v>0</v>
      </c>
      <c r="FW185">
        <v>0</v>
      </c>
      <c r="FX185">
        <v>0</v>
      </c>
      <c r="FY185">
        <v>0</v>
      </c>
      <c r="GB185">
        <v>0</v>
      </c>
      <c r="GC185">
        <v>0</v>
      </c>
      <c r="GD185">
        <v>0</v>
      </c>
      <c r="GF185">
        <v>0</v>
      </c>
      <c r="GG185">
        <v>0</v>
      </c>
      <c r="GH185">
        <v>0</v>
      </c>
      <c r="GI185">
        <v>0</v>
      </c>
      <c r="GK185">
        <v>0</v>
      </c>
      <c r="GL185">
        <v>0</v>
      </c>
      <c r="GM185">
        <v>0</v>
      </c>
      <c r="GN185">
        <v>0</v>
      </c>
      <c r="GO185">
        <v>0</v>
      </c>
      <c r="GQ185">
        <v>0</v>
      </c>
      <c r="GR185">
        <v>0</v>
      </c>
      <c r="GS185">
        <v>0</v>
      </c>
      <c r="GT185">
        <v>0</v>
      </c>
      <c r="HB185">
        <v>0</v>
      </c>
      <c r="HC185">
        <v>0</v>
      </c>
      <c r="HD185">
        <v>0</v>
      </c>
      <c r="HE185">
        <v>0</v>
      </c>
      <c r="HF185">
        <v>36791</v>
      </c>
      <c r="HG185">
        <v>4972</v>
      </c>
      <c r="HH185">
        <v>0</v>
      </c>
      <c r="HI185">
        <v>0</v>
      </c>
      <c r="HJ185">
        <v>0</v>
      </c>
      <c r="HK185">
        <v>0</v>
      </c>
      <c r="HL185">
        <v>0</v>
      </c>
      <c r="HM185">
        <v>0</v>
      </c>
      <c r="HN185">
        <v>0</v>
      </c>
      <c r="HO185">
        <v>0</v>
      </c>
      <c r="HP185">
        <v>0</v>
      </c>
      <c r="HQ185">
        <v>0</v>
      </c>
      <c r="HR185">
        <v>0</v>
      </c>
      <c r="HS185">
        <v>354761</v>
      </c>
      <c r="HT185">
        <v>7866</v>
      </c>
      <c r="HW185">
        <v>0</v>
      </c>
      <c r="HX185">
        <v>1</v>
      </c>
      <c r="HY185">
        <v>1</v>
      </c>
      <c r="HZ185">
        <v>0</v>
      </c>
      <c r="IA185">
        <v>0</v>
      </c>
      <c r="IB185">
        <v>1</v>
      </c>
      <c r="IC185">
        <v>3</v>
      </c>
      <c r="ID185">
        <v>0</v>
      </c>
      <c r="IE185">
        <v>0</v>
      </c>
      <c r="IF185">
        <v>0</v>
      </c>
      <c r="IG185">
        <v>8</v>
      </c>
      <c r="IH185">
        <v>0</v>
      </c>
      <c r="II185">
        <v>0</v>
      </c>
      <c r="IJ185">
        <v>0.9820000000000001</v>
      </c>
      <c r="IK185">
        <v>0</v>
      </c>
      <c r="IL185">
        <v>0</v>
      </c>
      <c r="IM185">
        <v>0</v>
      </c>
      <c r="IN185">
        <v>0</v>
      </c>
      <c r="IO185">
        <v>0</v>
      </c>
      <c r="IP185">
        <v>0</v>
      </c>
      <c r="IQ185">
        <v>0.9820000000000001</v>
      </c>
      <c r="IR185">
        <v>610</v>
      </c>
      <c r="IS185">
        <v>0</v>
      </c>
      <c r="IT185">
        <v>0</v>
      </c>
      <c r="IU185">
        <v>0</v>
      </c>
      <c r="IV185">
        <v>0</v>
      </c>
      <c r="IW185">
        <v>6215</v>
      </c>
      <c r="IX185">
        <v>0</v>
      </c>
      <c r="IY185">
        <v>0</v>
      </c>
      <c r="IZ185">
        <v>0</v>
      </c>
      <c r="JA185">
        <v>0</v>
      </c>
      <c r="JB185">
        <v>0</v>
      </c>
      <c r="JC185">
        <v>0</v>
      </c>
      <c r="JD185">
        <v>0</v>
      </c>
      <c r="JE185">
        <v>0</v>
      </c>
      <c r="JF185">
        <v>0</v>
      </c>
      <c r="JG185">
        <v>0</v>
      </c>
      <c r="JH185">
        <v>0</v>
      </c>
      <c r="JJ185">
        <v>0</v>
      </c>
      <c r="JK185">
        <v>0</v>
      </c>
      <c r="JL185">
        <v>0</v>
      </c>
      <c r="JM185">
        <v>0</v>
      </c>
      <c r="JO185">
        <v>0</v>
      </c>
      <c r="JP185">
        <v>0</v>
      </c>
      <c r="JQ185">
        <v>0</v>
      </c>
      <c r="JR185">
        <v>0</v>
      </c>
      <c r="JS185">
        <v>0</v>
      </c>
      <c r="JT185">
        <v>0</v>
      </c>
      <c r="JU185">
        <v>0</v>
      </c>
      <c r="JW185">
        <v>0</v>
      </c>
      <c r="JX185">
        <v>0</v>
      </c>
      <c r="JY185">
        <v>0</v>
      </c>
      <c r="JZ185">
        <v>0</v>
      </c>
      <c r="KD185">
        <v>0</v>
      </c>
      <c r="KE185">
        <v>7375</v>
      </c>
      <c r="KG185">
        <v>0</v>
      </c>
      <c r="KH185">
        <v>0</v>
      </c>
      <c r="KI185">
        <v>0</v>
      </c>
      <c r="KJ185">
        <v>4</v>
      </c>
      <c r="KK185">
        <v>4</v>
      </c>
      <c r="KL185">
        <v>2486</v>
      </c>
      <c r="KM185">
        <v>2486</v>
      </c>
      <c r="KN185">
        <v>0</v>
      </c>
      <c r="KO185">
        <v>0</v>
      </c>
      <c r="KP185">
        <v>0</v>
      </c>
      <c r="KQ185">
        <v>0</v>
      </c>
      <c r="KS185">
        <v>0</v>
      </c>
      <c r="KT185">
        <v>0</v>
      </c>
      <c r="KU185">
        <v>0</v>
      </c>
      <c r="KW185">
        <v>0</v>
      </c>
      <c r="KX185">
        <v>0</v>
      </c>
      <c r="KY185">
        <v>0</v>
      </c>
      <c r="KZ185">
        <v>408993</v>
      </c>
      <c r="LA185">
        <v>0</v>
      </c>
      <c r="LB185">
        <v>0</v>
      </c>
      <c r="LD185">
        <v>0</v>
      </c>
      <c r="LE185">
        <v>0</v>
      </c>
      <c r="LF185">
        <v>0</v>
      </c>
      <c r="LG185">
        <v>2220</v>
      </c>
      <c r="LH185">
        <v>0</v>
      </c>
      <c r="LI185">
        <v>408993</v>
      </c>
      <c r="LJ185">
        <v>0</v>
      </c>
      <c r="LK185">
        <v>0</v>
      </c>
      <c r="LL185">
        <v>0</v>
      </c>
      <c r="LM185">
        <v>0</v>
      </c>
      <c r="LN185">
        <v>0</v>
      </c>
      <c r="LO185">
        <v>0</v>
      </c>
      <c r="LP185">
        <v>0</v>
      </c>
      <c r="LQ185">
        <v>0</v>
      </c>
      <c r="LR185">
        <v>0</v>
      </c>
      <c r="LS185">
        <v>0</v>
      </c>
      <c r="LT185">
        <v>0</v>
      </c>
      <c r="LU185">
        <v>0</v>
      </c>
      <c r="LV185">
        <v>0</v>
      </c>
      <c r="LW185">
        <v>0</v>
      </c>
      <c r="LX185">
        <v>0</v>
      </c>
      <c r="LY185">
        <v>0</v>
      </c>
      <c r="LZ185">
        <v>37</v>
      </c>
      <c r="MA185">
        <v>2220</v>
      </c>
      <c r="MB185">
        <v>0</v>
      </c>
      <c r="MC185">
        <v>1480</v>
      </c>
      <c r="MD185">
        <v>740</v>
      </c>
      <c r="ME185">
        <v>0</v>
      </c>
      <c r="MF185">
        <v>0</v>
      </c>
      <c r="MG185">
        <v>408993</v>
      </c>
      <c r="MH185">
        <v>0</v>
      </c>
      <c r="MI185">
        <v>0</v>
      </c>
      <c r="MJ185">
        <v>0</v>
      </c>
      <c r="MK185">
        <v>0</v>
      </c>
      <c r="ML185">
        <v>0</v>
      </c>
      <c r="MM185">
        <v>1228196.149</v>
      </c>
      <c r="MN185">
        <v>0</v>
      </c>
      <c r="MO185">
        <v>81365.085000000006</v>
      </c>
      <c r="MP185">
        <v>0</v>
      </c>
      <c r="MQ185">
        <v>0</v>
      </c>
      <c r="MS185">
        <v>763323922</v>
      </c>
      <c r="MT185">
        <v>257639917</v>
      </c>
      <c r="MU185">
        <v>0</v>
      </c>
      <c r="MV185">
        <v>0</v>
      </c>
      <c r="MW185">
        <v>0</v>
      </c>
      <c r="MX185">
        <v>505684005</v>
      </c>
      <c r="MY185">
        <v>0</v>
      </c>
      <c r="MZ185">
        <v>36000</v>
      </c>
      <c r="NA185">
        <v>4</v>
      </c>
      <c r="NB185">
        <v>1</v>
      </c>
      <c r="ND185">
        <v>37.636000000000003</v>
      </c>
      <c r="NE185">
        <v>1694</v>
      </c>
      <c r="NF185">
        <v>0</v>
      </c>
      <c r="NG185">
        <v>0</v>
      </c>
      <c r="NH185">
        <v>3922</v>
      </c>
      <c r="NI185">
        <v>0</v>
      </c>
      <c r="NJ185">
        <v>0</v>
      </c>
      <c r="NK185">
        <v>0</v>
      </c>
      <c r="NL185">
        <v>0</v>
      </c>
      <c r="NN185">
        <v>0</v>
      </c>
      <c r="NO185">
        <v>0</v>
      </c>
      <c r="NP185">
        <v>37</v>
      </c>
      <c r="NT185">
        <v>0</v>
      </c>
      <c r="NU185">
        <v>0</v>
      </c>
      <c r="NV185">
        <v>0</v>
      </c>
      <c r="NW185">
        <v>0</v>
      </c>
      <c r="NX185">
        <v>0</v>
      </c>
      <c r="NY185">
        <v>0</v>
      </c>
      <c r="NZ185">
        <v>0</v>
      </c>
      <c r="OA185">
        <v>0</v>
      </c>
      <c r="OB185">
        <v>0</v>
      </c>
      <c r="OC185">
        <v>0</v>
      </c>
      <c r="OD185">
        <v>0</v>
      </c>
      <c r="OE185">
        <v>0</v>
      </c>
      <c r="OF185">
        <v>8000</v>
      </c>
      <c r="OG185">
        <v>4000</v>
      </c>
      <c r="OH185">
        <v>8000</v>
      </c>
      <c r="OO185">
        <v>0</v>
      </c>
      <c r="OP185">
        <v>0</v>
      </c>
      <c r="OQ185">
        <v>0</v>
      </c>
      <c r="OR185">
        <v>0</v>
      </c>
      <c r="OS185">
        <v>0</v>
      </c>
      <c r="OT185">
        <v>0</v>
      </c>
      <c r="OU185">
        <v>0</v>
      </c>
      <c r="OV185">
        <v>521855</v>
      </c>
      <c r="OX185">
        <v>0.25270000000000004</v>
      </c>
      <c r="OY185">
        <v>406500.10000000003</v>
      </c>
      <c r="OZ185">
        <v>0</v>
      </c>
      <c r="PA185">
        <v>0</v>
      </c>
      <c r="PB185">
        <v>6925</v>
      </c>
      <c r="PC185">
        <v>0</v>
      </c>
      <c r="PD185">
        <v>35000000</v>
      </c>
      <c r="PE185">
        <v>33517000</v>
      </c>
      <c r="PF185">
        <v>1483000</v>
      </c>
      <c r="PG185">
        <v>306</v>
      </c>
      <c r="PH185">
        <v>0</v>
      </c>
      <c r="PI185">
        <v>0</v>
      </c>
      <c r="PJ185">
        <v>0</v>
      </c>
      <c r="PK185">
        <v>0</v>
      </c>
      <c r="PL185">
        <v>0</v>
      </c>
      <c r="PM185">
        <v>0</v>
      </c>
      <c r="PN185">
        <v>0</v>
      </c>
      <c r="PO185">
        <v>0</v>
      </c>
    </row>
    <row r="189" spans="1:431" x14ac:dyDescent="0.3">
      <c r="BE189" s="1">
        <f>BE169/BB169</f>
        <v>6.3707229885769396E-3</v>
      </c>
    </row>
  </sheetData>
  <sheetProtection algorithmName="SHA-512" hashValue="Ay1j0TlyfngYghetH+G/JwxJz22SC4iW8oQYAD1X5+5J6L3iQa9W9NkqjoSgKmyRE5OSeXasc8fz7sV979IZ1w==" saltValue="Rz4WiIs3Y5xQLcuQmxFtxQ==" spinCount="100000" sheet="1"/>
  <sortState xmlns:xlrd2="http://schemas.microsoft.com/office/spreadsheetml/2017/richdata2" ref="A4:NP185">
    <sortCondition ref="B4:B185"/>
  </sortState>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64FEE-DF3A-4802-9B2D-D884E50EF974}">
  <dimension ref="A1:ML188"/>
  <sheetViews>
    <sheetView workbookViewId="0">
      <selection activeCell="C15" sqref="C15"/>
    </sheetView>
  </sheetViews>
  <sheetFormatPr defaultColWidth="8.88671875" defaultRowHeight="14.4" x14ac:dyDescent="0.3"/>
  <cols>
    <col min="1" max="1" width="11.88671875" style="1" customWidth="1"/>
    <col min="2" max="2" width="11.44140625" style="1" customWidth="1"/>
    <col min="3" max="3" width="15" style="1" customWidth="1"/>
    <col min="4" max="4" width="12.44140625" style="1" customWidth="1"/>
    <col min="5" max="5" width="5" style="1" customWidth="1"/>
    <col min="6" max="6" width="21" style="1" customWidth="1"/>
    <col min="7" max="7" width="21.77734375" style="1" customWidth="1"/>
    <col min="8" max="8" width="14.44140625" style="1" customWidth="1"/>
    <col min="9" max="9" width="22.5546875" style="1" customWidth="1"/>
    <col min="10" max="10" width="17.44140625" style="1" customWidth="1"/>
    <col min="11" max="11" width="21.88671875" style="1" customWidth="1"/>
    <col min="12" max="12" width="10.44140625" style="1" customWidth="1"/>
    <col min="13" max="13" width="27" style="1" customWidth="1"/>
    <col min="14" max="14" width="16" style="1" customWidth="1"/>
    <col min="15" max="15" width="20.77734375" style="1" customWidth="1"/>
    <col min="16" max="16" width="11" style="1" customWidth="1"/>
    <col min="17" max="17" width="22.44140625" style="1" customWidth="1"/>
    <col min="18" max="18" width="10.44140625" style="1" customWidth="1"/>
    <col min="19" max="19" width="9.44140625" style="1" customWidth="1"/>
    <col min="20" max="20" width="9" style="1" customWidth="1"/>
    <col min="21" max="21" width="19.44140625" style="1" customWidth="1"/>
    <col min="22" max="22" width="10" style="1" customWidth="1"/>
    <col min="23" max="23" width="9.88671875" style="1" customWidth="1"/>
    <col min="24" max="24" width="17.44140625" style="1" customWidth="1"/>
    <col min="25" max="25" width="15.77734375" style="1" customWidth="1"/>
    <col min="26" max="26" width="23.44140625" style="1" customWidth="1"/>
    <col min="27" max="27" width="3.5546875" style="1" customWidth="1"/>
    <col min="28" max="28" width="7.77734375" style="1" customWidth="1"/>
    <col min="29" max="29" width="17.88671875" style="1" customWidth="1"/>
    <col min="30" max="30" width="10.5546875" style="1" customWidth="1"/>
    <col min="31" max="31" width="20" style="1" customWidth="1"/>
    <col min="32" max="33" width="8.5546875" style="1" customWidth="1"/>
    <col min="34" max="34" width="22" style="1" customWidth="1"/>
    <col min="35" max="35" width="11" style="1" customWidth="1"/>
    <col min="36" max="36" width="11.88671875" style="1" customWidth="1"/>
    <col min="37" max="37" width="17.88671875" style="1" customWidth="1"/>
    <col min="38" max="38" width="54.44140625" style="1" customWidth="1"/>
    <col min="39" max="39" width="7.44140625" style="1" customWidth="1"/>
    <col min="40" max="40" width="18.77734375" style="1" customWidth="1"/>
    <col min="41" max="41" width="24" style="1" customWidth="1"/>
    <col min="42" max="42" width="17.5546875" style="1" customWidth="1"/>
    <col min="43" max="43" width="17.44140625" style="1" customWidth="1"/>
    <col min="44" max="44" width="8.44140625" style="1" customWidth="1"/>
    <col min="45" max="45" width="5.5546875" style="1" customWidth="1"/>
    <col min="46" max="46" width="14" style="1" customWidth="1"/>
    <col min="47" max="47" width="10.5546875" style="1" customWidth="1"/>
    <col min="48" max="48" width="22" style="1" customWidth="1"/>
    <col min="49" max="50" width="14.44140625" style="1" customWidth="1"/>
    <col min="51" max="51" width="19" style="1" customWidth="1"/>
    <col min="52" max="52" width="17.44140625" style="1" customWidth="1"/>
    <col min="53" max="53" width="13.44140625" style="1" customWidth="1"/>
    <col min="54" max="54" width="9.44140625" style="1" customWidth="1"/>
    <col min="55" max="55" width="17" style="1" customWidth="1"/>
    <col min="56" max="56" width="10.77734375" style="1" customWidth="1"/>
    <col min="57" max="57" width="15.44140625" style="1" customWidth="1"/>
    <col min="58" max="58" width="11" style="1" customWidth="1"/>
    <col min="59" max="59" width="8" style="1" customWidth="1"/>
    <col min="60" max="60" width="18.44140625" style="1" customWidth="1"/>
    <col min="61" max="61" width="19.88671875" style="1" customWidth="1"/>
    <col min="62" max="62" width="15.44140625" style="1" customWidth="1"/>
    <col min="63" max="63" width="22" style="1" customWidth="1"/>
    <col min="64" max="64" width="16.44140625" style="1" customWidth="1"/>
    <col min="65" max="65" width="16" style="1" customWidth="1"/>
    <col min="66" max="66" width="22.77734375" style="1" customWidth="1"/>
    <col min="67" max="67" width="23.44140625" style="1" customWidth="1"/>
    <col min="68" max="68" width="23" style="1" customWidth="1"/>
    <col min="69" max="69" width="5" style="1" customWidth="1"/>
    <col min="70" max="70" width="9" style="1" customWidth="1"/>
    <col min="71" max="71" width="19.88671875" style="1" customWidth="1"/>
    <col min="72" max="74" width="13.44140625" style="1" customWidth="1"/>
    <col min="75" max="75" width="19.5546875" style="1" customWidth="1"/>
    <col min="76" max="76" width="17" style="1" customWidth="1"/>
    <col min="77" max="77" width="13.5546875" style="1" customWidth="1"/>
    <col min="78" max="78" width="6" style="1" customWidth="1"/>
    <col min="79" max="79" width="9.88671875" style="1" customWidth="1"/>
    <col min="80" max="80" width="11.44140625" style="1" customWidth="1"/>
    <col min="81" max="81" width="17.77734375" style="1" customWidth="1"/>
    <col min="82" max="84" width="20" style="1" customWidth="1"/>
    <col min="85" max="85" width="19.44140625" style="1" customWidth="1"/>
    <col min="86" max="86" width="27.44140625" style="1" customWidth="1"/>
    <col min="87" max="87" width="9" style="1" customWidth="1"/>
    <col min="88" max="88" width="19.44140625" style="1" customWidth="1"/>
    <col min="89" max="89" width="9" style="1" customWidth="1"/>
    <col min="90" max="90" width="10.5546875" style="1" customWidth="1"/>
    <col min="91" max="91" width="6.44140625" style="1" customWidth="1"/>
    <col min="92" max="92" width="15.44140625" style="1" customWidth="1"/>
    <col min="93" max="93" width="17.5546875" style="1" customWidth="1"/>
    <col min="94" max="94" width="8" style="1" customWidth="1"/>
    <col min="95" max="95" width="13.77734375" style="1" customWidth="1"/>
    <col min="96" max="96" width="21.77734375" style="1" customWidth="1"/>
    <col min="97" max="97" width="15" style="1" customWidth="1"/>
    <col min="98" max="98" width="11.88671875" style="1" customWidth="1"/>
    <col min="99" max="99" width="20" style="1" customWidth="1"/>
    <col min="100" max="100" width="21" style="1" customWidth="1"/>
    <col min="101" max="101" width="18" style="1" customWidth="1"/>
    <col min="102" max="102" width="21.88671875" style="1" customWidth="1"/>
    <col min="103" max="103" width="17" style="1" customWidth="1"/>
    <col min="104" max="104" width="11" style="1" customWidth="1"/>
    <col min="105" max="105" width="22" style="1" customWidth="1"/>
    <col min="106" max="106" width="16" style="1" customWidth="1"/>
    <col min="107" max="107" width="13" style="1" customWidth="1"/>
    <col min="108" max="108" width="18.44140625" style="1" customWidth="1"/>
    <col min="109" max="109" width="10.44140625" style="1" customWidth="1"/>
    <col min="110" max="110" width="17.88671875" style="1" customWidth="1"/>
    <col min="111" max="111" width="11.5546875" style="1" customWidth="1"/>
    <col min="112" max="112" width="19.77734375" style="1" customWidth="1"/>
    <col min="113" max="113" width="14.77734375" style="1" customWidth="1"/>
    <col min="114" max="114" width="16.44140625" style="1" customWidth="1"/>
    <col min="115" max="115" width="5" style="1" customWidth="1"/>
    <col min="116" max="117" width="21" style="1" customWidth="1"/>
    <col min="118" max="118" width="23.44140625" style="1" customWidth="1"/>
    <col min="119" max="119" width="18" style="1" customWidth="1"/>
    <col min="120" max="120" width="28.88671875" style="1" bestFit="1" customWidth="1"/>
    <col min="121" max="121" width="25" style="1" bestFit="1" customWidth="1"/>
    <col min="122" max="122" width="26.44140625" style="1" bestFit="1" customWidth="1"/>
    <col min="123" max="123" width="22.88671875" style="1" bestFit="1" customWidth="1"/>
    <col min="124" max="124" width="25.77734375" style="1" bestFit="1" customWidth="1"/>
    <col min="125" max="126" width="29.5546875" style="1" bestFit="1" customWidth="1"/>
    <col min="127" max="127" width="23" style="1" bestFit="1" customWidth="1"/>
    <col min="128" max="128" width="26.5546875" style="1" bestFit="1" customWidth="1"/>
    <col min="129" max="129" width="20" style="1" bestFit="1" customWidth="1"/>
    <col min="130" max="130" width="26" style="1" bestFit="1" customWidth="1"/>
    <col min="131" max="131" width="24.44140625" style="1" bestFit="1" customWidth="1"/>
    <col min="132" max="132" width="21" style="1" bestFit="1" customWidth="1"/>
    <col min="133" max="133" width="25.5546875" style="1" bestFit="1" customWidth="1"/>
    <col min="134" max="134" width="27" style="1" bestFit="1" customWidth="1"/>
    <col min="135" max="135" width="22.77734375" style="1" bestFit="1" customWidth="1"/>
    <col min="136" max="136" width="20" style="1" bestFit="1" customWidth="1"/>
    <col min="137" max="137" width="22" style="1" bestFit="1" customWidth="1"/>
    <col min="138" max="138" width="18.44140625" style="1" bestFit="1" customWidth="1"/>
    <col min="139" max="139" width="21" style="1" bestFit="1" customWidth="1"/>
    <col min="140" max="140" width="18.77734375" style="1" bestFit="1" customWidth="1"/>
    <col min="141" max="141" width="21.5546875" style="1" bestFit="1" customWidth="1"/>
    <col min="142" max="143" width="25.44140625" style="1" bestFit="1" customWidth="1"/>
    <col min="144" max="144" width="19" style="1" bestFit="1" customWidth="1"/>
    <col min="145" max="145" width="25" style="1" bestFit="1" customWidth="1"/>
    <col min="146" max="146" width="22.44140625" style="1" bestFit="1" customWidth="1"/>
    <col min="147" max="147" width="21" style="1" bestFit="1" customWidth="1"/>
    <col min="148" max="148" width="16" style="1" bestFit="1" customWidth="1"/>
    <col min="149" max="149" width="26.44140625" style="1" bestFit="1" customWidth="1"/>
    <col min="150" max="150" width="12.44140625" style="1" bestFit="1" customWidth="1"/>
    <col min="151" max="151" width="10.5546875" style="1" bestFit="1" customWidth="1"/>
    <col min="152" max="152" width="18.88671875" style="1" bestFit="1" customWidth="1"/>
    <col min="153" max="153" width="15.88671875" style="1" bestFit="1" customWidth="1"/>
    <col min="154" max="154" width="11.5546875" style="1" bestFit="1" customWidth="1"/>
    <col min="155" max="155" width="17.5546875" style="1" bestFit="1" customWidth="1"/>
    <col min="156" max="156" width="15.77734375" style="1" bestFit="1" customWidth="1"/>
    <col min="157" max="158" width="19.44140625" style="1" bestFit="1" customWidth="1"/>
    <col min="159" max="159" width="15.44140625" style="1" bestFit="1" customWidth="1"/>
    <col min="160" max="162" width="15" style="1" bestFit="1" customWidth="1"/>
    <col min="163" max="164" width="15.44140625" style="1" bestFit="1" customWidth="1"/>
    <col min="165" max="166" width="22" style="1" customWidth="1"/>
    <col min="167" max="167" width="13.44140625" style="1" bestFit="1" customWidth="1"/>
    <col min="168" max="168" width="14.5546875" style="1" bestFit="1" customWidth="1"/>
    <col min="169" max="169" width="20.44140625" style="1" bestFit="1" customWidth="1"/>
    <col min="170" max="170" width="21.44140625" style="1" bestFit="1" customWidth="1"/>
    <col min="171" max="171" width="17.5546875" style="1" bestFit="1" customWidth="1"/>
    <col min="172" max="172" width="20.5546875" style="1" bestFit="1" customWidth="1"/>
    <col min="173" max="173" width="17.44140625" style="1" bestFit="1" customWidth="1"/>
    <col min="174" max="174" width="26.77734375" style="1" bestFit="1" customWidth="1"/>
    <col min="175" max="175" width="20" style="1" bestFit="1" customWidth="1"/>
    <col min="176" max="176" width="18.77734375" style="1" bestFit="1" customWidth="1"/>
    <col min="177" max="177" width="10.44140625" style="1" bestFit="1" customWidth="1"/>
    <col min="178" max="178" width="24" style="1" bestFit="1" customWidth="1"/>
    <col min="179" max="179" width="8.88671875" style="1" bestFit="1" customWidth="1"/>
    <col min="180" max="180" width="22.44140625" style="1" bestFit="1" customWidth="1"/>
    <col min="181" max="181" width="13.44140625" style="1" bestFit="1" customWidth="1"/>
    <col min="182" max="182" width="18" style="1" bestFit="1" customWidth="1"/>
    <col min="183" max="183" width="15.5546875" style="1" bestFit="1" customWidth="1"/>
    <col min="184" max="184" width="13.44140625" style="1" bestFit="1" customWidth="1"/>
    <col min="185" max="185" width="21" style="1" bestFit="1" customWidth="1"/>
    <col min="186" max="186" width="10.77734375" style="1" bestFit="1" customWidth="1"/>
    <col min="187" max="187" width="19" style="1" bestFit="1" customWidth="1"/>
    <col min="188" max="188" width="9.44140625" style="1" bestFit="1" customWidth="1"/>
    <col min="189" max="189" width="12" style="1" bestFit="1" customWidth="1"/>
    <col min="190" max="190" width="18" style="1" bestFit="1" customWidth="1"/>
    <col min="191" max="191" width="18.77734375" style="1" bestFit="1" customWidth="1"/>
    <col min="192" max="192" width="20.77734375" style="1" bestFit="1" customWidth="1"/>
    <col min="193" max="193" width="23.88671875" style="1" bestFit="1" customWidth="1"/>
    <col min="194" max="194" width="16.77734375" style="1" bestFit="1" customWidth="1"/>
    <col min="195" max="195" width="15.44140625" style="1" bestFit="1" customWidth="1"/>
    <col min="196" max="196" width="17" style="1" bestFit="1" customWidth="1"/>
    <col min="197" max="197" width="19.44140625" style="1" bestFit="1" customWidth="1"/>
    <col min="198" max="198" width="26" style="1" bestFit="1" customWidth="1"/>
    <col min="199" max="199" width="17.44140625" style="1" bestFit="1" customWidth="1"/>
    <col min="200" max="200" width="13" style="1" customWidth="1"/>
    <col min="201" max="201" width="17.77734375" style="1" bestFit="1" customWidth="1"/>
    <col min="202" max="202" width="18" style="1" bestFit="1" customWidth="1"/>
    <col min="203" max="203" width="17" style="1" bestFit="1" customWidth="1"/>
    <col min="204" max="204" width="23.77734375" style="1" bestFit="1" customWidth="1"/>
    <col min="205" max="205" width="20" style="1" bestFit="1" customWidth="1"/>
    <col min="206" max="206" width="17.88671875" style="1" bestFit="1" customWidth="1"/>
    <col min="207" max="207" width="22" style="1" bestFit="1" customWidth="1"/>
    <col min="208" max="208" width="20" style="1" bestFit="1" customWidth="1"/>
    <col min="209" max="209" width="21" style="1" bestFit="1" customWidth="1"/>
    <col min="210" max="210" width="26" style="1" bestFit="1" customWidth="1"/>
    <col min="211" max="211" width="24" style="1" bestFit="1" customWidth="1"/>
    <col min="212" max="212" width="18.88671875" style="1" bestFit="1" customWidth="1"/>
    <col min="213" max="213" width="15.44140625" style="1" bestFit="1" customWidth="1"/>
    <col min="214" max="214" width="17.88671875" style="1" bestFit="1" customWidth="1"/>
    <col min="215" max="215" width="15.44140625" style="1" bestFit="1" customWidth="1"/>
    <col min="216" max="216" width="15.88671875" style="1" bestFit="1" customWidth="1"/>
    <col min="217" max="217" width="20.77734375" style="1" bestFit="1" customWidth="1"/>
    <col min="218" max="218" width="13.44140625" style="1" bestFit="1" customWidth="1"/>
    <col min="219" max="219" width="20.44140625" style="1" bestFit="1" customWidth="1"/>
    <col min="220" max="220" width="18" style="1" bestFit="1" customWidth="1"/>
    <col min="221" max="221" width="23.77734375" style="1" bestFit="1" customWidth="1"/>
    <col min="222" max="222" width="22" style="1" bestFit="1" customWidth="1"/>
    <col min="223" max="223" width="15" style="1" bestFit="1" customWidth="1"/>
    <col min="224" max="224" width="16" style="1" bestFit="1" customWidth="1"/>
    <col min="225" max="225" width="20" style="1" bestFit="1" customWidth="1"/>
    <col min="226" max="226" width="18" style="1" bestFit="1" customWidth="1"/>
    <col min="227" max="227" width="19" style="1" bestFit="1" customWidth="1"/>
    <col min="228" max="228" width="15.44140625" style="1" bestFit="1" customWidth="1"/>
    <col min="229" max="229" width="20" style="1" bestFit="1" customWidth="1"/>
    <col min="230" max="230" width="6" style="1" bestFit="1" customWidth="1"/>
    <col min="231" max="231" width="24" style="1" bestFit="1" customWidth="1"/>
    <col min="232" max="236" width="15.44140625" style="1" bestFit="1" customWidth="1"/>
    <col min="237" max="237" width="18" style="1" bestFit="1" customWidth="1"/>
    <col min="238" max="238" width="25.44140625" style="1" bestFit="1" customWidth="1"/>
    <col min="239" max="239" width="18" style="1" bestFit="1" customWidth="1"/>
    <col min="240" max="240" width="22" style="1" bestFit="1" customWidth="1"/>
    <col min="241" max="241" width="16.77734375" style="1" bestFit="1" customWidth="1"/>
    <col min="242" max="243" width="14.44140625" style="1" bestFit="1" customWidth="1"/>
    <col min="244" max="244" width="12.44140625" style="1" bestFit="1" customWidth="1"/>
    <col min="245" max="245" width="13" style="1" bestFit="1" customWidth="1"/>
    <col min="246" max="246" width="21" style="1" bestFit="1" customWidth="1"/>
    <col min="247" max="247" width="25.44140625" style="1" bestFit="1" customWidth="1"/>
    <col min="248" max="248" width="19" style="1" bestFit="1" customWidth="1"/>
    <col min="249" max="249" width="25" style="1" bestFit="1" customWidth="1"/>
    <col min="250" max="250" width="18.44140625" style="1" bestFit="1" customWidth="1"/>
    <col min="251" max="251" width="15" style="1" bestFit="1" customWidth="1"/>
    <col min="252" max="252" width="16.77734375" style="1" bestFit="1" customWidth="1"/>
    <col min="253" max="253" width="14.77734375" style="1" bestFit="1" customWidth="1"/>
    <col min="254" max="254" width="19.88671875" style="1" bestFit="1" customWidth="1"/>
    <col min="255" max="255" width="24" style="1" bestFit="1" customWidth="1"/>
    <col min="256" max="256" width="18" style="1" bestFit="1" customWidth="1"/>
    <col min="257" max="257" width="13.77734375" style="1" bestFit="1" customWidth="1"/>
    <col min="258" max="258" width="19.77734375" style="1" bestFit="1" customWidth="1"/>
    <col min="259" max="259" width="23.88671875" style="1" bestFit="1" customWidth="1"/>
    <col min="260" max="260" width="20" style="1" bestFit="1" customWidth="1"/>
    <col min="261" max="261" width="24" style="1" bestFit="1" customWidth="1"/>
    <col min="262" max="262" width="19.88671875" style="1" bestFit="1" customWidth="1"/>
    <col min="263" max="263" width="21.88671875" style="1" bestFit="1" customWidth="1"/>
    <col min="264" max="264" width="21" style="1" bestFit="1" customWidth="1"/>
    <col min="265" max="265" width="22.88671875" style="1" bestFit="1" customWidth="1"/>
    <col min="266" max="266" width="21" style="1" bestFit="1" customWidth="1"/>
    <col min="267" max="267" width="22.77734375" style="1" bestFit="1" customWidth="1"/>
    <col min="268" max="268" width="14.44140625" style="1" bestFit="1" customWidth="1"/>
    <col min="269" max="269" width="21" style="1" bestFit="1" customWidth="1"/>
    <col min="270" max="270" width="19.5546875" style="1" bestFit="1" customWidth="1"/>
    <col min="271" max="271" width="20" style="1" bestFit="1" customWidth="1"/>
    <col min="272" max="272" width="21" style="1" bestFit="1" customWidth="1"/>
    <col min="273" max="273" width="21.5546875" style="1" bestFit="1" customWidth="1"/>
    <col min="274" max="274" width="17" style="1" bestFit="1" customWidth="1"/>
    <col min="275" max="277" width="17.5546875" style="1" bestFit="1" customWidth="1"/>
    <col min="278" max="280" width="20" style="1" bestFit="1" customWidth="1"/>
    <col min="281" max="281" width="13.88671875" style="1" bestFit="1" customWidth="1"/>
    <col min="282" max="282" width="11" style="1" bestFit="1" customWidth="1"/>
    <col min="283" max="283" width="18.88671875" style="1" bestFit="1" customWidth="1"/>
    <col min="284" max="284" width="19" style="1" bestFit="1" customWidth="1"/>
    <col min="285" max="285" width="18" style="1" bestFit="1" customWidth="1"/>
    <col min="286" max="286" width="15" style="1" bestFit="1" customWidth="1"/>
    <col min="287" max="287" width="15.77734375" style="1" bestFit="1" customWidth="1"/>
    <col min="288" max="288" width="21.5546875" style="1" bestFit="1" customWidth="1"/>
    <col min="289" max="289" width="18.77734375" style="1" bestFit="1" customWidth="1"/>
    <col min="290" max="290" width="16.77734375" style="1" bestFit="1" customWidth="1"/>
    <col min="291" max="291" width="15.44140625" style="1" bestFit="1" customWidth="1"/>
    <col min="292" max="292" width="11.77734375" style="1" bestFit="1" customWidth="1"/>
    <col min="293" max="293" width="20.44140625" style="1" bestFit="1" customWidth="1"/>
    <col min="294" max="294" width="24.88671875" style="1" bestFit="1" customWidth="1"/>
    <col min="295" max="295" width="21.77734375" style="1" bestFit="1" customWidth="1"/>
    <col min="296" max="296" width="22" style="1" bestFit="1" customWidth="1"/>
    <col min="297" max="297" width="26.44140625" style="1" bestFit="1" customWidth="1"/>
    <col min="298" max="298" width="21" style="1" bestFit="1" customWidth="1"/>
    <col min="299" max="299" width="25" style="1" bestFit="1" customWidth="1"/>
    <col min="300" max="300" width="21.5546875" style="1" customWidth="1"/>
    <col min="301" max="301" width="21.77734375" style="1" customWidth="1"/>
    <col min="302" max="303" width="20" style="1" customWidth="1"/>
    <col min="304" max="304" width="17" style="1" customWidth="1"/>
    <col min="305" max="305" width="15" style="1" customWidth="1"/>
    <col min="306" max="306" width="27.88671875" style="1" customWidth="1"/>
    <col min="307" max="307" width="25.44140625" style="1" customWidth="1"/>
    <col min="308" max="308" width="27.5546875" style="1" customWidth="1"/>
    <col min="309" max="309" width="26.88671875" style="1" customWidth="1"/>
    <col min="310" max="310" width="14.5546875" style="1" customWidth="1"/>
    <col min="311" max="311" width="24.44140625" style="1" customWidth="1"/>
    <col min="312" max="312" width="21.44140625" style="1" customWidth="1"/>
    <col min="313" max="313" width="31" style="1" customWidth="1"/>
    <col min="314" max="314" width="21.5546875" style="1" customWidth="1"/>
    <col min="315" max="315" width="18" style="1" customWidth="1"/>
    <col min="316" max="316" width="17" style="1" customWidth="1"/>
    <col min="317" max="317" width="23.5546875" style="1" customWidth="1"/>
    <col min="318" max="318" width="25" style="1" customWidth="1"/>
    <col min="319" max="319" width="22" style="1" customWidth="1"/>
    <col min="320" max="320" width="23.44140625" style="1" customWidth="1"/>
    <col min="321" max="321" width="28.88671875" style="1" customWidth="1"/>
    <col min="322" max="322" width="20" style="1" bestFit="1" customWidth="1"/>
    <col min="323" max="323" width="13" style="1" bestFit="1" customWidth="1"/>
    <col min="324" max="324" width="22.44140625" style="1" bestFit="1" customWidth="1"/>
    <col min="325" max="325" width="18.44140625" style="1" bestFit="1" customWidth="1"/>
    <col min="326" max="326" width="16.44140625" style="1" customWidth="1"/>
    <col min="327" max="327" width="21" style="1" customWidth="1"/>
    <col min="328" max="328" width="20" style="1" customWidth="1"/>
    <col min="329" max="329" width="24.44140625" style="1" customWidth="1"/>
    <col min="330" max="330" width="18.44140625" style="1" customWidth="1"/>
    <col min="331" max="331" width="19" style="1" customWidth="1"/>
    <col min="332" max="332" width="23.44140625" style="1" customWidth="1"/>
    <col min="333" max="333" width="22.5546875" style="1" customWidth="1"/>
    <col min="334" max="334" width="26.88671875" style="1" customWidth="1"/>
    <col min="335" max="335" width="20.44140625" style="1" customWidth="1"/>
    <col min="336" max="336" width="11.5546875" style="1" customWidth="1"/>
    <col min="337" max="337" width="22" style="1" customWidth="1"/>
    <col min="338" max="338" width="11.88671875" style="1" bestFit="1" customWidth="1"/>
    <col min="339" max="339" width="11.44140625" style="1" bestFit="1" customWidth="1"/>
    <col min="340" max="340" width="20" style="1" bestFit="1" customWidth="1"/>
    <col min="341" max="341" width="17" style="1" bestFit="1" customWidth="1"/>
    <col min="342" max="342" width="18.44140625" style="1" bestFit="1" customWidth="1"/>
    <col min="343" max="343" width="17.44140625" style="1" bestFit="1" customWidth="1"/>
    <col min="344" max="344" width="17" style="1" bestFit="1" customWidth="1"/>
    <col min="345" max="345" width="19.5546875" style="1" bestFit="1" customWidth="1"/>
    <col min="346" max="346" width="24.88671875" style="1" customWidth="1"/>
    <col min="347" max="347" width="25.44140625" style="1" customWidth="1"/>
    <col min="348" max="348" width="25" style="1" customWidth="1"/>
    <col min="349" max="349" width="21" style="1" customWidth="1"/>
    <col min="350" max="350" width="10.5546875" style="1" customWidth="1"/>
    <col min="351" max="16384" width="8.88671875" style="1"/>
  </cols>
  <sheetData>
    <row r="1" spans="1:350" x14ac:dyDescent="0.3">
      <c r="B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1">
        <v>22</v>
      </c>
      <c r="X1" s="1">
        <v>23</v>
      </c>
      <c r="Y1" s="1">
        <v>24</v>
      </c>
      <c r="Z1" s="1">
        <v>25</v>
      </c>
      <c r="AA1" s="1">
        <v>26</v>
      </c>
      <c r="AB1" s="1">
        <v>27</v>
      </c>
      <c r="AC1" s="1">
        <v>28</v>
      </c>
      <c r="AD1" s="1">
        <v>29</v>
      </c>
      <c r="AE1" s="1">
        <v>30</v>
      </c>
      <c r="AF1" s="1">
        <v>31</v>
      </c>
      <c r="AG1" s="1">
        <v>32</v>
      </c>
      <c r="AH1" s="1">
        <v>33</v>
      </c>
      <c r="AI1" s="1">
        <v>34</v>
      </c>
      <c r="AJ1" s="1">
        <v>35</v>
      </c>
      <c r="AK1" s="1">
        <v>36</v>
      </c>
      <c r="AL1" s="1">
        <v>37</v>
      </c>
      <c r="AM1" s="1">
        <v>38</v>
      </c>
      <c r="AN1" s="1">
        <v>39</v>
      </c>
      <c r="AO1" s="1">
        <v>40</v>
      </c>
      <c r="AP1" s="1">
        <v>41</v>
      </c>
      <c r="AQ1" s="1">
        <v>42</v>
      </c>
      <c r="AR1" s="1">
        <v>43</v>
      </c>
      <c r="AS1" s="1">
        <v>44</v>
      </c>
      <c r="AT1" s="1">
        <v>45</v>
      </c>
      <c r="AU1" s="1">
        <v>46</v>
      </c>
      <c r="AV1" s="1">
        <v>47</v>
      </c>
      <c r="AW1" s="1">
        <v>48</v>
      </c>
      <c r="AX1" s="1">
        <v>49</v>
      </c>
      <c r="AY1" s="1">
        <v>50</v>
      </c>
      <c r="AZ1" s="1">
        <v>51</v>
      </c>
      <c r="BA1" s="1">
        <v>52</v>
      </c>
      <c r="BB1" s="1">
        <v>53</v>
      </c>
      <c r="BC1" s="1">
        <v>54</v>
      </c>
      <c r="BD1" s="1">
        <v>55</v>
      </c>
      <c r="BE1" s="1">
        <v>56</v>
      </c>
      <c r="BF1" s="1">
        <v>57</v>
      </c>
      <c r="BG1" s="1">
        <v>58</v>
      </c>
      <c r="BH1" s="1">
        <v>59</v>
      </c>
      <c r="BI1" s="1">
        <v>60</v>
      </c>
      <c r="BJ1" s="1">
        <v>61</v>
      </c>
      <c r="BK1" s="1">
        <v>62</v>
      </c>
      <c r="BL1" s="1">
        <v>63</v>
      </c>
      <c r="BM1" s="1">
        <v>64</v>
      </c>
      <c r="BN1" s="1">
        <v>65</v>
      </c>
      <c r="BO1" s="1">
        <v>66</v>
      </c>
      <c r="BP1" s="1">
        <v>67</v>
      </c>
      <c r="BQ1" s="1">
        <v>68</v>
      </c>
      <c r="BR1" s="1">
        <v>69</v>
      </c>
      <c r="BS1" s="1">
        <v>70</v>
      </c>
      <c r="BT1" s="1">
        <v>71</v>
      </c>
      <c r="BU1" s="1">
        <v>72</v>
      </c>
      <c r="BV1" s="1">
        <v>73</v>
      </c>
      <c r="BW1" s="1">
        <v>74</v>
      </c>
      <c r="BX1" s="1">
        <v>75</v>
      </c>
      <c r="BY1" s="1">
        <v>76</v>
      </c>
      <c r="BZ1" s="1">
        <v>77</v>
      </c>
      <c r="CA1" s="1">
        <v>78</v>
      </c>
      <c r="CB1" s="1">
        <v>79</v>
      </c>
      <c r="CC1" s="1">
        <v>80</v>
      </c>
      <c r="CD1" s="1">
        <v>81</v>
      </c>
      <c r="CE1" s="1">
        <v>82</v>
      </c>
      <c r="CF1" s="1">
        <v>83</v>
      </c>
      <c r="CG1" s="1">
        <v>84</v>
      </c>
      <c r="CH1" s="1">
        <v>85</v>
      </c>
      <c r="CI1" s="1">
        <v>86</v>
      </c>
      <c r="CJ1" s="1">
        <v>87</v>
      </c>
      <c r="CK1" s="1">
        <v>88</v>
      </c>
      <c r="CL1" s="1">
        <v>89</v>
      </c>
      <c r="CM1" s="1">
        <v>90</v>
      </c>
      <c r="CN1" s="1">
        <v>91</v>
      </c>
      <c r="CO1" s="1">
        <v>92</v>
      </c>
      <c r="CP1" s="1">
        <v>93</v>
      </c>
      <c r="CQ1" s="1">
        <v>94</v>
      </c>
      <c r="CR1" s="1">
        <v>95</v>
      </c>
      <c r="CS1" s="1">
        <v>96</v>
      </c>
      <c r="CT1" s="1">
        <v>97</v>
      </c>
      <c r="CU1" s="1">
        <v>98</v>
      </c>
      <c r="CV1" s="1">
        <v>99</v>
      </c>
      <c r="CW1" s="1">
        <v>100</v>
      </c>
      <c r="CX1" s="1">
        <v>101</v>
      </c>
      <c r="CY1" s="1">
        <v>102</v>
      </c>
      <c r="CZ1" s="1">
        <v>103</v>
      </c>
      <c r="DA1" s="1">
        <v>104</v>
      </c>
      <c r="DB1" s="1">
        <v>105</v>
      </c>
      <c r="DC1" s="1">
        <v>106</v>
      </c>
      <c r="DD1" s="1">
        <v>107</v>
      </c>
      <c r="DE1" s="1">
        <v>108</v>
      </c>
      <c r="DF1" s="1">
        <v>109</v>
      </c>
      <c r="DG1" s="1">
        <v>110</v>
      </c>
      <c r="DH1" s="1">
        <v>111</v>
      </c>
      <c r="DI1" s="1">
        <v>112</v>
      </c>
      <c r="DJ1" s="1">
        <v>113</v>
      </c>
      <c r="DK1" s="1">
        <v>114</v>
      </c>
      <c r="DL1" s="1">
        <v>115</v>
      </c>
      <c r="DM1" s="1">
        <v>116</v>
      </c>
      <c r="DN1" s="1">
        <v>117</v>
      </c>
      <c r="DO1" s="1">
        <v>118</v>
      </c>
      <c r="DP1" s="1">
        <v>119</v>
      </c>
      <c r="DQ1" s="1">
        <v>120</v>
      </c>
      <c r="DR1" s="1">
        <v>121</v>
      </c>
      <c r="DS1" s="1">
        <v>122</v>
      </c>
      <c r="DT1" s="1">
        <v>123</v>
      </c>
      <c r="DU1" s="1">
        <v>124</v>
      </c>
      <c r="DV1" s="1">
        <v>125</v>
      </c>
      <c r="DW1" s="1">
        <v>126</v>
      </c>
      <c r="DX1" s="1">
        <v>127</v>
      </c>
      <c r="DY1" s="1">
        <v>128</v>
      </c>
      <c r="DZ1" s="1">
        <v>129</v>
      </c>
      <c r="EA1" s="1">
        <v>130</v>
      </c>
      <c r="EB1" s="1">
        <v>131</v>
      </c>
      <c r="EC1" s="1">
        <v>132</v>
      </c>
      <c r="ED1" s="1">
        <v>133</v>
      </c>
      <c r="EE1" s="1">
        <v>134</v>
      </c>
      <c r="EF1" s="1">
        <v>135</v>
      </c>
      <c r="EG1" s="1">
        <v>136</v>
      </c>
      <c r="EH1" s="1">
        <v>137</v>
      </c>
      <c r="EI1" s="1">
        <v>138</v>
      </c>
      <c r="EJ1" s="1">
        <v>139</v>
      </c>
      <c r="EK1" s="1">
        <v>140</v>
      </c>
      <c r="EL1" s="1">
        <v>141</v>
      </c>
      <c r="EM1" s="1">
        <v>142</v>
      </c>
      <c r="EN1" s="1">
        <v>143</v>
      </c>
      <c r="EO1" s="1">
        <v>144</v>
      </c>
      <c r="EP1" s="1">
        <v>145</v>
      </c>
      <c r="EQ1" s="1">
        <v>146</v>
      </c>
      <c r="ER1" s="1">
        <v>147</v>
      </c>
      <c r="ES1" s="1">
        <v>148</v>
      </c>
      <c r="ET1" s="1">
        <v>149</v>
      </c>
      <c r="EU1" s="1">
        <v>150</v>
      </c>
      <c r="EV1" s="1">
        <v>151</v>
      </c>
      <c r="EW1" s="1">
        <v>152</v>
      </c>
      <c r="EX1" s="1">
        <v>153</v>
      </c>
      <c r="EY1" s="1">
        <v>154</v>
      </c>
      <c r="EZ1" s="1">
        <v>155</v>
      </c>
      <c r="FA1" s="1">
        <v>156</v>
      </c>
      <c r="FB1" s="1">
        <v>157</v>
      </c>
      <c r="FC1" s="1">
        <v>158</v>
      </c>
      <c r="FD1" s="1">
        <v>159</v>
      </c>
      <c r="FE1" s="1">
        <v>160</v>
      </c>
      <c r="FF1" s="1">
        <v>161</v>
      </c>
      <c r="FG1" s="1">
        <v>162</v>
      </c>
      <c r="FH1" s="1">
        <v>163</v>
      </c>
      <c r="FI1" s="1">
        <v>164</v>
      </c>
      <c r="FJ1" s="1">
        <v>165</v>
      </c>
      <c r="FK1" s="1">
        <v>166</v>
      </c>
      <c r="FL1" s="1">
        <v>167</v>
      </c>
      <c r="FM1" s="1">
        <v>168</v>
      </c>
      <c r="FN1" s="1">
        <v>169</v>
      </c>
      <c r="FO1" s="1">
        <v>170</v>
      </c>
      <c r="FP1" s="1">
        <v>171</v>
      </c>
      <c r="FQ1" s="1">
        <v>172</v>
      </c>
      <c r="FR1" s="1">
        <v>173</v>
      </c>
      <c r="FS1" s="1">
        <v>174</v>
      </c>
      <c r="FT1" s="1">
        <v>175</v>
      </c>
      <c r="FU1" s="1">
        <v>176</v>
      </c>
      <c r="FV1" s="1">
        <v>177</v>
      </c>
      <c r="FW1" s="1">
        <v>178</v>
      </c>
      <c r="FX1" s="1">
        <v>179</v>
      </c>
      <c r="FY1" s="1">
        <v>180</v>
      </c>
      <c r="FZ1" s="1">
        <v>181</v>
      </c>
      <c r="GA1" s="1">
        <v>182</v>
      </c>
      <c r="GB1" s="1">
        <v>183</v>
      </c>
      <c r="GC1" s="1">
        <v>184</v>
      </c>
      <c r="GD1" s="1">
        <v>185</v>
      </c>
      <c r="GE1" s="1">
        <v>186</v>
      </c>
      <c r="GF1" s="1">
        <v>187</v>
      </c>
      <c r="GG1" s="1">
        <v>188</v>
      </c>
      <c r="GH1" s="1">
        <v>189</v>
      </c>
      <c r="GI1" s="1">
        <v>190</v>
      </c>
      <c r="GJ1" s="1">
        <v>191</v>
      </c>
      <c r="GK1" s="1">
        <v>192</v>
      </c>
      <c r="GL1" s="1">
        <v>193</v>
      </c>
      <c r="GM1" s="1">
        <v>194</v>
      </c>
      <c r="GN1" s="1">
        <v>195</v>
      </c>
      <c r="GO1" s="1">
        <v>196</v>
      </c>
      <c r="GP1" s="1">
        <v>197</v>
      </c>
      <c r="GQ1" s="1">
        <v>198</v>
      </c>
      <c r="GR1" s="1">
        <v>199</v>
      </c>
      <c r="GS1" s="1">
        <v>200</v>
      </c>
      <c r="GT1" s="1">
        <v>201</v>
      </c>
      <c r="GU1" s="1">
        <v>202</v>
      </c>
      <c r="GV1" s="1">
        <v>203</v>
      </c>
      <c r="GW1" s="1">
        <v>204</v>
      </c>
      <c r="GX1" s="1">
        <v>205</v>
      </c>
      <c r="GY1" s="1">
        <v>206</v>
      </c>
      <c r="GZ1" s="1">
        <v>207</v>
      </c>
      <c r="HA1" s="1">
        <v>208</v>
      </c>
      <c r="HB1" s="1">
        <v>209</v>
      </c>
      <c r="HC1" s="1">
        <v>210</v>
      </c>
      <c r="HD1" s="1">
        <v>211</v>
      </c>
      <c r="HE1" s="1">
        <v>212</v>
      </c>
      <c r="HF1" s="1">
        <v>213</v>
      </c>
      <c r="HG1" s="1">
        <v>214</v>
      </c>
      <c r="HH1" s="1">
        <v>215</v>
      </c>
      <c r="HI1" s="1">
        <v>216</v>
      </c>
      <c r="HJ1" s="1">
        <v>217</v>
      </c>
      <c r="HK1" s="1">
        <v>218</v>
      </c>
      <c r="HL1" s="1">
        <v>219</v>
      </c>
      <c r="HM1" s="1">
        <v>220</v>
      </c>
      <c r="HN1" s="1">
        <v>221</v>
      </c>
      <c r="HO1" s="1">
        <v>222</v>
      </c>
      <c r="HP1" s="1">
        <v>223</v>
      </c>
      <c r="HQ1" s="1">
        <v>224</v>
      </c>
      <c r="HR1" s="1">
        <v>225</v>
      </c>
      <c r="HS1" s="1">
        <v>226</v>
      </c>
      <c r="HT1" s="1">
        <v>227</v>
      </c>
      <c r="HU1" s="1">
        <v>228</v>
      </c>
      <c r="HV1" s="1">
        <v>229</v>
      </c>
      <c r="HW1" s="1">
        <v>230</v>
      </c>
      <c r="HX1" s="1">
        <v>231</v>
      </c>
      <c r="HY1" s="1">
        <v>232</v>
      </c>
      <c r="HZ1" s="1">
        <v>233</v>
      </c>
      <c r="IA1" s="1">
        <v>234</v>
      </c>
      <c r="IB1" s="1">
        <v>235</v>
      </c>
      <c r="IC1" s="1">
        <v>236</v>
      </c>
      <c r="ID1" s="1">
        <v>237</v>
      </c>
      <c r="IE1" s="1">
        <v>238</v>
      </c>
      <c r="IF1" s="1">
        <v>239</v>
      </c>
      <c r="IG1" s="1">
        <v>240</v>
      </c>
      <c r="IH1" s="1">
        <v>241</v>
      </c>
      <c r="II1" s="1">
        <v>242</v>
      </c>
      <c r="IJ1" s="1">
        <v>243</v>
      </c>
      <c r="IK1" s="1">
        <v>244</v>
      </c>
      <c r="IL1" s="1">
        <v>245</v>
      </c>
      <c r="IM1" s="1">
        <v>246</v>
      </c>
      <c r="IN1" s="1">
        <v>247</v>
      </c>
      <c r="IO1" s="1">
        <v>248</v>
      </c>
      <c r="IP1" s="1">
        <v>249</v>
      </c>
      <c r="IQ1" s="1">
        <v>250</v>
      </c>
      <c r="IR1" s="1">
        <v>251</v>
      </c>
      <c r="IS1" s="1">
        <v>252</v>
      </c>
      <c r="IT1" s="1">
        <v>253</v>
      </c>
      <c r="IU1" s="1">
        <v>254</v>
      </c>
      <c r="IV1" s="1">
        <v>255</v>
      </c>
      <c r="IW1" s="1">
        <v>256</v>
      </c>
      <c r="IX1" s="1">
        <v>257</v>
      </c>
      <c r="IY1" s="1">
        <v>258</v>
      </c>
      <c r="IZ1" s="1">
        <v>259</v>
      </c>
      <c r="JA1" s="1">
        <v>260</v>
      </c>
      <c r="JB1" s="1">
        <v>261</v>
      </c>
      <c r="JC1" s="1">
        <v>262</v>
      </c>
      <c r="JD1" s="1">
        <v>263</v>
      </c>
      <c r="JE1" s="1">
        <v>264</v>
      </c>
      <c r="JF1" s="1">
        <v>265</v>
      </c>
      <c r="JG1" s="1">
        <v>266</v>
      </c>
      <c r="JH1" s="1">
        <v>267</v>
      </c>
      <c r="JI1" s="1">
        <v>268</v>
      </c>
      <c r="JJ1" s="1">
        <v>269</v>
      </c>
      <c r="JK1" s="1">
        <v>270</v>
      </c>
      <c r="JL1" s="1">
        <v>271</v>
      </c>
      <c r="JM1" s="1">
        <v>272</v>
      </c>
      <c r="JN1" s="1">
        <v>273</v>
      </c>
      <c r="JO1" s="1">
        <v>274</v>
      </c>
      <c r="JP1" s="1">
        <v>275</v>
      </c>
      <c r="JQ1" s="1">
        <v>276</v>
      </c>
      <c r="JR1" s="1">
        <v>277</v>
      </c>
      <c r="JS1" s="1">
        <v>278</v>
      </c>
      <c r="JT1" s="1">
        <v>279</v>
      </c>
      <c r="JU1" s="1">
        <v>280</v>
      </c>
      <c r="JV1" s="1">
        <v>281</v>
      </c>
      <c r="JW1" s="1">
        <v>282</v>
      </c>
      <c r="JX1" s="1">
        <v>283</v>
      </c>
      <c r="JY1" s="1">
        <v>284</v>
      </c>
      <c r="JZ1" s="1">
        <v>285</v>
      </c>
      <c r="KA1" s="1">
        <v>286</v>
      </c>
      <c r="KB1" s="1">
        <v>287</v>
      </c>
      <c r="KC1" s="1">
        <v>288</v>
      </c>
      <c r="KD1" s="1">
        <v>289</v>
      </c>
      <c r="KE1" s="1">
        <v>290</v>
      </c>
      <c r="KF1" s="1">
        <v>291</v>
      </c>
      <c r="KG1" s="1">
        <v>292</v>
      </c>
      <c r="KH1" s="1">
        <v>293</v>
      </c>
      <c r="KI1" s="1">
        <v>294</v>
      </c>
      <c r="KJ1" s="1">
        <v>295</v>
      </c>
      <c r="KK1" s="1">
        <v>296</v>
      </c>
      <c r="KL1" s="1">
        <v>297</v>
      </c>
      <c r="KM1" s="1">
        <v>298</v>
      </c>
      <c r="KN1" s="1">
        <v>299</v>
      </c>
      <c r="KO1" s="1">
        <v>300</v>
      </c>
      <c r="KP1" s="1">
        <v>301</v>
      </c>
      <c r="KQ1" s="1">
        <v>302</v>
      </c>
      <c r="KR1" s="1">
        <v>303</v>
      </c>
      <c r="KS1" s="1">
        <v>304</v>
      </c>
      <c r="KT1" s="1">
        <v>305</v>
      </c>
      <c r="KU1" s="1">
        <v>306</v>
      </c>
      <c r="KV1" s="1">
        <v>307</v>
      </c>
      <c r="KW1" s="1">
        <v>308</v>
      </c>
      <c r="KX1" s="1">
        <v>309</v>
      </c>
      <c r="KY1" s="1">
        <v>310</v>
      </c>
      <c r="KZ1" s="1">
        <v>311</v>
      </c>
      <c r="LA1" s="1">
        <v>312</v>
      </c>
      <c r="LB1" s="1">
        <v>313</v>
      </c>
      <c r="LC1" s="1">
        <v>314</v>
      </c>
      <c r="LD1" s="1">
        <v>315</v>
      </c>
      <c r="LE1" s="1">
        <v>316</v>
      </c>
      <c r="LF1" s="1">
        <v>317</v>
      </c>
      <c r="LG1" s="1">
        <v>318</v>
      </c>
      <c r="LH1" s="1">
        <v>319</v>
      </c>
      <c r="LI1" s="1">
        <v>320</v>
      </c>
      <c r="LJ1" s="1">
        <v>321</v>
      </c>
      <c r="LK1" s="1">
        <v>322</v>
      </c>
      <c r="LL1" s="1">
        <v>323</v>
      </c>
      <c r="LM1" s="1">
        <v>324</v>
      </c>
      <c r="LN1" s="1">
        <v>325</v>
      </c>
      <c r="LO1" s="1">
        <v>326</v>
      </c>
      <c r="LP1" s="1">
        <v>327</v>
      </c>
      <c r="LQ1" s="1">
        <v>328</v>
      </c>
      <c r="LR1" s="1">
        <v>329</v>
      </c>
      <c r="LS1" s="1">
        <v>330</v>
      </c>
      <c r="LT1" s="1">
        <v>331</v>
      </c>
      <c r="LU1" s="1">
        <v>332</v>
      </c>
      <c r="LV1" s="1">
        <v>333</v>
      </c>
      <c r="LW1" s="1">
        <v>334</v>
      </c>
      <c r="LX1" s="1">
        <v>335</v>
      </c>
      <c r="LY1" s="1">
        <v>336</v>
      </c>
      <c r="LZ1" s="1">
        <v>337</v>
      </c>
      <c r="MA1" s="1">
        <v>338</v>
      </c>
      <c r="MB1" s="1">
        <v>339</v>
      </c>
      <c r="MC1" s="1">
        <v>340</v>
      </c>
      <c r="MD1" s="1">
        <v>341</v>
      </c>
      <c r="ME1" s="1">
        <v>342</v>
      </c>
      <c r="MF1" s="1">
        <v>343</v>
      </c>
      <c r="MG1" s="1">
        <v>344</v>
      </c>
      <c r="MH1" s="1">
        <v>345</v>
      </c>
      <c r="MI1" s="1">
        <v>346</v>
      </c>
      <c r="MJ1" s="1">
        <v>347</v>
      </c>
      <c r="MK1" s="1">
        <v>348</v>
      </c>
    </row>
    <row r="2" spans="1:350" x14ac:dyDescent="0.3">
      <c r="A2" s="1" t="s">
        <v>78</v>
      </c>
      <c r="B2" s="1" t="s">
        <v>79</v>
      </c>
      <c r="C2" s="1" t="s">
        <v>80</v>
      </c>
      <c r="D2" s="1" t="s">
        <v>81</v>
      </c>
      <c r="E2" s="1" t="s">
        <v>82</v>
      </c>
      <c r="F2" s="1" t="s">
        <v>83</v>
      </c>
      <c r="G2" s="1" t="s">
        <v>84</v>
      </c>
      <c r="H2" s="1" t="s">
        <v>85</v>
      </c>
      <c r="I2" s="1" t="s">
        <v>86</v>
      </c>
      <c r="J2" s="1" t="s">
        <v>87</v>
      </c>
      <c r="K2" s="1" t="s">
        <v>88</v>
      </c>
      <c r="L2" s="1" t="s">
        <v>89</v>
      </c>
      <c r="M2" s="1" t="s">
        <v>90</v>
      </c>
      <c r="N2" s="1" t="s">
        <v>91</v>
      </c>
      <c r="O2" s="1" t="s">
        <v>92</v>
      </c>
      <c r="P2" s="1" t="s">
        <v>93</v>
      </c>
      <c r="Q2" s="1" t="s">
        <v>94</v>
      </c>
      <c r="R2" s="1" t="s">
        <v>95</v>
      </c>
      <c r="S2" s="1" t="s">
        <v>96</v>
      </c>
      <c r="T2" s="1" t="s">
        <v>97</v>
      </c>
      <c r="U2" s="1" t="s">
        <v>98</v>
      </c>
      <c r="V2" s="1" t="s">
        <v>99</v>
      </c>
      <c r="W2" s="1" t="s">
        <v>100</v>
      </c>
      <c r="X2" s="1" t="s">
        <v>101</v>
      </c>
      <c r="Y2" s="1" t="s">
        <v>102</v>
      </c>
      <c r="Z2" s="1" t="s">
        <v>103</v>
      </c>
      <c r="AA2" s="1" t="s">
        <v>104</v>
      </c>
      <c r="AB2" s="1" t="s">
        <v>105</v>
      </c>
      <c r="AC2" s="1" t="s">
        <v>106</v>
      </c>
      <c r="AD2" s="1" t="s">
        <v>107</v>
      </c>
      <c r="AE2" s="1" t="s">
        <v>108</v>
      </c>
      <c r="AF2" s="1" t="s">
        <v>109</v>
      </c>
      <c r="AG2" s="1" t="s">
        <v>110</v>
      </c>
      <c r="AH2" s="1" t="s">
        <v>111</v>
      </c>
      <c r="AI2" s="1" t="s">
        <v>112</v>
      </c>
      <c r="AJ2" s="1" t="s">
        <v>113</v>
      </c>
      <c r="AK2" s="1" t="s">
        <v>114</v>
      </c>
      <c r="AL2" s="1" t="s">
        <v>115</v>
      </c>
      <c r="AM2" s="1" t="s">
        <v>116</v>
      </c>
      <c r="AN2" s="1" t="s">
        <v>117</v>
      </c>
      <c r="AO2" s="1" t="s">
        <v>118</v>
      </c>
      <c r="AP2" s="1" t="s">
        <v>119</v>
      </c>
      <c r="AQ2" s="1" t="s">
        <v>120</v>
      </c>
      <c r="AR2" s="1" t="s">
        <v>121</v>
      </c>
      <c r="AS2" s="1" t="s">
        <v>122</v>
      </c>
      <c r="AT2" s="1" t="s">
        <v>123</v>
      </c>
      <c r="AU2" s="1" t="s">
        <v>124</v>
      </c>
      <c r="AV2" s="1" t="s">
        <v>125</v>
      </c>
      <c r="AW2" s="1" t="s">
        <v>126</v>
      </c>
      <c r="AX2" s="1" t="s">
        <v>127</v>
      </c>
      <c r="AY2" s="1" t="s">
        <v>128</v>
      </c>
      <c r="AZ2" s="1" t="s">
        <v>129</v>
      </c>
      <c r="BA2" s="1" t="s">
        <v>130</v>
      </c>
      <c r="BB2" s="1" t="s">
        <v>131</v>
      </c>
      <c r="BC2" s="1" t="s">
        <v>132</v>
      </c>
      <c r="BD2" s="1" t="s">
        <v>133</v>
      </c>
      <c r="BE2" s="1" t="s">
        <v>134</v>
      </c>
      <c r="BF2" s="1" t="s">
        <v>135</v>
      </c>
      <c r="BG2" s="1" t="s">
        <v>136</v>
      </c>
      <c r="BH2" s="1" t="s">
        <v>137</v>
      </c>
      <c r="BI2" s="1" t="s">
        <v>138</v>
      </c>
      <c r="BJ2" s="1" t="s">
        <v>139</v>
      </c>
      <c r="BK2" s="1" t="s">
        <v>140</v>
      </c>
      <c r="BL2" s="1" t="s">
        <v>141</v>
      </c>
      <c r="BM2" s="1" t="s">
        <v>142</v>
      </c>
      <c r="BN2" s="1" t="s">
        <v>143</v>
      </c>
      <c r="BO2" s="1" t="s">
        <v>144</v>
      </c>
      <c r="BP2" s="1" t="s">
        <v>145</v>
      </c>
      <c r="BQ2" s="1" t="s">
        <v>146</v>
      </c>
      <c r="BR2" s="1" t="s">
        <v>147</v>
      </c>
      <c r="BS2" s="1" t="s">
        <v>148</v>
      </c>
      <c r="BT2" s="1" t="s">
        <v>149</v>
      </c>
      <c r="BU2" s="1" t="s">
        <v>150</v>
      </c>
      <c r="BV2" s="1" t="s">
        <v>151</v>
      </c>
      <c r="BW2" s="1" t="s">
        <v>152</v>
      </c>
      <c r="BX2" s="1" t="s">
        <v>153</v>
      </c>
      <c r="BY2" s="1" t="s">
        <v>154</v>
      </c>
      <c r="BZ2" s="1" t="s">
        <v>155</v>
      </c>
      <c r="CA2" s="1" t="s">
        <v>156</v>
      </c>
      <c r="CB2" s="1" t="s">
        <v>157</v>
      </c>
      <c r="CC2" s="1" t="s">
        <v>158</v>
      </c>
      <c r="CD2" s="1" t="s">
        <v>159</v>
      </c>
      <c r="CE2" s="1" t="s">
        <v>160</v>
      </c>
      <c r="CF2" s="1" t="s">
        <v>161</v>
      </c>
      <c r="CG2" s="1" t="s">
        <v>162</v>
      </c>
      <c r="CH2" s="1" t="s">
        <v>163</v>
      </c>
      <c r="CI2" s="1" t="s">
        <v>164</v>
      </c>
      <c r="CJ2" s="1" t="s">
        <v>165</v>
      </c>
      <c r="CK2" s="1" t="s">
        <v>166</v>
      </c>
      <c r="CL2" s="1" t="s">
        <v>167</v>
      </c>
      <c r="CM2" s="1" t="s">
        <v>168</v>
      </c>
      <c r="CN2" s="1" t="s">
        <v>169</v>
      </c>
      <c r="CO2" s="1" t="s">
        <v>170</v>
      </c>
      <c r="CP2" s="1" t="s">
        <v>171</v>
      </c>
      <c r="CQ2" s="1" t="s">
        <v>172</v>
      </c>
      <c r="CR2" s="1" t="s">
        <v>173</v>
      </c>
      <c r="CS2" s="1" t="s">
        <v>174</v>
      </c>
      <c r="CT2" s="1" t="s">
        <v>175</v>
      </c>
      <c r="CU2" s="1" t="s">
        <v>176</v>
      </c>
      <c r="CV2" s="1" t="s">
        <v>177</v>
      </c>
      <c r="CW2" s="1" t="s">
        <v>178</v>
      </c>
      <c r="CX2" s="1" t="s">
        <v>179</v>
      </c>
      <c r="CY2" s="1" t="s">
        <v>180</v>
      </c>
      <c r="CZ2" s="1" t="s">
        <v>181</v>
      </c>
      <c r="DA2" s="1" t="s">
        <v>182</v>
      </c>
      <c r="DB2" s="1" t="s">
        <v>183</v>
      </c>
      <c r="DC2" s="1" t="s">
        <v>184</v>
      </c>
      <c r="DD2" s="1" t="s">
        <v>185</v>
      </c>
      <c r="DE2" s="1" t="s">
        <v>186</v>
      </c>
      <c r="DF2" s="1" t="s">
        <v>187</v>
      </c>
      <c r="DG2" s="1" t="s">
        <v>188</v>
      </c>
      <c r="DH2" s="1" t="s">
        <v>189</v>
      </c>
      <c r="DI2" s="1" t="s">
        <v>190</v>
      </c>
      <c r="DJ2" s="1" t="s">
        <v>191</v>
      </c>
      <c r="DK2" s="1" t="s">
        <v>192</v>
      </c>
      <c r="DL2" s="1" t="s">
        <v>193</v>
      </c>
      <c r="DM2" s="1" t="s">
        <v>194</v>
      </c>
      <c r="DN2" s="1" t="s">
        <v>195</v>
      </c>
      <c r="DO2" s="1" t="s">
        <v>196</v>
      </c>
      <c r="DP2" s="1" t="s">
        <v>197</v>
      </c>
      <c r="DQ2" s="1" t="s">
        <v>198</v>
      </c>
      <c r="DR2" s="1" t="s">
        <v>199</v>
      </c>
      <c r="DS2" s="1" t="s">
        <v>200</v>
      </c>
      <c r="DT2" s="1" t="s">
        <v>201</v>
      </c>
      <c r="DU2" s="1" t="s">
        <v>202</v>
      </c>
      <c r="DV2" s="1" t="s">
        <v>203</v>
      </c>
      <c r="DW2" s="1" t="s">
        <v>204</v>
      </c>
      <c r="DX2" s="1" t="s">
        <v>205</v>
      </c>
      <c r="DY2" s="1" t="s">
        <v>206</v>
      </c>
      <c r="DZ2" s="1" t="s">
        <v>207</v>
      </c>
      <c r="EA2" s="1" t="s">
        <v>208</v>
      </c>
      <c r="EB2" s="1" t="s">
        <v>209</v>
      </c>
      <c r="EC2" s="1" t="s">
        <v>210</v>
      </c>
      <c r="ED2" s="1" t="s">
        <v>211</v>
      </c>
      <c r="EE2" s="1" t="s">
        <v>212</v>
      </c>
      <c r="EF2" s="1" t="s">
        <v>213</v>
      </c>
      <c r="EG2" s="1" t="s">
        <v>214</v>
      </c>
      <c r="EH2" s="1" t="s">
        <v>215</v>
      </c>
      <c r="EI2" s="1" t="s">
        <v>216</v>
      </c>
      <c r="EJ2" s="1" t="s">
        <v>217</v>
      </c>
      <c r="EK2" s="1" t="s">
        <v>218</v>
      </c>
      <c r="EL2" s="1" t="s">
        <v>219</v>
      </c>
      <c r="EM2" s="1" t="s">
        <v>220</v>
      </c>
      <c r="EN2" s="1" t="s">
        <v>221</v>
      </c>
      <c r="EO2" s="1" t="s">
        <v>222</v>
      </c>
      <c r="EP2" s="1" t="s">
        <v>223</v>
      </c>
      <c r="EQ2" s="1" t="s">
        <v>224</v>
      </c>
      <c r="ER2" s="1" t="s">
        <v>225</v>
      </c>
      <c r="ES2" s="1" t="s">
        <v>226</v>
      </c>
      <c r="ET2" s="1" t="s">
        <v>227</v>
      </c>
      <c r="EU2" s="1" t="s">
        <v>228</v>
      </c>
      <c r="EV2" s="1" t="s">
        <v>229</v>
      </c>
      <c r="EW2" s="1" t="s">
        <v>230</v>
      </c>
      <c r="EX2" s="1" t="s">
        <v>231</v>
      </c>
      <c r="EY2" s="1" t="s">
        <v>232</v>
      </c>
      <c r="EZ2" s="1" t="s">
        <v>233</v>
      </c>
      <c r="FA2" s="1" t="s">
        <v>234</v>
      </c>
      <c r="FB2" s="1" t="s">
        <v>235</v>
      </c>
      <c r="FC2" s="1" t="s">
        <v>236</v>
      </c>
      <c r="FD2" s="1" t="s">
        <v>237</v>
      </c>
      <c r="FE2" s="1" t="s">
        <v>238</v>
      </c>
      <c r="FF2" s="1" t="s">
        <v>239</v>
      </c>
      <c r="FG2" s="1" t="s">
        <v>240</v>
      </c>
      <c r="FH2" s="1" t="s">
        <v>241</v>
      </c>
      <c r="FI2" s="1" t="s">
        <v>242</v>
      </c>
      <c r="FJ2" s="1" t="s">
        <v>243</v>
      </c>
      <c r="FK2" s="1" t="s">
        <v>244</v>
      </c>
      <c r="FL2" s="1" t="s">
        <v>245</v>
      </c>
      <c r="FM2" s="1" t="s">
        <v>246</v>
      </c>
      <c r="FN2" s="1" t="s">
        <v>247</v>
      </c>
      <c r="FO2" s="1" t="s">
        <v>248</v>
      </c>
      <c r="FP2" s="1" t="s">
        <v>249</v>
      </c>
      <c r="FQ2" s="1" t="s">
        <v>250</v>
      </c>
      <c r="FR2" s="1" t="s">
        <v>251</v>
      </c>
      <c r="FS2" s="1" t="s">
        <v>252</v>
      </c>
      <c r="FT2" s="1" t="s">
        <v>253</v>
      </c>
      <c r="FU2" s="1" t="s">
        <v>254</v>
      </c>
      <c r="FV2" s="1" t="s">
        <v>255</v>
      </c>
      <c r="FW2" s="1" t="s">
        <v>256</v>
      </c>
      <c r="FX2" s="1" t="s">
        <v>257</v>
      </c>
      <c r="FY2" s="1" t="s">
        <v>258</v>
      </c>
      <c r="FZ2" s="1" t="s">
        <v>259</v>
      </c>
      <c r="GA2" s="1" t="s">
        <v>260</v>
      </c>
      <c r="GB2" s="1" t="s">
        <v>261</v>
      </c>
      <c r="GC2" s="1" t="s">
        <v>262</v>
      </c>
      <c r="GD2" s="1" t="s">
        <v>263</v>
      </c>
      <c r="GE2" s="1" t="s">
        <v>264</v>
      </c>
      <c r="GF2" s="1" t="s">
        <v>265</v>
      </c>
      <c r="GG2" s="1" t="s">
        <v>266</v>
      </c>
      <c r="GH2" s="1" t="s">
        <v>267</v>
      </c>
      <c r="GI2" s="1" t="s">
        <v>268</v>
      </c>
      <c r="GJ2" s="1" t="s">
        <v>269</v>
      </c>
      <c r="GK2" s="1" t="s">
        <v>270</v>
      </c>
      <c r="GL2" s="1" t="s">
        <v>271</v>
      </c>
      <c r="GM2" s="1" t="s">
        <v>272</v>
      </c>
      <c r="GN2" s="1" t="s">
        <v>273</v>
      </c>
      <c r="GO2" s="1" t="s">
        <v>274</v>
      </c>
      <c r="GP2" s="1" t="s">
        <v>275</v>
      </c>
      <c r="GQ2" s="1" t="s">
        <v>276</v>
      </c>
      <c r="GR2" s="1" t="s">
        <v>277</v>
      </c>
      <c r="GS2" s="1" t="s">
        <v>278</v>
      </c>
      <c r="GT2" s="1" t="s">
        <v>279</v>
      </c>
      <c r="GU2" s="1" t="s">
        <v>280</v>
      </c>
      <c r="GV2" s="1" t="s">
        <v>281</v>
      </c>
      <c r="GW2" s="1" t="s">
        <v>282</v>
      </c>
      <c r="GX2" s="1" t="s">
        <v>283</v>
      </c>
      <c r="GY2" s="1" t="s">
        <v>284</v>
      </c>
      <c r="GZ2" s="1" t="s">
        <v>285</v>
      </c>
      <c r="HA2" s="1" t="s">
        <v>286</v>
      </c>
      <c r="HB2" s="1" t="s">
        <v>287</v>
      </c>
      <c r="HC2" s="1" t="s">
        <v>288</v>
      </c>
      <c r="HD2" s="1" t="s">
        <v>289</v>
      </c>
      <c r="HE2" s="1" t="s">
        <v>290</v>
      </c>
      <c r="HF2" s="1" t="s">
        <v>291</v>
      </c>
      <c r="HG2" s="1" t="s">
        <v>292</v>
      </c>
      <c r="HH2" s="1" t="s">
        <v>293</v>
      </c>
      <c r="HI2" s="1" t="s">
        <v>294</v>
      </c>
      <c r="HJ2" s="1" t="s">
        <v>295</v>
      </c>
      <c r="HK2" s="1" t="s">
        <v>296</v>
      </c>
      <c r="HL2" s="1" t="s">
        <v>297</v>
      </c>
      <c r="HM2" s="1" t="s">
        <v>298</v>
      </c>
      <c r="HN2" s="1" t="s">
        <v>299</v>
      </c>
      <c r="HO2" s="1" t="s">
        <v>300</v>
      </c>
      <c r="HP2" s="1" t="s">
        <v>301</v>
      </c>
      <c r="HQ2" s="1" t="s">
        <v>302</v>
      </c>
      <c r="HR2" s="1" t="s">
        <v>303</v>
      </c>
      <c r="HS2" s="1" t="s">
        <v>304</v>
      </c>
      <c r="HT2" s="1" t="s">
        <v>305</v>
      </c>
      <c r="HU2" s="1" t="s">
        <v>306</v>
      </c>
      <c r="HV2" s="1" t="s">
        <v>307</v>
      </c>
      <c r="HW2" s="1" t="s">
        <v>308</v>
      </c>
      <c r="HX2" s="1" t="s">
        <v>309</v>
      </c>
      <c r="HY2" s="1" t="s">
        <v>310</v>
      </c>
      <c r="HZ2" s="1" t="s">
        <v>311</v>
      </c>
      <c r="IA2" s="1" t="s">
        <v>312</v>
      </c>
      <c r="IB2" s="1" t="s">
        <v>313</v>
      </c>
      <c r="IC2" s="1" t="s">
        <v>314</v>
      </c>
      <c r="ID2" s="1" t="s">
        <v>315</v>
      </c>
      <c r="IE2" s="1" t="s">
        <v>316</v>
      </c>
      <c r="IF2" s="1" t="s">
        <v>317</v>
      </c>
      <c r="IG2" s="1" t="s">
        <v>318</v>
      </c>
      <c r="IH2" s="1" t="s">
        <v>319</v>
      </c>
      <c r="II2" s="1" t="s">
        <v>320</v>
      </c>
      <c r="IJ2" s="1" t="s">
        <v>321</v>
      </c>
      <c r="IK2" s="1" t="s">
        <v>322</v>
      </c>
      <c r="IL2" s="1" t="s">
        <v>323</v>
      </c>
      <c r="IM2" s="1" t="s">
        <v>324</v>
      </c>
      <c r="IN2" s="1" t="s">
        <v>325</v>
      </c>
      <c r="IO2" s="1" t="s">
        <v>326</v>
      </c>
      <c r="IP2" s="1" t="s">
        <v>327</v>
      </c>
      <c r="IQ2" s="1" t="s">
        <v>328</v>
      </c>
      <c r="IR2" s="1" t="s">
        <v>329</v>
      </c>
      <c r="IS2" s="1" t="s">
        <v>330</v>
      </c>
      <c r="IT2" s="1" t="s">
        <v>331</v>
      </c>
      <c r="IU2" s="1" t="s">
        <v>332</v>
      </c>
      <c r="IV2" s="1" t="s">
        <v>333</v>
      </c>
      <c r="IW2" s="1" t="s">
        <v>334</v>
      </c>
      <c r="IX2" s="1" t="s">
        <v>335</v>
      </c>
      <c r="IY2" s="1" t="s">
        <v>336</v>
      </c>
      <c r="IZ2" s="1" t="s">
        <v>337</v>
      </c>
      <c r="JA2" s="1" t="s">
        <v>338</v>
      </c>
      <c r="JB2" s="1" t="s">
        <v>339</v>
      </c>
      <c r="JC2" s="1" t="s">
        <v>340</v>
      </c>
      <c r="JD2" s="1" t="s">
        <v>341</v>
      </c>
      <c r="JE2" s="1" t="s">
        <v>342</v>
      </c>
      <c r="JF2" s="1" t="s">
        <v>343</v>
      </c>
      <c r="JG2" s="1" t="s">
        <v>344</v>
      </c>
      <c r="JH2" s="1" t="s">
        <v>345</v>
      </c>
      <c r="JI2" s="1" t="s">
        <v>346</v>
      </c>
      <c r="JJ2" s="1" t="s">
        <v>347</v>
      </c>
      <c r="JK2" s="1" t="s">
        <v>348</v>
      </c>
      <c r="JL2" s="1" t="s">
        <v>349</v>
      </c>
      <c r="JM2" s="1" t="s">
        <v>350</v>
      </c>
      <c r="JN2" s="1" t="s">
        <v>351</v>
      </c>
      <c r="JO2" s="1" t="s">
        <v>352</v>
      </c>
      <c r="JP2" s="1" t="s">
        <v>353</v>
      </c>
      <c r="JQ2" s="1" t="s">
        <v>354</v>
      </c>
      <c r="JR2" s="1" t="s">
        <v>355</v>
      </c>
      <c r="JS2" s="1" t="s">
        <v>356</v>
      </c>
      <c r="JT2" s="1" t="s">
        <v>357</v>
      </c>
      <c r="JU2" s="1" t="s">
        <v>358</v>
      </c>
      <c r="JV2" s="1" t="s">
        <v>359</v>
      </c>
      <c r="JW2" s="1" t="s">
        <v>360</v>
      </c>
      <c r="JX2" s="1" t="s">
        <v>361</v>
      </c>
      <c r="JY2" s="1" t="s">
        <v>362</v>
      </c>
      <c r="JZ2" s="1" t="s">
        <v>363</v>
      </c>
      <c r="KA2" s="1" t="s">
        <v>364</v>
      </c>
      <c r="KB2" s="1" t="s">
        <v>365</v>
      </c>
      <c r="KC2" s="1" t="s">
        <v>366</v>
      </c>
      <c r="KD2" s="1" t="s">
        <v>367</v>
      </c>
      <c r="KE2" s="1" t="s">
        <v>368</v>
      </c>
      <c r="KF2" s="1" t="s">
        <v>369</v>
      </c>
      <c r="KG2" s="1" t="s">
        <v>370</v>
      </c>
      <c r="KH2" s="1" t="s">
        <v>371</v>
      </c>
      <c r="KI2" s="1" t="s">
        <v>372</v>
      </c>
      <c r="KJ2" s="1" t="s">
        <v>373</v>
      </c>
      <c r="KK2" s="1" t="s">
        <v>374</v>
      </c>
      <c r="KL2" s="1" t="s">
        <v>375</v>
      </c>
      <c r="KM2" s="1" t="s">
        <v>376</v>
      </c>
      <c r="KN2" s="1" t="s">
        <v>377</v>
      </c>
      <c r="KO2" s="1" t="s">
        <v>378</v>
      </c>
      <c r="KP2" s="1" t="s">
        <v>379</v>
      </c>
      <c r="KQ2" s="1" t="s">
        <v>380</v>
      </c>
      <c r="KR2" s="1" t="s">
        <v>381</v>
      </c>
      <c r="KS2" s="1" t="s">
        <v>382</v>
      </c>
      <c r="KT2" s="1" t="s">
        <v>383</v>
      </c>
      <c r="KU2" s="1" t="s">
        <v>384</v>
      </c>
      <c r="KV2" s="1" t="s">
        <v>385</v>
      </c>
      <c r="KW2" s="1" t="s">
        <v>386</v>
      </c>
      <c r="KX2" s="1" t="s">
        <v>387</v>
      </c>
      <c r="KY2" s="1" t="s">
        <v>388</v>
      </c>
      <c r="KZ2" s="1" t="s">
        <v>389</v>
      </c>
      <c r="LA2" s="1" t="s">
        <v>390</v>
      </c>
      <c r="LB2" s="1" t="s">
        <v>391</v>
      </c>
      <c r="LC2" s="1" t="s">
        <v>392</v>
      </c>
      <c r="LD2" s="1" t="s">
        <v>393</v>
      </c>
      <c r="LE2" s="1" t="s">
        <v>394</v>
      </c>
      <c r="LF2" s="1" t="s">
        <v>395</v>
      </c>
      <c r="LG2" s="1" t="s">
        <v>396</v>
      </c>
      <c r="LH2" s="1" t="s">
        <v>397</v>
      </c>
      <c r="LI2" s="1" t="s">
        <v>398</v>
      </c>
      <c r="LJ2" s="1" t="s">
        <v>399</v>
      </c>
      <c r="LK2" s="1" t="s">
        <v>400</v>
      </c>
      <c r="LL2" s="1" t="s">
        <v>401</v>
      </c>
      <c r="LM2" s="1" t="s">
        <v>402</v>
      </c>
      <c r="LN2" s="1" t="s">
        <v>403</v>
      </c>
      <c r="LO2" s="1" t="s">
        <v>404</v>
      </c>
      <c r="LP2" s="1" t="s">
        <v>405</v>
      </c>
      <c r="LQ2" s="1" t="s">
        <v>406</v>
      </c>
      <c r="LR2" s="1" t="s">
        <v>407</v>
      </c>
      <c r="LS2" s="1" t="s">
        <v>408</v>
      </c>
      <c r="LT2" s="1" t="s">
        <v>409</v>
      </c>
      <c r="LU2" s="1" t="s">
        <v>410</v>
      </c>
      <c r="LV2" s="1" t="s">
        <v>411</v>
      </c>
      <c r="LW2" s="1" t="s">
        <v>412</v>
      </c>
      <c r="LX2" s="1" t="s">
        <v>413</v>
      </c>
      <c r="LY2" s="1" t="s">
        <v>414</v>
      </c>
      <c r="LZ2" s="1" t="s">
        <v>415</v>
      </c>
      <c r="MA2" s="1" t="s">
        <v>416</v>
      </c>
      <c r="MB2" s="1" t="s">
        <v>417</v>
      </c>
      <c r="MC2" s="1" t="s">
        <v>418</v>
      </c>
      <c r="MD2" s="1" t="s">
        <v>419</v>
      </c>
      <c r="ME2" s="1" t="s">
        <v>420</v>
      </c>
      <c r="MF2" s="1" t="s">
        <v>421</v>
      </c>
      <c r="MG2" s="1" t="s">
        <v>422</v>
      </c>
      <c r="MH2" s="1" t="s">
        <v>423</v>
      </c>
      <c r="MI2" s="1" t="s">
        <v>424</v>
      </c>
      <c r="MJ2" s="1" t="s">
        <v>425</v>
      </c>
      <c r="MK2" s="1" t="s">
        <v>426</v>
      </c>
      <c r="ML2" s="1" t="s">
        <v>615</v>
      </c>
    </row>
    <row r="3" spans="1:350" s="2" customFormat="1" x14ac:dyDescent="0.3">
      <c r="B3" s="3">
        <v>0</v>
      </c>
      <c r="E3">
        <v>6215</v>
      </c>
      <c r="F3">
        <v>0</v>
      </c>
      <c r="G3">
        <v>0</v>
      </c>
      <c r="H3">
        <v>0</v>
      </c>
      <c r="I3">
        <v>0</v>
      </c>
      <c r="J3">
        <v>0</v>
      </c>
      <c r="K3">
        <v>0</v>
      </c>
      <c r="L3">
        <v>6215</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s="2" t="s">
        <v>669</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0</v>
      </c>
      <c r="BQ3">
        <v>0</v>
      </c>
      <c r="BR3">
        <v>0</v>
      </c>
      <c r="BS3">
        <v>0</v>
      </c>
      <c r="BT3">
        <v>0</v>
      </c>
      <c r="BU3">
        <v>0</v>
      </c>
      <c r="BV3">
        <v>0</v>
      </c>
      <c r="BW3">
        <v>0</v>
      </c>
      <c r="BX3">
        <v>0</v>
      </c>
      <c r="BY3">
        <v>0</v>
      </c>
      <c r="BZ3">
        <v>0</v>
      </c>
      <c r="CA3">
        <v>0</v>
      </c>
      <c r="CB3">
        <v>0</v>
      </c>
      <c r="CC3">
        <v>0</v>
      </c>
      <c r="CD3">
        <v>0</v>
      </c>
      <c r="CE3">
        <v>0</v>
      </c>
      <c r="CF3">
        <v>0</v>
      </c>
      <c r="CG3">
        <v>0</v>
      </c>
      <c r="CH3">
        <v>0</v>
      </c>
      <c r="CI3">
        <v>0</v>
      </c>
      <c r="CJ3">
        <v>0</v>
      </c>
      <c r="CK3">
        <v>0</v>
      </c>
      <c r="CL3">
        <v>0</v>
      </c>
      <c r="CM3">
        <v>0</v>
      </c>
      <c r="CN3">
        <v>0</v>
      </c>
      <c r="CO3">
        <v>0</v>
      </c>
      <c r="CP3">
        <v>0</v>
      </c>
      <c r="CQ3">
        <v>0</v>
      </c>
      <c r="CR3">
        <v>0</v>
      </c>
      <c r="CS3">
        <v>0</v>
      </c>
      <c r="CT3">
        <v>0</v>
      </c>
      <c r="CU3">
        <v>0</v>
      </c>
      <c r="CV3">
        <v>0</v>
      </c>
      <c r="CW3">
        <v>0</v>
      </c>
      <c r="CX3">
        <v>0</v>
      </c>
      <c r="CY3">
        <v>0</v>
      </c>
      <c r="CZ3">
        <v>0</v>
      </c>
      <c r="DA3">
        <v>0</v>
      </c>
      <c r="DB3">
        <v>0</v>
      </c>
      <c r="DC3">
        <v>0</v>
      </c>
      <c r="DD3">
        <v>0</v>
      </c>
      <c r="DE3">
        <v>0</v>
      </c>
      <c r="DF3">
        <v>0</v>
      </c>
      <c r="DG3">
        <v>0</v>
      </c>
      <c r="DH3">
        <v>0</v>
      </c>
      <c r="DI3">
        <v>0</v>
      </c>
      <c r="DJ3">
        <v>0</v>
      </c>
      <c r="DK3">
        <v>0</v>
      </c>
      <c r="DL3">
        <v>0</v>
      </c>
      <c r="DM3">
        <v>0</v>
      </c>
      <c r="DN3">
        <v>0</v>
      </c>
      <c r="DO3">
        <v>0</v>
      </c>
      <c r="DP3">
        <v>0</v>
      </c>
      <c r="DQ3">
        <v>0</v>
      </c>
      <c r="DR3">
        <v>0</v>
      </c>
      <c r="DS3">
        <v>0</v>
      </c>
      <c r="DT3">
        <v>0</v>
      </c>
      <c r="DU3">
        <v>0</v>
      </c>
      <c r="DV3">
        <v>0</v>
      </c>
      <c r="DW3">
        <v>0</v>
      </c>
      <c r="DX3">
        <v>0</v>
      </c>
      <c r="DY3">
        <v>0</v>
      </c>
      <c r="DZ3">
        <v>0</v>
      </c>
      <c r="EA3">
        <v>0</v>
      </c>
      <c r="EB3">
        <v>0</v>
      </c>
      <c r="EC3">
        <v>0</v>
      </c>
      <c r="ED3">
        <v>0</v>
      </c>
      <c r="EE3">
        <v>0</v>
      </c>
      <c r="EF3">
        <v>0</v>
      </c>
      <c r="EG3">
        <v>0</v>
      </c>
      <c r="EH3">
        <v>0</v>
      </c>
      <c r="EI3">
        <v>0</v>
      </c>
      <c r="EJ3">
        <v>0</v>
      </c>
      <c r="EK3">
        <v>0</v>
      </c>
      <c r="EL3">
        <v>0</v>
      </c>
      <c r="EM3">
        <v>0</v>
      </c>
      <c r="EN3">
        <v>0</v>
      </c>
      <c r="EO3">
        <v>0</v>
      </c>
      <c r="EP3">
        <v>0</v>
      </c>
      <c r="EQ3">
        <v>0</v>
      </c>
      <c r="ER3">
        <v>0</v>
      </c>
      <c r="ES3">
        <v>0</v>
      </c>
      <c r="ET3">
        <v>0</v>
      </c>
      <c r="EU3">
        <v>0</v>
      </c>
      <c r="EV3">
        <v>0</v>
      </c>
      <c r="EW3">
        <v>0</v>
      </c>
      <c r="EX3">
        <v>0</v>
      </c>
      <c r="EY3">
        <v>0</v>
      </c>
      <c r="EZ3">
        <v>0</v>
      </c>
      <c r="FA3">
        <v>0</v>
      </c>
      <c r="FB3">
        <v>0</v>
      </c>
      <c r="FC3">
        <v>0</v>
      </c>
      <c r="FD3">
        <v>0</v>
      </c>
      <c r="FE3">
        <v>0</v>
      </c>
      <c r="FF3">
        <v>0</v>
      </c>
      <c r="FG3">
        <v>7.0629999999999998E-2</v>
      </c>
      <c r="FH3">
        <v>3.1918000000000002E-2</v>
      </c>
      <c r="FI3">
        <v>0</v>
      </c>
      <c r="FJ3">
        <v>0</v>
      </c>
      <c r="FK3">
        <v>0</v>
      </c>
      <c r="FL3">
        <v>0</v>
      </c>
      <c r="FM3">
        <v>0</v>
      </c>
      <c r="FN3">
        <v>0</v>
      </c>
      <c r="FO3">
        <v>0</v>
      </c>
      <c r="FP3">
        <v>0</v>
      </c>
      <c r="FQ3">
        <v>0</v>
      </c>
      <c r="FR3">
        <v>0</v>
      </c>
      <c r="FS3">
        <v>0</v>
      </c>
      <c r="FT3">
        <v>0</v>
      </c>
      <c r="FU3">
        <v>0</v>
      </c>
      <c r="FV3">
        <v>0</v>
      </c>
      <c r="FW3">
        <v>0</v>
      </c>
      <c r="FX3">
        <v>0</v>
      </c>
      <c r="FY3">
        <v>0</v>
      </c>
      <c r="FZ3">
        <v>0</v>
      </c>
      <c r="GA3">
        <v>0</v>
      </c>
      <c r="GB3">
        <v>0</v>
      </c>
      <c r="GC3">
        <v>0</v>
      </c>
      <c r="GD3">
        <v>0</v>
      </c>
      <c r="GE3">
        <v>0</v>
      </c>
      <c r="GF3">
        <v>0</v>
      </c>
      <c r="GG3">
        <v>0</v>
      </c>
      <c r="GH3">
        <v>0</v>
      </c>
      <c r="GI3">
        <v>0</v>
      </c>
      <c r="GJ3">
        <v>0</v>
      </c>
      <c r="GK3">
        <v>0</v>
      </c>
      <c r="GL3">
        <v>0</v>
      </c>
      <c r="GM3">
        <v>0</v>
      </c>
      <c r="GN3">
        <v>0</v>
      </c>
      <c r="GO3">
        <v>0</v>
      </c>
      <c r="GP3">
        <v>0</v>
      </c>
      <c r="GQ3">
        <v>0</v>
      </c>
      <c r="GR3">
        <v>0</v>
      </c>
      <c r="GS3">
        <v>0</v>
      </c>
      <c r="GT3">
        <v>0</v>
      </c>
      <c r="GU3">
        <v>0</v>
      </c>
      <c r="GV3">
        <v>0</v>
      </c>
      <c r="GW3">
        <v>0</v>
      </c>
      <c r="GX3">
        <v>0</v>
      </c>
      <c r="GY3">
        <v>0</v>
      </c>
      <c r="GZ3">
        <v>0</v>
      </c>
      <c r="HA3">
        <v>0</v>
      </c>
      <c r="HB3">
        <v>0</v>
      </c>
      <c r="HC3">
        <v>3.9798E-2</v>
      </c>
      <c r="HD3">
        <v>0</v>
      </c>
      <c r="HE3">
        <v>0</v>
      </c>
      <c r="HF3">
        <v>0</v>
      </c>
      <c r="HG3">
        <v>0</v>
      </c>
      <c r="HH3">
        <v>0</v>
      </c>
      <c r="HI3">
        <v>0</v>
      </c>
      <c r="HJ3">
        <v>0</v>
      </c>
      <c r="HK3">
        <v>0</v>
      </c>
      <c r="HL3">
        <v>0</v>
      </c>
      <c r="HM3">
        <v>0</v>
      </c>
      <c r="HN3">
        <v>0</v>
      </c>
      <c r="HO3">
        <v>0</v>
      </c>
      <c r="HP3">
        <v>0</v>
      </c>
      <c r="HQ3">
        <v>0</v>
      </c>
      <c r="HR3">
        <v>0</v>
      </c>
      <c r="HS3">
        <v>0</v>
      </c>
      <c r="HT3">
        <v>0</v>
      </c>
      <c r="HU3">
        <v>0</v>
      </c>
      <c r="HV3">
        <v>0</v>
      </c>
      <c r="HW3">
        <v>0</v>
      </c>
      <c r="HX3">
        <v>0</v>
      </c>
      <c r="HY3">
        <v>0</v>
      </c>
      <c r="HZ3">
        <v>0</v>
      </c>
      <c r="IA3">
        <v>0</v>
      </c>
      <c r="IB3">
        <v>0</v>
      </c>
      <c r="IC3">
        <v>0</v>
      </c>
      <c r="ID3">
        <v>0</v>
      </c>
      <c r="IE3">
        <v>0</v>
      </c>
      <c r="IF3">
        <v>0</v>
      </c>
      <c r="IG3">
        <v>0</v>
      </c>
      <c r="IH3">
        <v>0</v>
      </c>
      <c r="II3">
        <v>0</v>
      </c>
      <c r="IJ3">
        <v>0</v>
      </c>
      <c r="IK3">
        <v>0</v>
      </c>
      <c r="IL3">
        <v>0</v>
      </c>
      <c r="IM3">
        <v>0</v>
      </c>
      <c r="IN3">
        <v>0</v>
      </c>
      <c r="IO3">
        <v>0</v>
      </c>
      <c r="IP3">
        <v>0</v>
      </c>
      <c r="IQ3">
        <v>0</v>
      </c>
      <c r="IR3">
        <v>0</v>
      </c>
      <c r="IS3">
        <v>0</v>
      </c>
      <c r="IT3">
        <v>0</v>
      </c>
      <c r="IU3">
        <v>0</v>
      </c>
      <c r="IV3">
        <v>0</v>
      </c>
      <c r="IW3">
        <v>6215</v>
      </c>
      <c r="IX3">
        <v>0</v>
      </c>
      <c r="IY3">
        <v>0</v>
      </c>
      <c r="IZ3">
        <v>0</v>
      </c>
      <c r="JA3">
        <v>0</v>
      </c>
      <c r="JB3">
        <v>0</v>
      </c>
      <c r="JC3">
        <v>0</v>
      </c>
      <c r="JD3">
        <v>0</v>
      </c>
      <c r="JE3">
        <v>0</v>
      </c>
      <c r="JF3">
        <v>0</v>
      </c>
      <c r="JG3">
        <v>0</v>
      </c>
      <c r="JH3">
        <v>0</v>
      </c>
      <c r="JI3">
        <v>0</v>
      </c>
      <c r="JJ3">
        <v>0</v>
      </c>
      <c r="JK3">
        <v>0</v>
      </c>
      <c r="JL3">
        <v>0</v>
      </c>
      <c r="JM3">
        <v>0</v>
      </c>
      <c r="JN3">
        <v>0</v>
      </c>
      <c r="JO3">
        <v>0</v>
      </c>
      <c r="JP3">
        <v>0</v>
      </c>
      <c r="JQ3">
        <v>0</v>
      </c>
      <c r="JR3">
        <v>0</v>
      </c>
      <c r="JS3">
        <v>0</v>
      </c>
      <c r="JT3">
        <v>0</v>
      </c>
      <c r="JU3">
        <v>0</v>
      </c>
      <c r="JV3">
        <v>0</v>
      </c>
      <c r="JW3">
        <v>0</v>
      </c>
      <c r="JX3">
        <v>0</v>
      </c>
      <c r="JY3">
        <v>0</v>
      </c>
      <c r="JZ3">
        <v>0</v>
      </c>
      <c r="KA3">
        <v>0</v>
      </c>
      <c r="KB3">
        <v>0</v>
      </c>
      <c r="KC3">
        <v>0</v>
      </c>
      <c r="KD3">
        <v>0</v>
      </c>
      <c r="KE3">
        <v>7559</v>
      </c>
      <c r="KF3">
        <v>0</v>
      </c>
      <c r="KG3">
        <v>0</v>
      </c>
      <c r="KH3">
        <v>0</v>
      </c>
      <c r="KI3">
        <v>0</v>
      </c>
      <c r="KJ3">
        <v>0</v>
      </c>
      <c r="KK3">
        <v>0</v>
      </c>
      <c r="KL3">
        <v>0</v>
      </c>
      <c r="KM3">
        <v>0</v>
      </c>
      <c r="KN3">
        <v>0</v>
      </c>
      <c r="KO3">
        <v>0</v>
      </c>
      <c r="KP3">
        <v>0</v>
      </c>
      <c r="KQ3">
        <v>0</v>
      </c>
      <c r="KR3">
        <v>0</v>
      </c>
      <c r="KS3">
        <v>0</v>
      </c>
      <c r="KT3">
        <v>0</v>
      </c>
      <c r="KU3">
        <v>0</v>
      </c>
      <c r="KV3">
        <v>0</v>
      </c>
      <c r="KW3">
        <v>0</v>
      </c>
      <c r="KX3">
        <v>0</v>
      </c>
      <c r="KY3">
        <v>0</v>
      </c>
      <c r="KZ3">
        <v>0</v>
      </c>
      <c r="LA3">
        <v>0</v>
      </c>
      <c r="LB3">
        <v>0</v>
      </c>
      <c r="LC3">
        <v>0</v>
      </c>
      <c r="LD3">
        <v>0</v>
      </c>
      <c r="LE3">
        <v>0</v>
      </c>
      <c r="LF3">
        <v>0</v>
      </c>
      <c r="LG3">
        <v>0</v>
      </c>
      <c r="LH3">
        <v>0</v>
      </c>
      <c r="LI3">
        <v>0</v>
      </c>
      <c r="LJ3">
        <v>0</v>
      </c>
      <c r="LK3">
        <v>0</v>
      </c>
      <c r="LL3">
        <v>0</v>
      </c>
      <c r="LM3">
        <v>0</v>
      </c>
      <c r="LN3">
        <v>0</v>
      </c>
      <c r="LO3">
        <v>0</v>
      </c>
      <c r="LP3">
        <v>0</v>
      </c>
      <c r="LQ3">
        <v>0</v>
      </c>
      <c r="LR3">
        <v>0</v>
      </c>
      <c r="LS3">
        <v>0</v>
      </c>
      <c r="LT3">
        <v>0</v>
      </c>
      <c r="LU3">
        <v>0</v>
      </c>
      <c r="LV3">
        <v>0</v>
      </c>
      <c r="LW3">
        <v>0</v>
      </c>
      <c r="LX3">
        <v>0</v>
      </c>
      <c r="LY3">
        <v>0</v>
      </c>
      <c r="LZ3">
        <v>0</v>
      </c>
      <c r="MA3">
        <v>0</v>
      </c>
      <c r="MB3">
        <v>0</v>
      </c>
      <c r="MC3">
        <v>0</v>
      </c>
      <c r="MD3">
        <v>0</v>
      </c>
      <c r="ME3">
        <v>0</v>
      </c>
      <c r="MF3">
        <v>0</v>
      </c>
      <c r="MG3">
        <v>0</v>
      </c>
      <c r="MH3">
        <v>0</v>
      </c>
      <c r="MI3">
        <v>0</v>
      </c>
      <c r="MJ3">
        <v>0</v>
      </c>
      <c r="MK3">
        <v>0</v>
      </c>
      <c r="ML3">
        <v>0</v>
      </c>
    </row>
    <row r="4" spans="1:350" s="5" customFormat="1" x14ac:dyDescent="0.3">
      <c r="A4">
        <v>45755</v>
      </c>
      <c r="B4" s="4">
        <v>3801</v>
      </c>
      <c r="C4">
        <v>9</v>
      </c>
      <c r="D4">
        <v>2026</v>
      </c>
      <c r="E4">
        <v>6215</v>
      </c>
      <c r="F4">
        <v>0</v>
      </c>
      <c r="G4">
        <v>908.67200000000003</v>
      </c>
      <c r="H4">
        <v>799.06400000000008</v>
      </c>
      <c r="I4">
        <v>799.06400000000008</v>
      </c>
      <c r="J4">
        <v>908.67200000000003</v>
      </c>
      <c r="K4">
        <v>0</v>
      </c>
      <c r="L4">
        <v>6215</v>
      </c>
      <c r="M4">
        <v>0</v>
      </c>
      <c r="N4">
        <v>0</v>
      </c>
      <c r="O4"/>
      <c r="P4">
        <v>911.99200000000008</v>
      </c>
      <c r="Q4">
        <v>0</v>
      </c>
      <c r="R4">
        <v>429675</v>
      </c>
      <c r="S4">
        <v>471.13900000000001</v>
      </c>
      <c r="T4"/>
      <c r="U4">
        <v>0</v>
      </c>
      <c r="V4">
        <v>60.114000000000004</v>
      </c>
      <c r="W4">
        <v>37361</v>
      </c>
      <c r="X4">
        <v>37361</v>
      </c>
      <c r="Y4"/>
      <c r="Z4">
        <v>0</v>
      </c>
      <c r="AA4"/>
      <c r="AB4"/>
      <c r="AC4">
        <v>0</v>
      </c>
      <c r="AD4" t="s">
        <v>427</v>
      </c>
      <c r="AE4">
        <v>0</v>
      </c>
      <c r="AF4"/>
      <c r="AG4"/>
      <c r="AH4">
        <v>0</v>
      </c>
      <c r="AI4">
        <v>0</v>
      </c>
      <c r="AJ4">
        <v>6215</v>
      </c>
      <c r="AK4" t="s">
        <v>753</v>
      </c>
      <c r="AL4" t="s">
        <v>428</v>
      </c>
      <c r="AM4"/>
      <c r="AN4">
        <v>0</v>
      </c>
      <c r="AO4">
        <v>0</v>
      </c>
      <c r="AP4">
        <v>0</v>
      </c>
      <c r="AQ4">
        <v>0</v>
      </c>
      <c r="AR4"/>
      <c r="AS4">
        <v>0</v>
      </c>
      <c r="AT4">
        <v>0</v>
      </c>
      <c r="AU4">
        <v>0</v>
      </c>
      <c r="AV4">
        <v>0</v>
      </c>
      <c r="AW4">
        <v>10441086</v>
      </c>
      <c r="AX4">
        <v>10299551</v>
      </c>
      <c r="AY4">
        <v>0</v>
      </c>
      <c r="AZ4">
        <v>429675</v>
      </c>
      <c r="BA4">
        <v>47.083000000000006</v>
      </c>
      <c r="BB4">
        <v>19132</v>
      </c>
      <c r="BC4">
        <v>19010</v>
      </c>
      <c r="BD4">
        <v>45</v>
      </c>
      <c r="BE4">
        <v>122</v>
      </c>
      <c r="BF4">
        <v>9125875</v>
      </c>
      <c r="BG4">
        <v>0</v>
      </c>
      <c r="BH4"/>
      <c r="BI4"/>
      <c r="BJ4">
        <v>0</v>
      </c>
      <c r="BK4">
        <v>0</v>
      </c>
      <c r="BL4">
        <v>0</v>
      </c>
      <c r="BM4">
        <v>0</v>
      </c>
      <c r="BN4">
        <v>0</v>
      </c>
      <c r="BO4">
        <v>0</v>
      </c>
      <c r="BP4">
        <v>0</v>
      </c>
      <c r="BQ4">
        <v>783</v>
      </c>
      <c r="BR4"/>
      <c r="BS4">
        <v>0</v>
      </c>
      <c r="BT4">
        <v>0</v>
      </c>
      <c r="BU4">
        <v>0</v>
      </c>
      <c r="BV4">
        <v>0</v>
      </c>
      <c r="BW4">
        <v>0</v>
      </c>
      <c r="BX4"/>
      <c r="BY4">
        <v>0</v>
      </c>
      <c r="BZ4"/>
      <c r="CA4">
        <v>0</v>
      </c>
      <c r="CB4">
        <v>0</v>
      </c>
      <c r="CC4">
        <v>0</v>
      </c>
      <c r="CD4">
        <v>0</v>
      </c>
      <c r="CE4">
        <v>0</v>
      </c>
      <c r="CF4">
        <v>0</v>
      </c>
      <c r="CG4">
        <v>0</v>
      </c>
      <c r="CH4">
        <v>144653</v>
      </c>
      <c r="CI4">
        <v>0</v>
      </c>
      <c r="CJ4">
        <v>4</v>
      </c>
      <c r="CK4">
        <v>0</v>
      </c>
      <c r="CL4">
        <v>0</v>
      </c>
      <c r="CM4"/>
      <c r="CN4">
        <v>0</v>
      </c>
      <c r="CO4">
        <v>1</v>
      </c>
      <c r="CP4">
        <v>0</v>
      </c>
      <c r="CQ4">
        <v>8.3000000000000004E-2</v>
      </c>
      <c r="CR4">
        <v>908.67200000000003</v>
      </c>
      <c r="CS4">
        <v>0</v>
      </c>
      <c r="CT4">
        <v>0</v>
      </c>
      <c r="CU4">
        <v>0</v>
      </c>
      <c r="CV4">
        <v>0</v>
      </c>
      <c r="CW4">
        <v>0</v>
      </c>
      <c r="CX4">
        <v>0</v>
      </c>
      <c r="CY4">
        <v>0</v>
      </c>
      <c r="CZ4">
        <v>0</v>
      </c>
      <c r="DA4"/>
      <c r="DB4">
        <v>4966183</v>
      </c>
      <c r="DC4">
        <v>0</v>
      </c>
      <c r="DD4">
        <v>0</v>
      </c>
      <c r="DE4">
        <v>916790</v>
      </c>
      <c r="DF4">
        <v>916790</v>
      </c>
      <c r="DG4">
        <v>147.51300000000001</v>
      </c>
      <c r="DH4">
        <v>0</v>
      </c>
      <c r="DI4">
        <v>0</v>
      </c>
      <c r="DJ4"/>
      <c r="DK4">
        <v>2290</v>
      </c>
      <c r="DL4">
        <v>0</v>
      </c>
      <c r="DM4">
        <v>1125186</v>
      </c>
      <c r="DN4">
        <v>2996</v>
      </c>
      <c r="DO4">
        <v>0</v>
      </c>
      <c r="DP4">
        <v>0</v>
      </c>
      <c r="DQ4">
        <v>0</v>
      </c>
      <c r="DR4">
        <v>0</v>
      </c>
      <c r="DS4">
        <v>0</v>
      </c>
      <c r="DT4">
        <v>0</v>
      </c>
      <c r="DU4">
        <v>0</v>
      </c>
      <c r="DV4">
        <v>0</v>
      </c>
      <c r="DW4">
        <v>0</v>
      </c>
      <c r="DX4">
        <v>0</v>
      </c>
      <c r="DY4">
        <v>0</v>
      </c>
      <c r="DZ4">
        <v>0</v>
      </c>
      <c r="EA4">
        <v>1E-3</v>
      </c>
      <c r="EB4">
        <v>0</v>
      </c>
      <c r="EC4">
        <v>24.94</v>
      </c>
      <c r="ED4">
        <v>178252</v>
      </c>
      <c r="EE4">
        <v>0</v>
      </c>
      <c r="EF4">
        <v>0</v>
      </c>
      <c r="EG4">
        <v>0</v>
      </c>
      <c r="EH4">
        <v>949930</v>
      </c>
      <c r="EI4">
        <v>0</v>
      </c>
      <c r="EJ4">
        <v>0</v>
      </c>
      <c r="EK4">
        <v>48.666000000000004</v>
      </c>
      <c r="EL4">
        <v>0</v>
      </c>
      <c r="EM4">
        <v>0</v>
      </c>
      <c r="EN4">
        <v>1.079</v>
      </c>
      <c r="EO4">
        <v>0</v>
      </c>
      <c r="EP4">
        <v>0</v>
      </c>
      <c r="EQ4">
        <v>50.375</v>
      </c>
      <c r="ER4">
        <v>0.629</v>
      </c>
      <c r="ES4">
        <v>152.845</v>
      </c>
      <c r="ET4">
        <v>0</v>
      </c>
      <c r="EU4"/>
      <c r="EV4">
        <v>0</v>
      </c>
      <c r="EW4">
        <v>0</v>
      </c>
      <c r="EX4">
        <v>0</v>
      </c>
      <c r="EY4"/>
      <c r="EZ4">
        <v>8723269</v>
      </c>
      <c r="FA4">
        <v>0</v>
      </c>
      <c r="FB4">
        <v>9149826</v>
      </c>
      <c r="FC4">
        <v>0</v>
      </c>
      <c r="FD4">
        <v>0</v>
      </c>
      <c r="FE4">
        <v>1343258</v>
      </c>
      <c r="FF4">
        <v>233024</v>
      </c>
      <c r="FG4">
        <v>7.0629999999999998E-2</v>
      </c>
      <c r="FH4">
        <v>3.1918000000000002E-2</v>
      </c>
      <c r="FI4">
        <v>0</v>
      </c>
      <c r="FJ4">
        <v>0</v>
      </c>
      <c r="FK4">
        <v>1468.3630000000001</v>
      </c>
      <c r="FL4">
        <v>10870761</v>
      </c>
      <c r="FM4">
        <v>0</v>
      </c>
      <c r="FN4">
        <v>0</v>
      </c>
      <c r="FO4">
        <v>7366</v>
      </c>
      <c r="FP4">
        <v>0</v>
      </c>
      <c r="FQ4">
        <v>21763</v>
      </c>
      <c r="FR4">
        <v>7366</v>
      </c>
      <c r="FS4">
        <v>14397</v>
      </c>
      <c r="FT4">
        <v>0</v>
      </c>
      <c r="FU4">
        <v>0</v>
      </c>
      <c r="FV4">
        <v>0</v>
      </c>
      <c r="FW4">
        <v>0</v>
      </c>
      <c r="FX4">
        <v>0</v>
      </c>
      <c r="FY4">
        <v>0</v>
      </c>
      <c r="FZ4"/>
      <c r="GA4"/>
      <c r="GB4">
        <v>587311</v>
      </c>
      <c r="GC4">
        <v>587311</v>
      </c>
      <c r="GD4">
        <v>59.233000000000004</v>
      </c>
      <c r="GE4"/>
      <c r="GF4">
        <v>0</v>
      </c>
      <c r="GG4">
        <v>0</v>
      </c>
      <c r="GH4">
        <v>0</v>
      </c>
      <c r="GI4">
        <v>0</v>
      </c>
      <c r="GJ4"/>
      <c r="GK4">
        <v>0</v>
      </c>
      <c r="GL4">
        <v>0</v>
      </c>
      <c r="GM4">
        <v>0</v>
      </c>
      <c r="GN4">
        <v>0</v>
      </c>
      <c r="GO4">
        <v>0</v>
      </c>
      <c r="GP4"/>
      <c r="GQ4">
        <v>0</v>
      </c>
      <c r="GR4">
        <v>0</v>
      </c>
      <c r="GS4">
        <v>0</v>
      </c>
      <c r="GT4">
        <v>0</v>
      </c>
      <c r="GU4"/>
      <c r="GV4"/>
      <c r="GW4"/>
      <c r="GX4"/>
      <c r="GY4"/>
      <c r="GZ4"/>
      <c r="HA4"/>
      <c r="HB4">
        <v>379934357</v>
      </c>
      <c r="HC4">
        <v>3.9798E-2</v>
      </c>
      <c r="HD4">
        <v>144653</v>
      </c>
      <c r="HE4">
        <v>0</v>
      </c>
      <c r="HF4">
        <v>1073942</v>
      </c>
      <c r="HG4">
        <v>31075</v>
      </c>
      <c r="HH4">
        <v>126180</v>
      </c>
      <c r="HI4">
        <v>0</v>
      </c>
      <c r="HJ4">
        <v>120627</v>
      </c>
      <c r="HK4">
        <v>2988</v>
      </c>
      <c r="HL4">
        <v>2318</v>
      </c>
      <c r="HM4">
        <v>44000</v>
      </c>
      <c r="HN4">
        <v>75092</v>
      </c>
      <c r="HO4">
        <v>0</v>
      </c>
      <c r="HP4">
        <v>0</v>
      </c>
      <c r="HQ4">
        <v>0</v>
      </c>
      <c r="HR4">
        <v>0</v>
      </c>
      <c r="HS4">
        <v>8720151</v>
      </c>
      <c r="HT4">
        <v>233024</v>
      </c>
      <c r="HU4"/>
      <c r="HV4"/>
      <c r="HW4">
        <v>0</v>
      </c>
      <c r="HX4">
        <v>77</v>
      </c>
      <c r="HY4">
        <v>94</v>
      </c>
      <c r="HZ4">
        <v>169</v>
      </c>
      <c r="IA4">
        <v>163</v>
      </c>
      <c r="IB4">
        <v>83</v>
      </c>
      <c r="IC4">
        <v>586</v>
      </c>
      <c r="ID4">
        <v>0</v>
      </c>
      <c r="IE4">
        <v>0</v>
      </c>
      <c r="IF4">
        <v>0</v>
      </c>
      <c r="IG4">
        <v>50</v>
      </c>
      <c r="IH4">
        <v>203.02500000000001</v>
      </c>
      <c r="II4">
        <v>0</v>
      </c>
      <c r="IJ4">
        <v>60.114000000000004</v>
      </c>
      <c r="IK4">
        <v>0</v>
      </c>
      <c r="IL4">
        <v>4</v>
      </c>
      <c r="IM4">
        <v>8</v>
      </c>
      <c r="IN4">
        <v>0</v>
      </c>
      <c r="IO4">
        <v>12</v>
      </c>
      <c r="IP4">
        <v>0</v>
      </c>
      <c r="IQ4">
        <v>60.114000000000004</v>
      </c>
      <c r="IR4">
        <v>37361</v>
      </c>
      <c r="IS4">
        <v>0</v>
      </c>
      <c r="IT4">
        <v>20000</v>
      </c>
      <c r="IU4">
        <v>24000</v>
      </c>
      <c r="IV4">
        <v>0</v>
      </c>
      <c r="IW4">
        <v>6215</v>
      </c>
      <c r="IX4">
        <v>0</v>
      </c>
      <c r="IY4">
        <v>0</v>
      </c>
      <c r="IZ4">
        <v>0</v>
      </c>
      <c r="JA4">
        <v>0</v>
      </c>
      <c r="JB4">
        <v>2</v>
      </c>
      <c r="JC4">
        <v>37325</v>
      </c>
      <c r="JD4">
        <v>3</v>
      </c>
      <c r="JE4">
        <v>30343</v>
      </c>
      <c r="JF4">
        <v>1</v>
      </c>
      <c r="JG4">
        <v>4924</v>
      </c>
      <c r="JH4">
        <v>2500</v>
      </c>
      <c r="JI4"/>
      <c r="JJ4">
        <v>0</v>
      </c>
      <c r="JK4">
        <v>0</v>
      </c>
      <c r="JL4">
        <v>0</v>
      </c>
      <c r="JM4">
        <v>0</v>
      </c>
      <c r="JN4"/>
      <c r="JO4">
        <v>0.32400000000000001</v>
      </c>
      <c r="JP4">
        <v>48.714000000000006</v>
      </c>
      <c r="JQ4">
        <v>10.195</v>
      </c>
      <c r="JR4">
        <v>2694</v>
      </c>
      <c r="JS4">
        <v>471333</v>
      </c>
      <c r="JT4">
        <v>113284</v>
      </c>
      <c r="JU4">
        <v>19577</v>
      </c>
      <c r="JV4"/>
      <c r="JW4">
        <v>0</v>
      </c>
      <c r="JX4">
        <v>0</v>
      </c>
      <c r="JY4">
        <v>0</v>
      </c>
      <c r="JZ4">
        <v>0</v>
      </c>
      <c r="KA4"/>
      <c r="KB4"/>
      <c r="KC4"/>
      <c r="KD4">
        <v>19577</v>
      </c>
      <c r="KE4">
        <v>7559</v>
      </c>
      <c r="KF4"/>
      <c r="KG4">
        <v>0</v>
      </c>
      <c r="KH4">
        <v>0</v>
      </c>
      <c r="KI4">
        <v>0</v>
      </c>
      <c r="KJ4">
        <v>10</v>
      </c>
      <c r="KK4">
        <v>40</v>
      </c>
      <c r="KL4">
        <v>6215</v>
      </c>
      <c r="KM4">
        <v>24860</v>
      </c>
      <c r="KN4">
        <v>0</v>
      </c>
      <c r="KO4">
        <v>0</v>
      </c>
      <c r="KP4">
        <v>0</v>
      </c>
      <c r="KQ4">
        <v>0</v>
      </c>
      <c r="KR4"/>
      <c r="KS4">
        <v>0</v>
      </c>
      <c r="KT4">
        <v>0</v>
      </c>
      <c r="KU4">
        <v>0</v>
      </c>
      <c r="KV4"/>
      <c r="KW4">
        <v>0</v>
      </c>
      <c r="KX4">
        <v>0</v>
      </c>
      <c r="KY4">
        <v>0</v>
      </c>
      <c r="KZ4">
        <v>0</v>
      </c>
      <c r="LA4">
        <v>0</v>
      </c>
      <c r="LB4">
        <v>0</v>
      </c>
      <c r="LC4"/>
      <c r="LD4">
        <v>0</v>
      </c>
      <c r="LE4">
        <v>0</v>
      </c>
      <c r="LF4">
        <v>0</v>
      </c>
      <c r="LG4">
        <v>0</v>
      </c>
      <c r="LH4">
        <v>0</v>
      </c>
      <c r="LI4">
        <v>0</v>
      </c>
      <c r="LJ4">
        <v>948.18700000000001</v>
      </c>
      <c r="LK4">
        <v>3</v>
      </c>
      <c r="LL4">
        <v>100620</v>
      </c>
      <c r="LM4">
        <v>20007</v>
      </c>
      <c r="LN4">
        <v>0</v>
      </c>
      <c r="LO4">
        <v>0</v>
      </c>
      <c r="LP4">
        <v>0</v>
      </c>
      <c r="LQ4">
        <v>0</v>
      </c>
      <c r="LR4">
        <v>0</v>
      </c>
      <c r="LS4">
        <v>0</v>
      </c>
      <c r="LT4">
        <v>0</v>
      </c>
      <c r="LU4">
        <v>0</v>
      </c>
      <c r="LV4">
        <v>0</v>
      </c>
      <c r="LW4">
        <v>0</v>
      </c>
      <c r="LX4">
        <v>0</v>
      </c>
      <c r="LY4">
        <v>0</v>
      </c>
      <c r="LZ4">
        <v>0</v>
      </c>
      <c r="MA4">
        <v>0</v>
      </c>
      <c r="MB4">
        <v>0</v>
      </c>
      <c r="MC4">
        <v>0</v>
      </c>
      <c r="MD4">
        <v>0</v>
      </c>
      <c r="ME4">
        <v>0</v>
      </c>
      <c r="MF4">
        <v>0</v>
      </c>
      <c r="MG4">
        <v>10441086</v>
      </c>
      <c r="MH4">
        <v>0</v>
      </c>
      <c r="MI4">
        <v>0</v>
      </c>
      <c r="MJ4">
        <v>0</v>
      </c>
      <c r="MK4">
        <v>0</v>
      </c>
      <c r="ML4">
        <v>0</v>
      </c>
    </row>
    <row r="5" spans="1:350" s="5" customFormat="1" x14ac:dyDescent="0.3">
      <c r="A5">
        <v>45755</v>
      </c>
      <c r="B5" s="4">
        <v>13801</v>
      </c>
      <c r="C5">
        <v>9</v>
      </c>
      <c r="D5">
        <v>2026</v>
      </c>
      <c r="E5">
        <v>6215</v>
      </c>
      <c r="F5">
        <v>0</v>
      </c>
      <c r="G5">
        <v>267.77199999999999</v>
      </c>
      <c r="H5">
        <v>255.816</v>
      </c>
      <c r="I5">
        <v>255.816</v>
      </c>
      <c r="J5">
        <v>267.77199999999999</v>
      </c>
      <c r="K5">
        <v>0</v>
      </c>
      <c r="L5">
        <v>6215</v>
      </c>
      <c r="M5">
        <v>0</v>
      </c>
      <c r="N5">
        <v>0</v>
      </c>
      <c r="O5"/>
      <c r="P5">
        <v>267.95500000000004</v>
      </c>
      <c r="Q5">
        <v>0</v>
      </c>
      <c r="R5">
        <v>126244</v>
      </c>
      <c r="S5">
        <v>471.13900000000001</v>
      </c>
      <c r="T5"/>
      <c r="U5">
        <v>0</v>
      </c>
      <c r="V5">
        <v>10.138</v>
      </c>
      <c r="W5">
        <v>6301</v>
      </c>
      <c r="X5">
        <v>6301</v>
      </c>
      <c r="Y5"/>
      <c r="Z5">
        <v>0</v>
      </c>
      <c r="AA5"/>
      <c r="AB5"/>
      <c r="AC5">
        <v>0</v>
      </c>
      <c r="AD5" t="s">
        <v>427</v>
      </c>
      <c r="AE5">
        <v>0</v>
      </c>
      <c r="AF5"/>
      <c r="AG5"/>
      <c r="AH5">
        <v>0</v>
      </c>
      <c r="AI5">
        <v>0</v>
      </c>
      <c r="AJ5">
        <v>6215</v>
      </c>
      <c r="AK5" t="s">
        <v>753</v>
      </c>
      <c r="AL5" t="s">
        <v>429</v>
      </c>
      <c r="AM5">
        <v>0</v>
      </c>
      <c r="AN5">
        <v>0</v>
      </c>
      <c r="AO5">
        <v>0</v>
      </c>
      <c r="AP5">
        <v>0</v>
      </c>
      <c r="AQ5">
        <v>0</v>
      </c>
      <c r="AR5"/>
      <c r="AS5">
        <v>0</v>
      </c>
      <c r="AT5">
        <v>0</v>
      </c>
      <c r="AU5">
        <v>0</v>
      </c>
      <c r="AV5">
        <v>0</v>
      </c>
      <c r="AW5">
        <v>3052857</v>
      </c>
      <c r="AX5">
        <v>3010886</v>
      </c>
      <c r="AY5">
        <v>0</v>
      </c>
      <c r="AZ5">
        <v>126244</v>
      </c>
      <c r="BA5">
        <v>39.167000000000002</v>
      </c>
      <c r="BB5">
        <v>5527</v>
      </c>
      <c r="BC5">
        <v>5492</v>
      </c>
      <c r="BD5">
        <v>13</v>
      </c>
      <c r="BE5">
        <v>35</v>
      </c>
      <c r="BF5">
        <v>2675074</v>
      </c>
      <c r="BG5">
        <v>0</v>
      </c>
      <c r="BH5"/>
      <c r="BI5"/>
      <c r="BJ5">
        <v>0</v>
      </c>
      <c r="BK5">
        <v>0</v>
      </c>
      <c r="BL5">
        <v>0</v>
      </c>
      <c r="BM5">
        <v>0</v>
      </c>
      <c r="BN5">
        <v>0</v>
      </c>
      <c r="BO5">
        <v>0</v>
      </c>
      <c r="BP5">
        <v>0</v>
      </c>
      <c r="BQ5">
        <v>885</v>
      </c>
      <c r="BR5"/>
      <c r="BS5">
        <v>0</v>
      </c>
      <c r="BT5">
        <v>0</v>
      </c>
      <c r="BU5">
        <v>0</v>
      </c>
      <c r="BV5">
        <v>0</v>
      </c>
      <c r="BW5">
        <v>0</v>
      </c>
      <c r="BX5"/>
      <c r="BY5">
        <v>0</v>
      </c>
      <c r="BZ5"/>
      <c r="CA5">
        <v>0</v>
      </c>
      <c r="CB5">
        <v>0</v>
      </c>
      <c r="CC5">
        <v>0</v>
      </c>
      <c r="CD5">
        <v>0</v>
      </c>
      <c r="CE5">
        <v>0</v>
      </c>
      <c r="CF5">
        <v>0</v>
      </c>
      <c r="CG5">
        <v>0</v>
      </c>
      <c r="CH5">
        <v>42627</v>
      </c>
      <c r="CI5">
        <v>0</v>
      </c>
      <c r="CJ5">
        <v>4</v>
      </c>
      <c r="CK5">
        <v>0</v>
      </c>
      <c r="CL5">
        <v>0</v>
      </c>
      <c r="CM5"/>
      <c r="CN5">
        <v>0</v>
      </c>
      <c r="CO5">
        <v>1</v>
      </c>
      <c r="CP5">
        <v>0</v>
      </c>
      <c r="CQ5">
        <v>2</v>
      </c>
      <c r="CR5">
        <v>267.77199999999999</v>
      </c>
      <c r="CS5">
        <v>0</v>
      </c>
      <c r="CT5">
        <v>0</v>
      </c>
      <c r="CU5">
        <v>0</v>
      </c>
      <c r="CV5">
        <v>0</v>
      </c>
      <c r="CW5">
        <v>0</v>
      </c>
      <c r="CX5">
        <v>0</v>
      </c>
      <c r="CY5">
        <v>0</v>
      </c>
      <c r="CZ5">
        <v>0</v>
      </c>
      <c r="DA5"/>
      <c r="DB5">
        <v>1589896</v>
      </c>
      <c r="DC5">
        <v>0</v>
      </c>
      <c r="DD5">
        <v>0</v>
      </c>
      <c r="DE5">
        <v>366141</v>
      </c>
      <c r="DF5">
        <v>366141</v>
      </c>
      <c r="DG5">
        <v>58.913000000000004</v>
      </c>
      <c r="DH5">
        <v>0</v>
      </c>
      <c r="DI5">
        <v>0</v>
      </c>
      <c r="DJ5"/>
      <c r="DK5">
        <v>3843</v>
      </c>
      <c r="DL5">
        <v>0</v>
      </c>
      <c r="DM5">
        <v>233225</v>
      </c>
      <c r="DN5">
        <v>621</v>
      </c>
      <c r="DO5">
        <v>0</v>
      </c>
      <c r="DP5">
        <v>0</v>
      </c>
      <c r="DQ5">
        <v>0</v>
      </c>
      <c r="DR5">
        <v>0</v>
      </c>
      <c r="DS5">
        <v>0</v>
      </c>
      <c r="DT5">
        <v>0</v>
      </c>
      <c r="DU5">
        <v>0</v>
      </c>
      <c r="DV5">
        <v>0</v>
      </c>
      <c r="DW5">
        <v>0</v>
      </c>
      <c r="DX5">
        <v>0</v>
      </c>
      <c r="DY5">
        <v>0</v>
      </c>
      <c r="DZ5">
        <v>0</v>
      </c>
      <c r="EA5">
        <v>0</v>
      </c>
      <c r="EB5">
        <v>0</v>
      </c>
      <c r="EC5">
        <v>0</v>
      </c>
      <c r="ED5">
        <v>0</v>
      </c>
      <c r="EE5">
        <v>0</v>
      </c>
      <c r="EF5">
        <v>0</v>
      </c>
      <c r="EG5">
        <v>0</v>
      </c>
      <c r="EH5">
        <v>233846</v>
      </c>
      <c r="EI5">
        <v>0</v>
      </c>
      <c r="EJ5">
        <v>0</v>
      </c>
      <c r="EK5">
        <v>10.606</v>
      </c>
      <c r="EL5">
        <v>0</v>
      </c>
      <c r="EM5">
        <v>0.47100000000000003</v>
      </c>
      <c r="EN5">
        <v>0.879</v>
      </c>
      <c r="EO5">
        <v>0</v>
      </c>
      <c r="EP5">
        <v>0</v>
      </c>
      <c r="EQ5">
        <v>11.956000000000001</v>
      </c>
      <c r="ER5">
        <v>0</v>
      </c>
      <c r="ES5">
        <v>37.626000000000005</v>
      </c>
      <c r="ET5">
        <v>0</v>
      </c>
      <c r="EU5"/>
      <c r="EV5">
        <v>0</v>
      </c>
      <c r="EW5">
        <v>0</v>
      </c>
      <c r="EX5">
        <v>0</v>
      </c>
      <c r="EY5"/>
      <c r="EZ5">
        <v>2548830</v>
      </c>
      <c r="FA5">
        <v>0</v>
      </c>
      <c r="FB5">
        <v>2674418</v>
      </c>
      <c r="FC5">
        <v>0</v>
      </c>
      <c r="FD5">
        <v>0</v>
      </c>
      <c r="FE5">
        <v>393750</v>
      </c>
      <c r="FF5">
        <v>68306</v>
      </c>
      <c r="FG5">
        <v>7.0629999999999998E-2</v>
      </c>
      <c r="FH5">
        <v>3.1918000000000002E-2</v>
      </c>
      <c r="FI5">
        <v>0</v>
      </c>
      <c r="FJ5">
        <v>0</v>
      </c>
      <c r="FK5">
        <v>430.42200000000003</v>
      </c>
      <c r="FL5">
        <v>3179101</v>
      </c>
      <c r="FM5">
        <v>0</v>
      </c>
      <c r="FN5">
        <v>0</v>
      </c>
      <c r="FO5">
        <v>0</v>
      </c>
      <c r="FP5">
        <v>0</v>
      </c>
      <c r="FQ5">
        <v>0</v>
      </c>
      <c r="FR5">
        <v>0</v>
      </c>
      <c r="FS5">
        <v>0</v>
      </c>
      <c r="FT5">
        <v>0</v>
      </c>
      <c r="FU5">
        <v>0</v>
      </c>
      <c r="FV5">
        <v>0</v>
      </c>
      <c r="FW5">
        <v>0</v>
      </c>
      <c r="FX5">
        <v>0</v>
      </c>
      <c r="FY5">
        <v>0</v>
      </c>
      <c r="FZ5"/>
      <c r="GA5"/>
      <c r="GB5">
        <v>0</v>
      </c>
      <c r="GC5">
        <v>0</v>
      </c>
      <c r="GD5">
        <v>0</v>
      </c>
      <c r="GE5"/>
      <c r="GF5">
        <v>0</v>
      </c>
      <c r="GG5">
        <v>0</v>
      </c>
      <c r="GH5">
        <v>0</v>
      </c>
      <c r="GI5">
        <v>0</v>
      </c>
      <c r="GJ5"/>
      <c r="GK5">
        <v>0</v>
      </c>
      <c r="GL5">
        <v>0</v>
      </c>
      <c r="GM5">
        <v>0</v>
      </c>
      <c r="GN5">
        <v>0</v>
      </c>
      <c r="GO5">
        <v>0</v>
      </c>
      <c r="GP5"/>
      <c r="GQ5">
        <v>0</v>
      </c>
      <c r="GR5">
        <v>0</v>
      </c>
      <c r="GS5">
        <v>0</v>
      </c>
      <c r="GT5">
        <v>0</v>
      </c>
      <c r="GU5"/>
      <c r="GV5"/>
      <c r="GW5"/>
      <c r="GX5"/>
      <c r="GY5"/>
      <c r="GZ5"/>
      <c r="HA5"/>
      <c r="HB5">
        <v>379934357</v>
      </c>
      <c r="HC5">
        <v>3.9798E-2</v>
      </c>
      <c r="HD5">
        <v>42627</v>
      </c>
      <c r="HE5">
        <v>0</v>
      </c>
      <c r="HF5">
        <v>343817</v>
      </c>
      <c r="HG5">
        <v>8080</v>
      </c>
      <c r="HH5">
        <v>81952</v>
      </c>
      <c r="HI5">
        <v>0</v>
      </c>
      <c r="HJ5">
        <v>39514</v>
      </c>
      <c r="HK5">
        <v>0</v>
      </c>
      <c r="HL5">
        <v>0</v>
      </c>
      <c r="HM5">
        <v>0</v>
      </c>
      <c r="HN5">
        <v>0</v>
      </c>
      <c r="HO5">
        <v>0</v>
      </c>
      <c r="HP5">
        <v>0</v>
      </c>
      <c r="HQ5">
        <v>0</v>
      </c>
      <c r="HR5">
        <v>0</v>
      </c>
      <c r="HS5">
        <v>2548174</v>
      </c>
      <c r="HT5">
        <v>68306</v>
      </c>
      <c r="HU5"/>
      <c r="HV5"/>
      <c r="HW5">
        <v>0</v>
      </c>
      <c r="HX5">
        <v>29</v>
      </c>
      <c r="HY5">
        <v>35</v>
      </c>
      <c r="HZ5">
        <v>105</v>
      </c>
      <c r="IA5">
        <v>48</v>
      </c>
      <c r="IB5">
        <v>19</v>
      </c>
      <c r="IC5">
        <v>236</v>
      </c>
      <c r="ID5">
        <v>0</v>
      </c>
      <c r="IE5">
        <v>0</v>
      </c>
      <c r="IF5">
        <v>0</v>
      </c>
      <c r="IG5">
        <v>13</v>
      </c>
      <c r="IH5">
        <v>131.86199999999999</v>
      </c>
      <c r="II5">
        <v>0</v>
      </c>
      <c r="IJ5">
        <v>10.138</v>
      </c>
      <c r="IK5">
        <v>0</v>
      </c>
      <c r="IL5">
        <v>0</v>
      </c>
      <c r="IM5">
        <v>0</v>
      </c>
      <c r="IN5">
        <v>0</v>
      </c>
      <c r="IO5">
        <v>0</v>
      </c>
      <c r="IP5">
        <v>0</v>
      </c>
      <c r="IQ5">
        <v>10.138</v>
      </c>
      <c r="IR5">
        <v>6301</v>
      </c>
      <c r="IS5">
        <v>0</v>
      </c>
      <c r="IT5">
        <v>0</v>
      </c>
      <c r="IU5">
        <v>0</v>
      </c>
      <c r="IV5">
        <v>0</v>
      </c>
      <c r="IW5">
        <v>6215</v>
      </c>
      <c r="IX5">
        <v>0</v>
      </c>
      <c r="IY5">
        <v>0</v>
      </c>
      <c r="IZ5">
        <v>0</v>
      </c>
      <c r="JA5">
        <v>0</v>
      </c>
      <c r="JB5">
        <v>0</v>
      </c>
      <c r="JC5">
        <v>0</v>
      </c>
      <c r="JD5">
        <v>0</v>
      </c>
      <c r="JE5">
        <v>0</v>
      </c>
      <c r="JF5">
        <v>0</v>
      </c>
      <c r="JG5">
        <v>0</v>
      </c>
      <c r="JH5">
        <v>0</v>
      </c>
      <c r="JI5"/>
      <c r="JJ5">
        <v>0</v>
      </c>
      <c r="JK5">
        <v>0</v>
      </c>
      <c r="JL5">
        <v>0</v>
      </c>
      <c r="JM5">
        <v>0</v>
      </c>
      <c r="JN5"/>
      <c r="JO5">
        <v>0</v>
      </c>
      <c r="JP5">
        <v>0</v>
      </c>
      <c r="JQ5">
        <v>0</v>
      </c>
      <c r="JR5">
        <v>0</v>
      </c>
      <c r="JS5">
        <v>0</v>
      </c>
      <c r="JT5">
        <v>0</v>
      </c>
      <c r="JU5">
        <v>5656</v>
      </c>
      <c r="JV5"/>
      <c r="JW5">
        <v>0</v>
      </c>
      <c r="JX5">
        <v>0</v>
      </c>
      <c r="JY5">
        <v>0</v>
      </c>
      <c r="JZ5">
        <v>0</v>
      </c>
      <c r="KA5"/>
      <c r="KB5"/>
      <c r="KC5"/>
      <c r="KD5">
        <v>5656</v>
      </c>
      <c r="KE5">
        <v>7559</v>
      </c>
      <c r="KF5"/>
      <c r="KG5">
        <v>0</v>
      </c>
      <c r="KH5">
        <v>0</v>
      </c>
      <c r="KI5">
        <v>0</v>
      </c>
      <c r="KJ5">
        <v>7</v>
      </c>
      <c r="KK5">
        <v>6</v>
      </c>
      <c r="KL5">
        <v>4351</v>
      </c>
      <c r="KM5">
        <v>3729</v>
      </c>
      <c r="KN5">
        <v>0</v>
      </c>
      <c r="KO5">
        <v>0</v>
      </c>
      <c r="KP5">
        <v>0</v>
      </c>
      <c r="KQ5">
        <v>0</v>
      </c>
      <c r="KR5"/>
      <c r="KS5">
        <v>0</v>
      </c>
      <c r="KT5">
        <v>0</v>
      </c>
      <c r="KU5">
        <v>0</v>
      </c>
      <c r="KV5"/>
      <c r="KW5">
        <v>0</v>
      </c>
      <c r="KX5">
        <v>0</v>
      </c>
      <c r="KY5">
        <v>0</v>
      </c>
      <c r="KZ5">
        <v>0</v>
      </c>
      <c r="LA5">
        <v>0</v>
      </c>
      <c r="LB5">
        <v>0</v>
      </c>
      <c r="LC5"/>
      <c r="LD5">
        <v>0</v>
      </c>
      <c r="LE5">
        <v>0</v>
      </c>
      <c r="LF5">
        <v>0</v>
      </c>
      <c r="LG5">
        <v>0</v>
      </c>
      <c r="LH5">
        <v>0</v>
      </c>
      <c r="LI5">
        <v>0</v>
      </c>
      <c r="LJ5">
        <v>283.12299999999999</v>
      </c>
      <c r="LK5">
        <v>1</v>
      </c>
      <c r="LL5">
        <v>33540</v>
      </c>
      <c r="LM5">
        <v>5974</v>
      </c>
      <c r="LN5">
        <v>0</v>
      </c>
      <c r="LO5">
        <v>0</v>
      </c>
      <c r="LP5">
        <v>0</v>
      </c>
      <c r="LQ5">
        <v>0</v>
      </c>
      <c r="LR5">
        <v>0</v>
      </c>
      <c r="LS5">
        <v>0</v>
      </c>
      <c r="LT5">
        <v>0</v>
      </c>
      <c r="LU5">
        <v>0</v>
      </c>
      <c r="LV5">
        <v>0</v>
      </c>
      <c r="LW5">
        <v>0</v>
      </c>
      <c r="LX5">
        <v>0</v>
      </c>
      <c r="LY5">
        <v>0</v>
      </c>
      <c r="LZ5">
        <v>0</v>
      </c>
      <c r="MA5">
        <v>0</v>
      </c>
      <c r="MB5">
        <v>0</v>
      </c>
      <c r="MC5">
        <v>0</v>
      </c>
      <c r="MD5">
        <v>0</v>
      </c>
      <c r="ME5">
        <v>0</v>
      </c>
      <c r="MF5">
        <v>0</v>
      </c>
      <c r="MG5">
        <v>3052857</v>
      </c>
      <c r="MH5">
        <v>0</v>
      </c>
      <c r="MI5">
        <v>0</v>
      </c>
      <c r="MJ5">
        <v>0</v>
      </c>
      <c r="MK5">
        <v>0</v>
      </c>
      <c r="ML5">
        <v>0</v>
      </c>
    </row>
    <row r="6" spans="1:350" s="5" customFormat="1" x14ac:dyDescent="0.3">
      <c r="A6">
        <v>45755</v>
      </c>
      <c r="B6" s="4">
        <v>14801</v>
      </c>
      <c r="C6">
        <v>9</v>
      </c>
      <c r="D6">
        <v>2026</v>
      </c>
      <c r="E6">
        <v>6215</v>
      </c>
      <c r="F6">
        <v>0</v>
      </c>
      <c r="G6">
        <v>1121.748</v>
      </c>
      <c r="H6">
        <v>1066.249</v>
      </c>
      <c r="I6">
        <v>1066.249</v>
      </c>
      <c r="J6">
        <v>1121.748</v>
      </c>
      <c r="K6">
        <v>0</v>
      </c>
      <c r="L6">
        <v>6215</v>
      </c>
      <c r="M6">
        <v>0</v>
      </c>
      <c r="N6">
        <v>0</v>
      </c>
      <c r="O6"/>
      <c r="P6">
        <v>1120.412</v>
      </c>
      <c r="Q6">
        <v>0</v>
      </c>
      <c r="R6">
        <v>527870</v>
      </c>
      <c r="S6">
        <v>471.13900000000001</v>
      </c>
      <c r="T6"/>
      <c r="U6">
        <v>0</v>
      </c>
      <c r="V6">
        <v>144.173</v>
      </c>
      <c r="W6">
        <v>89604</v>
      </c>
      <c r="X6">
        <v>89604</v>
      </c>
      <c r="Y6"/>
      <c r="Z6">
        <v>0</v>
      </c>
      <c r="AA6"/>
      <c r="AB6"/>
      <c r="AC6">
        <v>0</v>
      </c>
      <c r="AD6" t="s">
        <v>427</v>
      </c>
      <c r="AE6">
        <v>0</v>
      </c>
      <c r="AF6"/>
      <c r="AG6"/>
      <c r="AH6">
        <v>0</v>
      </c>
      <c r="AI6">
        <v>0</v>
      </c>
      <c r="AJ6">
        <v>6215</v>
      </c>
      <c r="AK6" t="s">
        <v>753</v>
      </c>
      <c r="AL6" t="s">
        <v>430</v>
      </c>
      <c r="AM6">
        <v>0</v>
      </c>
      <c r="AN6">
        <v>0</v>
      </c>
      <c r="AO6">
        <v>0</v>
      </c>
      <c r="AP6">
        <v>0</v>
      </c>
      <c r="AQ6">
        <v>0</v>
      </c>
      <c r="AR6"/>
      <c r="AS6">
        <v>0</v>
      </c>
      <c r="AT6">
        <v>0</v>
      </c>
      <c r="AU6">
        <v>0</v>
      </c>
      <c r="AV6">
        <v>0</v>
      </c>
      <c r="AW6">
        <v>13865798</v>
      </c>
      <c r="AX6">
        <v>13690538</v>
      </c>
      <c r="AY6">
        <v>0</v>
      </c>
      <c r="AZ6">
        <v>527870</v>
      </c>
      <c r="BA6">
        <v>0</v>
      </c>
      <c r="BB6">
        <v>0</v>
      </c>
      <c r="BC6">
        <v>0</v>
      </c>
      <c r="BD6">
        <v>0</v>
      </c>
      <c r="BE6">
        <v>0</v>
      </c>
      <c r="BF6">
        <v>11805117</v>
      </c>
      <c r="BG6">
        <v>0</v>
      </c>
      <c r="BH6"/>
      <c r="BI6"/>
      <c r="BJ6">
        <v>0</v>
      </c>
      <c r="BK6">
        <v>0</v>
      </c>
      <c r="BL6">
        <v>0</v>
      </c>
      <c r="BM6">
        <v>0</v>
      </c>
      <c r="BN6">
        <v>0</v>
      </c>
      <c r="BO6">
        <v>0</v>
      </c>
      <c r="BP6">
        <v>0</v>
      </c>
      <c r="BQ6">
        <v>733</v>
      </c>
      <c r="BR6"/>
      <c r="BS6">
        <v>0</v>
      </c>
      <c r="BT6">
        <v>0</v>
      </c>
      <c r="BU6">
        <v>0</v>
      </c>
      <c r="BV6">
        <v>0</v>
      </c>
      <c r="BW6">
        <v>0</v>
      </c>
      <c r="BX6"/>
      <c r="BY6">
        <v>0</v>
      </c>
      <c r="BZ6"/>
      <c r="CA6">
        <v>0</v>
      </c>
      <c r="CB6">
        <v>0</v>
      </c>
      <c r="CC6">
        <v>0</v>
      </c>
      <c r="CD6">
        <v>0</v>
      </c>
      <c r="CE6">
        <v>0</v>
      </c>
      <c r="CF6">
        <v>0</v>
      </c>
      <c r="CG6">
        <v>0</v>
      </c>
      <c r="CH6">
        <v>178573</v>
      </c>
      <c r="CI6">
        <v>0</v>
      </c>
      <c r="CJ6">
        <v>4</v>
      </c>
      <c r="CK6">
        <v>0</v>
      </c>
      <c r="CL6">
        <v>0</v>
      </c>
      <c r="CM6"/>
      <c r="CN6">
        <v>0</v>
      </c>
      <c r="CO6">
        <v>1</v>
      </c>
      <c r="CP6">
        <v>2.3890000000000002</v>
      </c>
      <c r="CQ6">
        <v>0</v>
      </c>
      <c r="CR6">
        <v>1121.748</v>
      </c>
      <c r="CS6">
        <v>0</v>
      </c>
      <c r="CT6">
        <v>0</v>
      </c>
      <c r="CU6">
        <v>0</v>
      </c>
      <c r="CV6">
        <v>0</v>
      </c>
      <c r="CW6">
        <v>0</v>
      </c>
      <c r="CX6">
        <v>0</v>
      </c>
      <c r="CY6">
        <v>0</v>
      </c>
      <c r="CZ6">
        <v>0</v>
      </c>
      <c r="DA6"/>
      <c r="DB6">
        <v>6626738</v>
      </c>
      <c r="DC6">
        <v>0</v>
      </c>
      <c r="DD6">
        <v>0</v>
      </c>
      <c r="DE6">
        <v>1688072</v>
      </c>
      <c r="DF6">
        <v>1723855</v>
      </c>
      <c r="DG6">
        <v>271.613</v>
      </c>
      <c r="DH6">
        <v>0</v>
      </c>
      <c r="DI6">
        <v>35783</v>
      </c>
      <c r="DJ6"/>
      <c r="DK6">
        <v>1526</v>
      </c>
      <c r="DL6">
        <v>0</v>
      </c>
      <c r="DM6">
        <v>1244075</v>
      </c>
      <c r="DN6">
        <v>3312</v>
      </c>
      <c r="DO6">
        <v>0</v>
      </c>
      <c r="DP6">
        <v>0</v>
      </c>
      <c r="DQ6">
        <v>0</v>
      </c>
      <c r="DR6">
        <v>0</v>
      </c>
      <c r="DS6">
        <v>0</v>
      </c>
      <c r="DT6">
        <v>0</v>
      </c>
      <c r="DU6">
        <v>0</v>
      </c>
      <c r="DV6">
        <v>0</v>
      </c>
      <c r="DW6">
        <v>0</v>
      </c>
      <c r="DX6">
        <v>0</v>
      </c>
      <c r="DY6">
        <v>0</v>
      </c>
      <c r="DZ6">
        <v>0</v>
      </c>
      <c r="EA6">
        <v>7.0000000000000001E-3</v>
      </c>
      <c r="EB6">
        <v>3.9E-2</v>
      </c>
      <c r="EC6">
        <v>111.53200000000001</v>
      </c>
      <c r="ED6">
        <v>797147</v>
      </c>
      <c r="EE6">
        <v>0</v>
      </c>
      <c r="EF6">
        <v>0</v>
      </c>
      <c r="EG6">
        <v>0</v>
      </c>
      <c r="EH6">
        <v>448400</v>
      </c>
      <c r="EI6">
        <v>1840</v>
      </c>
      <c r="EJ6">
        <v>7.400000000000001E-2</v>
      </c>
      <c r="EK6">
        <v>22.744</v>
      </c>
      <c r="EL6">
        <v>0</v>
      </c>
      <c r="EM6">
        <v>0.753</v>
      </c>
      <c r="EN6">
        <v>0.30099999999999999</v>
      </c>
      <c r="EO6">
        <v>0</v>
      </c>
      <c r="EP6">
        <v>0</v>
      </c>
      <c r="EQ6">
        <v>23.918000000000003</v>
      </c>
      <c r="ER6">
        <v>0</v>
      </c>
      <c r="ES6">
        <v>72.14800000000001</v>
      </c>
      <c r="ET6">
        <v>0</v>
      </c>
      <c r="EU6"/>
      <c r="EV6">
        <v>0</v>
      </c>
      <c r="EW6">
        <v>0</v>
      </c>
      <c r="EX6">
        <v>0</v>
      </c>
      <c r="EY6"/>
      <c r="EZ6">
        <v>11651479</v>
      </c>
      <c r="FA6">
        <v>0</v>
      </c>
      <c r="FB6">
        <v>12176036</v>
      </c>
      <c r="FC6">
        <v>0</v>
      </c>
      <c r="FD6">
        <v>0</v>
      </c>
      <c r="FE6">
        <v>1737622</v>
      </c>
      <c r="FF6">
        <v>301437</v>
      </c>
      <c r="FG6">
        <v>7.0629999999999998E-2</v>
      </c>
      <c r="FH6">
        <v>3.1918000000000002E-2</v>
      </c>
      <c r="FI6">
        <v>0</v>
      </c>
      <c r="FJ6">
        <v>0</v>
      </c>
      <c r="FK6">
        <v>1899.4560000000001</v>
      </c>
      <c r="FL6">
        <v>14393668</v>
      </c>
      <c r="FM6">
        <v>0</v>
      </c>
      <c r="FN6">
        <v>0</v>
      </c>
      <c r="FO6">
        <v>0</v>
      </c>
      <c r="FP6">
        <v>0</v>
      </c>
      <c r="FQ6">
        <v>0</v>
      </c>
      <c r="FR6">
        <v>0</v>
      </c>
      <c r="FS6">
        <v>0</v>
      </c>
      <c r="FT6">
        <v>0</v>
      </c>
      <c r="FU6">
        <v>0</v>
      </c>
      <c r="FV6">
        <v>0</v>
      </c>
      <c r="FW6">
        <v>0</v>
      </c>
      <c r="FX6">
        <v>0</v>
      </c>
      <c r="FY6">
        <v>0</v>
      </c>
      <c r="FZ6"/>
      <c r="GA6"/>
      <c r="GB6">
        <v>312572</v>
      </c>
      <c r="GC6">
        <v>312572</v>
      </c>
      <c r="GD6">
        <v>31.581000000000003</v>
      </c>
      <c r="GE6"/>
      <c r="GF6">
        <v>0</v>
      </c>
      <c r="GG6">
        <v>0</v>
      </c>
      <c r="GH6">
        <v>0</v>
      </c>
      <c r="GI6">
        <v>0</v>
      </c>
      <c r="GJ6"/>
      <c r="GK6">
        <v>0</v>
      </c>
      <c r="GL6">
        <v>0</v>
      </c>
      <c r="GM6">
        <v>0</v>
      </c>
      <c r="GN6">
        <v>0</v>
      </c>
      <c r="GO6">
        <v>0</v>
      </c>
      <c r="GP6"/>
      <c r="GQ6">
        <v>0</v>
      </c>
      <c r="GR6">
        <v>0</v>
      </c>
      <c r="GS6">
        <v>0</v>
      </c>
      <c r="GT6">
        <v>0</v>
      </c>
      <c r="GU6"/>
      <c r="GV6"/>
      <c r="GW6"/>
      <c r="GX6"/>
      <c r="GY6"/>
      <c r="GZ6"/>
      <c r="HA6"/>
      <c r="HB6">
        <v>379934357</v>
      </c>
      <c r="HC6">
        <v>3.9798E-2</v>
      </c>
      <c r="HD6">
        <v>178573</v>
      </c>
      <c r="HE6">
        <v>0</v>
      </c>
      <c r="HF6">
        <v>1433039</v>
      </c>
      <c r="HG6">
        <v>38533</v>
      </c>
      <c r="HH6">
        <v>0</v>
      </c>
      <c r="HI6">
        <v>0</v>
      </c>
      <c r="HJ6">
        <v>325389</v>
      </c>
      <c r="HK6">
        <v>21534</v>
      </c>
      <c r="HL6">
        <v>20580</v>
      </c>
      <c r="HM6">
        <v>8000</v>
      </c>
      <c r="HN6">
        <v>0</v>
      </c>
      <c r="HO6">
        <v>0</v>
      </c>
      <c r="HP6">
        <v>332118</v>
      </c>
      <c r="HQ6">
        <v>0</v>
      </c>
      <c r="HR6">
        <v>0</v>
      </c>
      <c r="HS6">
        <v>11648166</v>
      </c>
      <c r="HT6">
        <v>301437</v>
      </c>
      <c r="HU6"/>
      <c r="HV6"/>
      <c r="HW6">
        <v>0</v>
      </c>
      <c r="HX6">
        <v>138</v>
      </c>
      <c r="HY6">
        <v>177</v>
      </c>
      <c r="HZ6">
        <v>193</v>
      </c>
      <c r="IA6">
        <v>254</v>
      </c>
      <c r="IB6">
        <v>304</v>
      </c>
      <c r="IC6">
        <v>1066</v>
      </c>
      <c r="ID6">
        <v>0</v>
      </c>
      <c r="IE6">
        <v>0</v>
      </c>
      <c r="IF6">
        <v>0</v>
      </c>
      <c r="IG6">
        <v>62</v>
      </c>
      <c r="IH6">
        <v>0</v>
      </c>
      <c r="II6">
        <v>1207.7</v>
      </c>
      <c r="IJ6">
        <v>144.173</v>
      </c>
      <c r="IK6">
        <v>0</v>
      </c>
      <c r="IL6">
        <v>0</v>
      </c>
      <c r="IM6">
        <v>0</v>
      </c>
      <c r="IN6">
        <v>2</v>
      </c>
      <c r="IO6">
        <v>2</v>
      </c>
      <c r="IP6">
        <v>1207.7</v>
      </c>
      <c r="IQ6">
        <v>144.173</v>
      </c>
      <c r="IR6">
        <v>89604</v>
      </c>
      <c r="IS6">
        <v>0</v>
      </c>
      <c r="IT6">
        <v>0</v>
      </c>
      <c r="IU6">
        <v>0</v>
      </c>
      <c r="IV6">
        <v>8000</v>
      </c>
      <c r="IW6">
        <v>6215</v>
      </c>
      <c r="IX6">
        <v>0</v>
      </c>
      <c r="IY6">
        <v>0</v>
      </c>
      <c r="IZ6">
        <v>332118</v>
      </c>
      <c r="JA6">
        <v>0</v>
      </c>
      <c r="JB6">
        <v>0</v>
      </c>
      <c r="JC6">
        <v>0</v>
      </c>
      <c r="JD6">
        <v>0</v>
      </c>
      <c r="JE6">
        <v>0</v>
      </c>
      <c r="JF6">
        <v>0</v>
      </c>
      <c r="JG6">
        <v>0</v>
      </c>
      <c r="JH6">
        <v>0</v>
      </c>
      <c r="JI6"/>
      <c r="JJ6">
        <v>0</v>
      </c>
      <c r="JK6">
        <v>0</v>
      </c>
      <c r="JL6">
        <v>0</v>
      </c>
      <c r="JM6">
        <v>0</v>
      </c>
      <c r="JN6"/>
      <c r="JO6">
        <v>0</v>
      </c>
      <c r="JP6">
        <v>26.7</v>
      </c>
      <c r="JQ6">
        <v>4.8810000000000002</v>
      </c>
      <c r="JR6">
        <v>0</v>
      </c>
      <c r="JS6">
        <v>258336</v>
      </c>
      <c r="JT6">
        <v>54236</v>
      </c>
      <c r="JU6">
        <v>0</v>
      </c>
      <c r="JV6"/>
      <c r="JW6">
        <v>0</v>
      </c>
      <c r="JX6">
        <v>0</v>
      </c>
      <c r="JY6">
        <v>0</v>
      </c>
      <c r="JZ6">
        <v>0</v>
      </c>
      <c r="KA6"/>
      <c r="KB6"/>
      <c r="KC6"/>
      <c r="KD6">
        <v>0</v>
      </c>
      <c r="KE6">
        <v>7559</v>
      </c>
      <c r="KF6"/>
      <c r="KG6">
        <v>0</v>
      </c>
      <c r="KH6">
        <v>0</v>
      </c>
      <c r="KI6">
        <v>0</v>
      </c>
      <c r="KJ6">
        <v>18</v>
      </c>
      <c r="KK6">
        <v>44</v>
      </c>
      <c r="KL6">
        <v>11187</v>
      </c>
      <c r="KM6">
        <v>27346</v>
      </c>
      <c r="KN6">
        <v>0</v>
      </c>
      <c r="KO6">
        <v>0</v>
      </c>
      <c r="KP6">
        <v>0</v>
      </c>
      <c r="KQ6">
        <v>0</v>
      </c>
      <c r="KR6"/>
      <c r="KS6">
        <v>0</v>
      </c>
      <c r="KT6">
        <v>0</v>
      </c>
      <c r="KU6">
        <v>0</v>
      </c>
      <c r="KV6"/>
      <c r="KW6">
        <v>0</v>
      </c>
      <c r="KX6">
        <v>0</v>
      </c>
      <c r="KY6">
        <v>0</v>
      </c>
      <c r="KZ6">
        <v>0</v>
      </c>
      <c r="LA6">
        <v>0</v>
      </c>
      <c r="LB6">
        <v>0</v>
      </c>
      <c r="LC6"/>
      <c r="LD6">
        <v>0</v>
      </c>
      <c r="LE6">
        <v>0</v>
      </c>
      <c r="LF6">
        <v>0</v>
      </c>
      <c r="LG6">
        <v>0</v>
      </c>
      <c r="LH6">
        <v>0</v>
      </c>
      <c r="LI6">
        <v>0</v>
      </c>
      <c r="LJ6">
        <v>1115.1130000000001</v>
      </c>
      <c r="LK6">
        <v>9</v>
      </c>
      <c r="LL6">
        <v>301860</v>
      </c>
      <c r="LM6">
        <v>23529</v>
      </c>
      <c r="LN6">
        <v>0</v>
      </c>
      <c r="LO6">
        <v>0</v>
      </c>
      <c r="LP6">
        <v>0</v>
      </c>
      <c r="LQ6">
        <v>0</v>
      </c>
      <c r="LR6">
        <v>0</v>
      </c>
      <c r="LS6">
        <v>0</v>
      </c>
      <c r="LT6">
        <v>0</v>
      </c>
      <c r="LU6">
        <v>0</v>
      </c>
      <c r="LV6">
        <v>0</v>
      </c>
      <c r="LW6">
        <v>0</v>
      </c>
      <c r="LX6">
        <v>0</v>
      </c>
      <c r="LY6">
        <v>0</v>
      </c>
      <c r="LZ6">
        <v>0</v>
      </c>
      <c r="MA6">
        <v>0</v>
      </c>
      <c r="MB6">
        <v>0</v>
      </c>
      <c r="MC6">
        <v>0</v>
      </c>
      <c r="MD6">
        <v>0</v>
      </c>
      <c r="ME6">
        <v>0</v>
      </c>
      <c r="MF6">
        <v>0</v>
      </c>
      <c r="MG6">
        <v>13865798</v>
      </c>
      <c r="MH6">
        <v>0</v>
      </c>
      <c r="MI6">
        <v>0</v>
      </c>
      <c r="MJ6">
        <v>0</v>
      </c>
      <c r="MK6">
        <v>0</v>
      </c>
      <c r="ML6">
        <v>0</v>
      </c>
    </row>
    <row r="7" spans="1:350" s="5" customFormat="1" x14ac:dyDescent="0.3">
      <c r="A7">
        <v>45755</v>
      </c>
      <c r="B7" s="4">
        <v>14803</v>
      </c>
      <c r="C7">
        <v>9</v>
      </c>
      <c r="D7">
        <v>2026</v>
      </c>
      <c r="E7">
        <v>6215</v>
      </c>
      <c r="F7">
        <v>0</v>
      </c>
      <c r="G7">
        <v>445.05500000000001</v>
      </c>
      <c r="H7">
        <v>404.15200000000004</v>
      </c>
      <c r="I7">
        <v>404.15200000000004</v>
      </c>
      <c r="J7">
        <v>445.05500000000001</v>
      </c>
      <c r="K7">
        <v>0</v>
      </c>
      <c r="L7">
        <v>6215</v>
      </c>
      <c r="M7">
        <v>0</v>
      </c>
      <c r="N7">
        <v>0</v>
      </c>
      <c r="O7"/>
      <c r="P7">
        <v>445.60500000000002</v>
      </c>
      <c r="Q7">
        <v>0</v>
      </c>
      <c r="R7">
        <v>209942</v>
      </c>
      <c r="S7">
        <v>471.13900000000001</v>
      </c>
      <c r="T7"/>
      <c r="U7">
        <v>0</v>
      </c>
      <c r="V7">
        <v>19.262</v>
      </c>
      <c r="W7">
        <v>11971</v>
      </c>
      <c r="X7">
        <v>11971</v>
      </c>
      <c r="Y7"/>
      <c r="Z7">
        <v>0</v>
      </c>
      <c r="AA7"/>
      <c r="AB7"/>
      <c r="AC7">
        <v>0</v>
      </c>
      <c r="AD7" t="s">
        <v>427</v>
      </c>
      <c r="AE7">
        <v>0</v>
      </c>
      <c r="AF7"/>
      <c r="AG7"/>
      <c r="AH7">
        <v>0</v>
      </c>
      <c r="AI7">
        <v>0</v>
      </c>
      <c r="AJ7">
        <v>6215</v>
      </c>
      <c r="AK7" t="s">
        <v>753</v>
      </c>
      <c r="AL7" t="s">
        <v>431</v>
      </c>
      <c r="AM7">
        <v>0</v>
      </c>
      <c r="AN7">
        <v>0</v>
      </c>
      <c r="AO7">
        <v>0</v>
      </c>
      <c r="AP7">
        <v>0</v>
      </c>
      <c r="AQ7">
        <v>0</v>
      </c>
      <c r="AR7"/>
      <c r="AS7">
        <v>0</v>
      </c>
      <c r="AT7">
        <v>0</v>
      </c>
      <c r="AU7">
        <v>0</v>
      </c>
      <c r="AV7">
        <v>0</v>
      </c>
      <c r="AW7">
        <v>5195337</v>
      </c>
      <c r="AX7">
        <v>5126185</v>
      </c>
      <c r="AY7">
        <v>0</v>
      </c>
      <c r="AZ7">
        <v>209942</v>
      </c>
      <c r="BA7">
        <v>34.5</v>
      </c>
      <c r="BB7">
        <v>9353</v>
      </c>
      <c r="BC7">
        <v>9294</v>
      </c>
      <c r="BD7">
        <v>22</v>
      </c>
      <c r="BE7">
        <v>60</v>
      </c>
      <c r="BF7">
        <v>4490350</v>
      </c>
      <c r="BG7">
        <v>0</v>
      </c>
      <c r="BH7"/>
      <c r="BI7"/>
      <c r="BJ7">
        <v>0</v>
      </c>
      <c r="BK7">
        <v>0</v>
      </c>
      <c r="BL7">
        <v>0</v>
      </c>
      <c r="BM7">
        <v>0</v>
      </c>
      <c r="BN7">
        <v>0</v>
      </c>
      <c r="BO7">
        <v>0</v>
      </c>
      <c r="BP7">
        <v>0</v>
      </c>
      <c r="BQ7">
        <v>857</v>
      </c>
      <c r="BR7"/>
      <c r="BS7">
        <v>0</v>
      </c>
      <c r="BT7">
        <v>0</v>
      </c>
      <c r="BU7">
        <v>0</v>
      </c>
      <c r="BV7">
        <v>0</v>
      </c>
      <c r="BW7">
        <v>0</v>
      </c>
      <c r="BX7"/>
      <c r="BY7">
        <v>0</v>
      </c>
      <c r="BZ7"/>
      <c r="CA7">
        <v>0</v>
      </c>
      <c r="CB7">
        <v>0</v>
      </c>
      <c r="CC7">
        <v>0</v>
      </c>
      <c r="CD7">
        <v>0</v>
      </c>
      <c r="CE7">
        <v>0</v>
      </c>
      <c r="CF7">
        <v>0</v>
      </c>
      <c r="CG7">
        <v>0</v>
      </c>
      <c r="CH7">
        <v>70849</v>
      </c>
      <c r="CI7">
        <v>0</v>
      </c>
      <c r="CJ7">
        <v>4</v>
      </c>
      <c r="CK7">
        <v>0</v>
      </c>
      <c r="CL7">
        <v>0</v>
      </c>
      <c r="CM7"/>
      <c r="CN7">
        <v>0</v>
      </c>
      <c r="CO7">
        <v>1</v>
      </c>
      <c r="CP7">
        <v>0</v>
      </c>
      <c r="CQ7">
        <v>1</v>
      </c>
      <c r="CR7">
        <v>445.05500000000001</v>
      </c>
      <c r="CS7">
        <v>0</v>
      </c>
      <c r="CT7">
        <v>0</v>
      </c>
      <c r="CU7">
        <v>0</v>
      </c>
      <c r="CV7">
        <v>0</v>
      </c>
      <c r="CW7">
        <v>0</v>
      </c>
      <c r="CX7">
        <v>0</v>
      </c>
      <c r="CY7">
        <v>0</v>
      </c>
      <c r="CZ7">
        <v>0</v>
      </c>
      <c r="DA7"/>
      <c r="DB7">
        <v>2511805</v>
      </c>
      <c r="DC7">
        <v>0</v>
      </c>
      <c r="DD7">
        <v>0</v>
      </c>
      <c r="DE7">
        <v>463095</v>
      </c>
      <c r="DF7">
        <v>463095</v>
      </c>
      <c r="DG7">
        <v>74.513000000000005</v>
      </c>
      <c r="DH7">
        <v>0</v>
      </c>
      <c r="DI7">
        <v>0</v>
      </c>
      <c r="DJ7"/>
      <c r="DK7">
        <v>3419</v>
      </c>
      <c r="DL7">
        <v>0</v>
      </c>
      <c r="DM7">
        <v>614995</v>
      </c>
      <c r="DN7">
        <v>1637</v>
      </c>
      <c r="DO7">
        <v>0</v>
      </c>
      <c r="DP7">
        <v>0</v>
      </c>
      <c r="DQ7">
        <v>0</v>
      </c>
      <c r="DR7">
        <v>0</v>
      </c>
      <c r="DS7">
        <v>0</v>
      </c>
      <c r="DT7">
        <v>0</v>
      </c>
      <c r="DU7">
        <v>0</v>
      </c>
      <c r="DV7">
        <v>0</v>
      </c>
      <c r="DW7">
        <v>0</v>
      </c>
      <c r="DX7">
        <v>0</v>
      </c>
      <c r="DY7">
        <v>0</v>
      </c>
      <c r="DZ7">
        <v>0</v>
      </c>
      <c r="EA7">
        <v>0</v>
      </c>
      <c r="EB7">
        <v>0</v>
      </c>
      <c r="EC7">
        <v>15.298</v>
      </c>
      <c r="ED7">
        <v>109339</v>
      </c>
      <c r="EE7">
        <v>0</v>
      </c>
      <c r="EF7">
        <v>0</v>
      </c>
      <c r="EG7">
        <v>0</v>
      </c>
      <c r="EH7">
        <v>507293</v>
      </c>
      <c r="EI7">
        <v>0</v>
      </c>
      <c r="EJ7">
        <v>0</v>
      </c>
      <c r="EK7">
        <v>25.295000000000002</v>
      </c>
      <c r="EL7">
        <v>0</v>
      </c>
      <c r="EM7">
        <v>8.3000000000000004E-2</v>
      </c>
      <c r="EN7">
        <v>1.0980000000000001</v>
      </c>
      <c r="EO7">
        <v>0</v>
      </c>
      <c r="EP7">
        <v>0</v>
      </c>
      <c r="EQ7">
        <v>26.476000000000003</v>
      </c>
      <c r="ER7">
        <v>0</v>
      </c>
      <c r="ES7">
        <v>81.624000000000009</v>
      </c>
      <c r="ET7">
        <v>0</v>
      </c>
      <c r="EU7"/>
      <c r="EV7">
        <v>0</v>
      </c>
      <c r="EW7">
        <v>0</v>
      </c>
      <c r="EX7">
        <v>0</v>
      </c>
      <c r="EY7"/>
      <c r="EZ7">
        <v>4350582</v>
      </c>
      <c r="FA7">
        <v>0</v>
      </c>
      <c r="FB7">
        <v>4558827</v>
      </c>
      <c r="FC7">
        <v>0</v>
      </c>
      <c r="FD7">
        <v>0</v>
      </c>
      <c r="FE7">
        <v>660945</v>
      </c>
      <c r="FF7">
        <v>114658</v>
      </c>
      <c r="FG7">
        <v>7.0629999999999998E-2</v>
      </c>
      <c r="FH7">
        <v>3.1918000000000002E-2</v>
      </c>
      <c r="FI7">
        <v>0</v>
      </c>
      <c r="FJ7">
        <v>0</v>
      </c>
      <c r="FK7">
        <v>722.50200000000007</v>
      </c>
      <c r="FL7">
        <v>5405279</v>
      </c>
      <c r="FM7">
        <v>0</v>
      </c>
      <c r="FN7">
        <v>0</v>
      </c>
      <c r="FO7">
        <v>60540</v>
      </c>
      <c r="FP7">
        <v>6532</v>
      </c>
      <c r="FQ7">
        <v>67072</v>
      </c>
      <c r="FR7">
        <v>60540</v>
      </c>
      <c r="FS7">
        <v>0</v>
      </c>
      <c r="FT7">
        <v>0</v>
      </c>
      <c r="FU7">
        <v>0</v>
      </c>
      <c r="FV7">
        <v>0</v>
      </c>
      <c r="FW7">
        <v>0</v>
      </c>
      <c r="FX7">
        <v>0</v>
      </c>
      <c r="FY7">
        <v>0</v>
      </c>
      <c r="FZ7"/>
      <c r="GA7"/>
      <c r="GB7">
        <v>141937</v>
      </c>
      <c r="GC7">
        <v>141937</v>
      </c>
      <c r="GD7">
        <v>14.427000000000001</v>
      </c>
      <c r="GE7"/>
      <c r="GF7">
        <v>0</v>
      </c>
      <c r="GG7">
        <v>0</v>
      </c>
      <c r="GH7">
        <v>0</v>
      </c>
      <c r="GI7">
        <v>0</v>
      </c>
      <c r="GJ7"/>
      <c r="GK7">
        <v>0</v>
      </c>
      <c r="GL7">
        <v>0</v>
      </c>
      <c r="GM7">
        <v>0</v>
      </c>
      <c r="GN7">
        <v>0</v>
      </c>
      <c r="GO7">
        <v>0</v>
      </c>
      <c r="GP7"/>
      <c r="GQ7">
        <v>0</v>
      </c>
      <c r="GR7">
        <v>0</v>
      </c>
      <c r="GS7">
        <v>0</v>
      </c>
      <c r="GT7">
        <v>0</v>
      </c>
      <c r="GU7"/>
      <c r="GV7"/>
      <c r="GW7"/>
      <c r="GX7"/>
      <c r="GY7"/>
      <c r="GZ7"/>
      <c r="HA7"/>
      <c r="HB7">
        <v>379934357</v>
      </c>
      <c r="HC7">
        <v>3.9798E-2</v>
      </c>
      <c r="HD7">
        <v>70849</v>
      </c>
      <c r="HE7">
        <v>0</v>
      </c>
      <c r="HF7">
        <v>543180</v>
      </c>
      <c r="HG7">
        <v>9323</v>
      </c>
      <c r="HH7">
        <v>73425</v>
      </c>
      <c r="HI7">
        <v>0</v>
      </c>
      <c r="HJ7">
        <v>109629</v>
      </c>
      <c r="HK7">
        <v>2044</v>
      </c>
      <c r="HL7">
        <v>1058</v>
      </c>
      <c r="HM7">
        <v>0</v>
      </c>
      <c r="HN7">
        <v>0</v>
      </c>
      <c r="HO7">
        <v>0</v>
      </c>
      <c r="HP7">
        <v>0</v>
      </c>
      <c r="HQ7">
        <v>0</v>
      </c>
      <c r="HR7">
        <v>0</v>
      </c>
      <c r="HS7">
        <v>4348885</v>
      </c>
      <c r="HT7">
        <v>114658</v>
      </c>
      <c r="HU7"/>
      <c r="HV7"/>
      <c r="HW7">
        <v>0</v>
      </c>
      <c r="HX7">
        <v>68</v>
      </c>
      <c r="HY7">
        <v>60</v>
      </c>
      <c r="HZ7">
        <v>45</v>
      </c>
      <c r="IA7">
        <v>75</v>
      </c>
      <c r="IB7">
        <v>51</v>
      </c>
      <c r="IC7">
        <v>299</v>
      </c>
      <c r="ID7">
        <v>0</v>
      </c>
      <c r="IE7">
        <v>0</v>
      </c>
      <c r="IF7">
        <v>0</v>
      </c>
      <c r="IG7">
        <v>15</v>
      </c>
      <c r="IH7">
        <v>118.14200000000001</v>
      </c>
      <c r="II7">
        <v>0</v>
      </c>
      <c r="IJ7">
        <v>19.262</v>
      </c>
      <c r="IK7">
        <v>0</v>
      </c>
      <c r="IL7">
        <v>0</v>
      </c>
      <c r="IM7">
        <v>0</v>
      </c>
      <c r="IN7">
        <v>0</v>
      </c>
      <c r="IO7">
        <v>0</v>
      </c>
      <c r="IP7">
        <v>0</v>
      </c>
      <c r="IQ7">
        <v>19.262</v>
      </c>
      <c r="IR7">
        <v>11971</v>
      </c>
      <c r="IS7">
        <v>0</v>
      </c>
      <c r="IT7">
        <v>0</v>
      </c>
      <c r="IU7">
        <v>0</v>
      </c>
      <c r="IV7">
        <v>0</v>
      </c>
      <c r="IW7">
        <v>6215</v>
      </c>
      <c r="IX7">
        <v>0</v>
      </c>
      <c r="IY7">
        <v>0</v>
      </c>
      <c r="IZ7">
        <v>0</v>
      </c>
      <c r="JA7">
        <v>0</v>
      </c>
      <c r="JB7">
        <v>0</v>
      </c>
      <c r="JC7">
        <v>0</v>
      </c>
      <c r="JD7">
        <v>0</v>
      </c>
      <c r="JE7">
        <v>0</v>
      </c>
      <c r="JF7">
        <v>0</v>
      </c>
      <c r="JG7">
        <v>0</v>
      </c>
      <c r="JH7">
        <v>0</v>
      </c>
      <c r="JI7"/>
      <c r="JJ7">
        <v>0</v>
      </c>
      <c r="JK7">
        <v>0</v>
      </c>
      <c r="JL7">
        <v>0</v>
      </c>
      <c r="JM7">
        <v>0</v>
      </c>
      <c r="JN7"/>
      <c r="JO7">
        <v>0</v>
      </c>
      <c r="JP7">
        <v>12.792</v>
      </c>
      <c r="JQ7">
        <v>1.635</v>
      </c>
      <c r="JR7">
        <v>0</v>
      </c>
      <c r="JS7">
        <v>123769</v>
      </c>
      <c r="JT7">
        <v>18168</v>
      </c>
      <c r="JU7">
        <v>9571</v>
      </c>
      <c r="JV7"/>
      <c r="JW7">
        <v>0</v>
      </c>
      <c r="JX7">
        <v>0</v>
      </c>
      <c r="JY7">
        <v>0</v>
      </c>
      <c r="JZ7">
        <v>0</v>
      </c>
      <c r="KA7"/>
      <c r="KB7"/>
      <c r="KC7"/>
      <c r="KD7">
        <v>9571</v>
      </c>
      <c r="KE7">
        <v>7559</v>
      </c>
      <c r="KF7"/>
      <c r="KG7">
        <v>0</v>
      </c>
      <c r="KH7">
        <v>0</v>
      </c>
      <c r="KI7">
        <v>0</v>
      </c>
      <c r="KJ7">
        <v>10</v>
      </c>
      <c r="KK7">
        <v>5</v>
      </c>
      <c r="KL7">
        <v>6215</v>
      </c>
      <c r="KM7">
        <v>3108</v>
      </c>
      <c r="KN7">
        <v>0</v>
      </c>
      <c r="KO7">
        <v>0</v>
      </c>
      <c r="KP7">
        <v>0</v>
      </c>
      <c r="KQ7">
        <v>0</v>
      </c>
      <c r="KR7"/>
      <c r="KS7">
        <v>0</v>
      </c>
      <c r="KT7">
        <v>0</v>
      </c>
      <c r="KU7">
        <v>0</v>
      </c>
      <c r="KV7"/>
      <c r="KW7">
        <v>0</v>
      </c>
      <c r="KX7">
        <v>0</v>
      </c>
      <c r="KY7">
        <v>0</v>
      </c>
      <c r="KZ7">
        <v>0</v>
      </c>
      <c r="LA7">
        <v>0</v>
      </c>
      <c r="LB7">
        <v>0</v>
      </c>
      <c r="LC7"/>
      <c r="LD7">
        <v>0</v>
      </c>
      <c r="LE7">
        <v>0</v>
      </c>
      <c r="LF7">
        <v>0</v>
      </c>
      <c r="LG7">
        <v>0</v>
      </c>
      <c r="LH7">
        <v>0</v>
      </c>
      <c r="LI7">
        <v>0</v>
      </c>
      <c r="LJ7">
        <v>426.95699999999999</v>
      </c>
      <c r="LK7">
        <v>3</v>
      </c>
      <c r="LL7">
        <v>100620</v>
      </c>
      <c r="LM7">
        <v>9009</v>
      </c>
      <c r="LN7">
        <v>0</v>
      </c>
      <c r="LO7">
        <v>0</v>
      </c>
      <c r="LP7">
        <v>0</v>
      </c>
      <c r="LQ7">
        <v>0</v>
      </c>
      <c r="LR7">
        <v>0</v>
      </c>
      <c r="LS7">
        <v>0</v>
      </c>
      <c r="LT7">
        <v>0</v>
      </c>
      <c r="LU7">
        <v>0</v>
      </c>
      <c r="LV7">
        <v>0</v>
      </c>
      <c r="LW7">
        <v>0</v>
      </c>
      <c r="LX7">
        <v>0</v>
      </c>
      <c r="LY7">
        <v>0</v>
      </c>
      <c r="LZ7">
        <v>0</v>
      </c>
      <c r="MA7">
        <v>0</v>
      </c>
      <c r="MB7">
        <v>0</v>
      </c>
      <c r="MC7">
        <v>0</v>
      </c>
      <c r="MD7">
        <v>0</v>
      </c>
      <c r="ME7">
        <v>0</v>
      </c>
      <c r="MF7">
        <v>0</v>
      </c>
      <c r="MG7">
        <v>5195337</v>
      </c>
      <c r="MH7">
        <v>0</v>
      </c>
      <c r="MI7">
        <v>0</v>
      </c>
      <c r="MJ7">
        <v>0</v>
      </c>
      <c r="MK7">
        <v>0</v>
      </c>
      <c r="ML7">
        <v>0</v>
      </c>
    </row>
    <row r="8" spans="1:350" customFormat="1" x14ac:dyDescent="0.3">
      <c r="A8">
        <v>45755</v>
      </c>
      <c r="B8" s="4">
        <v>14804</v>
      </c>
      <c r="C8">
        <v>9</v>
      </c>
      <c r="D8">
        <v>2026</v>
      </c>
      <c r="E8">
        <v>6215</v>
      </c>
      <c r="F8">
        <v>0</v>
      </c>
      <c r="G8">
        <v>1874.2330000000002</v>
      </c>
      <c r="H8">
        <v>1667.8790000000001</v>
      </c>
      <c r="I8">
        <v>1667.8790000000001</v>
      </c>
      <c r="J8">
        <v>1874.2330000000002</v>
      </c>
      <c r="K8">
        <v>0</v>
      </c>
      <c r="L8">
        <v>6215</v>
      </c>
      <c r="M8">
        <v>0</v>
      </c>
      <c r="N8">
        <v>0</v>
      </c>
      <c r="P8">
        <v>1877.9380000000001</v>
      </c>
      <c r="Q8">
        <v>0</v>
      </c>
      <c r="R8">
        <v>884770</v>
      </c>
      <c r="S8">
        <v>471.13900000000001</v>
      </c>
      <c r="U8">
        <v>0</v>
      </c>
      <c r="V8">
        <v>149.80500000000001</v>
      </c>
      <c r="W8">
        <v>93104</v>
      </c>
      <c r="X8">
        <v>93104</v>
      </c>
      <c r="Z8">
        <v>0</v>
      </c>
      <c r="AC8">
        <v>0</v>
      </c>
      <c r="AD8" t="s">
        <v>427</v>
      </c>
      <c r="AE8">
        <v>0</v>
      </c>
      <c r="AH8">
        <v>0</v>
      </c>
      <c r="AI8">
        <v>0</v>
      </c>
      <c r="AJ8">
        <v>6215</v>
      </c>
      <c r="AK8" t="s">
        <v>753</v>
      </c>
      <c r="AL8" t="s">
        <v>432</v>
      </c>
      <c r="AM8">
        <v>0</v>
      </c>
      <c r="AN8">
        <v>0</v>
      </c>
      <c r="AO8">
        <v>0</v>
      </c>
      <c r="AP8">
        <v>0</v>
      </c>
      <c r="AQ8">
        <v>0</v>
      </c>
      <c r="AS8">
        <v>0</v>
      </c>
      <c r="AT8">
        <v>0</v>
      </c>
      <c r="AU8">
        <v>0</v>
      </c>
      <c r="AV8">
        <v>0</v>
      </c>
      <c r="AW8">
        <v>19055024</v>
      </c>
      <c r="AX8">
        <v>18762570</v>
      </c>
      <c r="AY8">
        <v>0</v>
      </c>
      <c r="AZ8">
        <v>884770</v>
      </c>
      <c r="BA8">
        <v>36.332999999999998</v>
      </c>
      <c r="BB8">
        <v>0</v>
      </c>
      <c r="BC8">
        <v>0</v>
      </c>
      <c r="BD8">
        <v>0</v>
      </c>
      <c r="BE8">
        <v>0</v>
      </c>
      <c r="BF8">
        <v>16734264</v>
      </c>
      <c r="BG8">
        <v>0</v>
      </c>
      <c r="BJ8">
        <v>0</v>
      </c>
      <c r="BK8">
        <v>0</v>
      </c>
      <c r="BL8">
        <v>0</v>
      </c>
      <c r="BM8">
        <v>0</v>
      </c>
      <c r="BN8">
        <v>0</v>
      </c>
      <c r="BO8">
        <v>0</v>
      </c>
      <c r="BP8">
        <v>0</v>
      </c>
      <c r="BQ8">
        <v>621</v>
      </c>
      <c r="BS8">
        <v>0</v>
      </c>
      <c r="BT8">
        <v>0</v>
      </c>
      <c r="BU8">
        <v>0</v>
      </c>
      <c r="BV8">
        <v>0</v>
      </c>
      <c r="BW8">
        <v>0</v>
      </c>
      <c r="BY8">
        <v>0</v>
      </c>
      <c r="CA8">
        <v>0</v>
      </c>
      <c r="CB8">
        <v>0</v>
      </c>
      <c r="CC8">
        <v>0</v>
      </c>
      <c r="CD8">
        <v>0</v>
      </c>
      <c r="CE8">
        <v>0</v>
      </c>
      <c r="CF8">
        <v>0</v>
      </c>
      <c r="CG8">
        <v>0</v>
      </c>
      <c r="CH8">
        <v>298363</v>
      </c>
      <c r="CI8">
        <v>0</v>
      </c>
      <c r="CJ8">
        <v>4</v>
      </c>
      <c r="CK8">
        <v>0</v>
      </c>
      <c r="CL8">
        <v>0</v>
      </c>
      <c r="CN8">
        <v>0</v>
      </c>
      <c r="CO8">
        <v>1</v>
      </c>
      <c r="CP8">
        <v>0</v>
      </c>
      <c r="CQ8">
        <v>10.083</v>
      </c>
      <c r="CR8">
        <v>1874.2330000000002</v>
      </c>
      <c r="CS8">
        <v>0</v>
      </c>
      <c r="CT8">
        <v>0</v>
      </c>
      <c r="CU8">
        <v>0</v>
      </c>
      <c r="CV8">
        <v>0</v>
      </c>
      <c r="CW8">
        <v>0</v>
      </c>
      <c r="CX8">
        <v>0</v>
      </c>
      <c r="CY8">
        <v>0</v>
      </c>
      <c r="CZ8">
        <v>0</v>
      </c>
      <c r="DB8">
        <v>10365868</v>
      </c>
      <c r="DC8">
        <v>0</v>
      </c>
      <c r="DD8">
        <v>0</v>
      </c>
      <c r="DE8">
        <v>376085</v>
      </c>
      <c r="DF8">
        <v>376085</v>
      </c>
      <c r="DG8">
        <v>60.513000000000005</v>
      </c>
      <c r="DH8">
        <v>0</v>
      </c>
      <c r="DI8">
        <v>0</v>
      </c>
      <c r="DK8">
        <v>0</v>
      </c>
      <c r="DL8">
        <v>0</v>
      </c>
      <c r="DM8">
        <v>2219331</v>
      </c>
      <c r="DN8">
        <v>5909</v>
      </c>
      <c r="DO8">
        <v>0</v>
      </c>
      <c r="DP8">
        <v>0</v>
      </c>
      <c r="DQ8">
        <v>0</v>
      </c>
      <c r="DR8">
        <v>0</v>
      </c>
      <c r="DS8">
        <v>0</v>
      </c>
      <c r="DT8">
        <v>0</v>
      </c>
      <c r="DU8">
        <v>0</v>
      </c>
      <c r="DV8">
        <v>0</v>
      </c>
      <c r="DW8">
        <v>0</v>
      </c>
      <c r="DX8">
        <v>0</v>
      </c>
      <c r="DY8">
        <v>0</v>
      </c>
      <c r="DZ8">
        <v>0</v>
      </c>
      <c r="EA8">
        <v>0</v>
      </c>
      <c r="EB8">
        <v>0</v>
      </c>
      <c r="EC8">
        <v>20.87</v>
      </c>
      <c r="ED8">
        <v>149163</v>
      </c>
      <c r="EE8">
        <v>0</v>
      </c>
      <c r="EF8">
        <v>0</v>
      </c>
      <c r="EG8">
        <v>0</v>
      </c>
      <c r="EH8">
        <v>2076077</v>
      </c>
      <c r="EI8">
        <v>0</v>
      </c>
      <c r="EJ8">
        <v>0</v>
      </c>
      <c r="EK8">
        <v>103.91200000000001</v>
      </c>
      <c r="EL8">
        <v>0</v>
      </c>
      <c r="EM8">
        <v>1.8340000000000001</v>
      </c>
      <c r="EN8">
        <v>3.3610000000000002</v>
      </c>
      <c r="EO8">
        <v>0</v>
      </c>
      <c r="EP8">
        <v>0</v>
      </c>
      <c r="EQ8">
        <v>109.107</v>
      </c>
      <c r="ER8">
        <v>0</v>
      </c>
      <c r="ES8">
        <v>334.04300000000001</v>
      </c>
      <c r="ET8">
        <v>0</v>
      </c>
      <c r="EV8">
        <v>0</v>
      </c>
      <c r="EW8">
        <v>0</v>
      </c>
      <c r="EX8">
        <v>0</v>
      </c>
      <c r="EZ8">
        <v>15872117</v>
      </c>
      <c r="FA8">
        <v>0</v>
      </c>
      <c r="FB8">
        <v>16750978</v>
      </c>
      <c r="FC8">
        <v>0</v>
      </c>
      <c r="FD8">
        <v>0</v>
      </c>
      <c r="FE8">
        <v>2463154</v>
      </c>
      <c r="FF8">
        <v>427299</v>
      </c>
      <c r="FG8">
        <v>7.0629999999999998E-2</v>
      </c>
      <c r="FH8">
        <v>3.1918000000000002E-2</v>
      </c>
      <c r="FI8">
        <v>0</v>
      </c>
      <c r="FJ8">
        <v>0</v>
      </c>
      <c r="FK8">
        <v>2692.5610000000001</v>
      </c>
      <c r="FL8">
        <v>19939794</v>
      </c>
      <c r="FM8">
        <v>0</v>
      </c>
      <c r="FN8">
        <v>0</v>
      </c>
      <c r="FO8">
        <v>0</v>
      </c>
      <c r="FP8">
        <v>0</v>
      </c>
      <c r="FQ8">
        <v>0</v>
      </c>
      <c r="FR8">
        <v>0</v>
      </c>
      <c r="FS8">
        <v>0</v>
      </c>
      <c r="FT8">
        <v>0</v>
      </c>
      <c r="FU8">
        <v>0</v>
      </c>
      <c r="FV8">
        <v>0</v>
      </c>
      <c r="FW8">
        <v>0</v>
      </c>
      <c r="FX8">
        <v>0</v>
      </c>
      <c r="FY8">
        <v>0</v>
      </c>
      <c r="GB8">
        <v>958705</v>
      </c>
      <c r="GC8">
        <v>958705</v>
      </c>
      <c r="GD8">
        <v>97.247</v>
      </c>
      <c r="GF8">
        <v>0</v>
      </c>
      <c r="GG8">
        <v>0</v>
      </c>
      <c r="GH8">
        <v>0</v>
      </c>
      <c r="GI8">
        <v>0</v>
      </c>
      <c r="GK8">
        <v>0</v>
      </c>
      <c r="GL8">
        <v>0</v>
      </c>
      <c r="GM8">
        <v>0</v>
      </c>
      <c r="GN8">
        <v>0</v>
      </c>
      <c r="GO8">
        <v>0</v>
      </c>
      <c r="GQ8">
        <v>0</v>
      </c>
      <c r="GR8">
        <v>0</v>
      </c>
      <c r="GS8">
        <v>0</v>
      </c>
      <c r="GT8">
        <v>0</v>
      </c>
      <c r="HB8">
        <v>379934357</v>
      </c>
      <c r="HC8">
        <v>3.9798E-2</v>
      </c>
      <c r="HD8">
        <v>298363</v>
      </c>
      <c r="HE8">
        <v>0</v>
      </c>
      <c r="HF8">
        <v>2241629</v>
      </c>
      <c r="HG8">
        <v>124300</v>
      </c>
      <c r="HH8">
        <v>76024</v>
      </c>
      <c r="HI8">
        <v>0</v>
      </c>
      <c r="HJ8">
        <v>172309</v>
      </c>
      <c r="HK8">
        <v>6531</v>
      </c>
      <c r="HL8">
        <v>4352</v>
      </c>
      <c r="HM8">
        <v>101000</v>
      </c>
      <c r="HN8">
        <v>0</v>
      </c>
      <c r="HO8">
        <v>0</v>
      </c>
      <c r="HP8">
        <v>11740</v>
      </c>
      <c r="HQ8">
        <v>0</v>
      </c>
      <c r="HR8">
        <v>0</v>
      </c>
      <c r="HS8">
        <v>15866208</v>
      </c>
      <c r="HT8">
        <v>427299</v>
      </c>
      <c r="HW8">
        <v>0</v>
      </c>
      <c r="HX8">
        <v>126</v>
      </c>
      <c r="HY8">
        <v>62</v>
      </c>
      <c r="HZ8">
        <v>34</v>
      </c>
      <c r="IA8">
        <v>33</v>
      </c>
      <c r="IB8">
        <v>1</v>
      </c>
      <c r="IC8">
        <v>256</v>
      </c>
      <c r="ID8">
        <v>0</v>
      </c>
      <c r="IE8">
        <v>0</v>
      </c>
      <c r="IF8">
        <v>0</v>
      </c>
      <c r="IG8">
        <v>200</v>
      </c>
      <c r="IH8">
        <v>122.32300000000001</v>
      </c>
      <c r="II8">
        <v>42.692</v>
      </c>
      <c r="IJ8">
        <v>149.80500000000001</v>
      </c>
      <c r="IK8">
        <v>0</v>
      </c>
      <c r="IL8">
        <v>7</v>
      </c>
      <c r="IM8">
        <v>22</v>
      </c>
      <c r="IN8">
        <v>0</v>
      </c>
      <c r="IO8">
        <v>29</v>
      </c>
      <c r="IP8">
        <v>42.692</v>
      </c>
      <c r="IQ8">
        <v>149.80500000000001</v>
      </c>
      <c r="IR8">
        <v>93104</v>
      </c>
      <c r="IS8">
        <v>0</v>
      </c>
      <c r="IT8">
        <v>35000</v>
      </c>
      <c r="IU8">
        <v>66000</v>
      </c>
      <c r="IV8">
        <v>0</v>
      </c>
      <c r="IW8">
        <v>6215</v>
      </c>
      <c r="IX8">
        <v>0</v>
      </c>
      <c r="IY8">
        <v>0</v>
      </c>
      <c r="IZ8">
        <v>11740</v>
      </c>
      <c r="JA8">
        <v>0</v>
      </c>
      <c r="JB8">
        <v>0</v>
      </c>
      <c r="JC8">
        <v>0</v>
      </c>
      <c r="JD8">
        <v>0</v>
      </c>
      <c r="JE8">
        <v>0</v>
      </c>
      <c r="JF8">
        <v>0</v>
      </c>
      <c r="JG8">
        <v>0</v>
      </c>
      <c r="JH8">
        <v>0</v>
      </c>
      <c r="JJ8">
        <v>0</v>
      </c>
      <c r="JK8">
        <v>0</v>
      </c>
      <c r="JL8">
        <v>0</v>
      </c>
      <c r="JM8">
        <v>0</v>
      </c>
      <c r="JO8">
        <v>3.84</v>
      </c>
      <c r="JP8">
        <v>77.382000000000005</v>
      </c>
      <c r="JQ8">
        <v>16.025000000000002</v>
      </c>
      <c r="JR8">
        <v>31929</v>
      </c>
      <c r="JS8">
        <v>748711</v>
      </c>
      <c r="JT8">
        <v>178065</v>
      </c>
      <c r="JU8">
        <v>0</v>
      </c>
      <c r="JW8">
        <v>0</v>
      </c>
      <c r="JX8">
        <v>0</v>
      </c>
      <c r="JY8">
        <v>0</v>
      </c>
      <c r="JZ8">
        <v>0</v>
      </c>
      <c r="KD8">
        <v>0</v>
      </c>
      <c r="KE8">
        <v>7559</v>
      </c>
      <c r="KG8">
        <v>0</v>
      </c>
      <c r="KH8">
        <v>0</v>
      </c>
      <c r="KI8">
        <v>0</v>
      </c>
      <c r="KJ8">
        <v>165</v>
      </c>
      <c r="KK8">
        <v>35</v>
      </c>
      <c r="KL8">
        <v>102548</v>
      </c>
      <c r="KM8">
        <v>21753</v>
      </c>
      <c r="KN8">
        <v>0</v>
      </c>
      <c r="KO8">
        <v>0</v>
      </c>
      <c r="KP8">
        <v>0</v>
      </c>
      <c r="KQ8">
        <v>0</v>
      </c>
      <c r="KS8">
        <v>0</v>
      </c>
      <c r="KT8">
        <v>0</v>
      </c>
      <c r="KU8">
        <v>0</v>
      </c>
      <c r="KW8">
        <v>0</v>
      </c>
      <c r="KX8">
        <v>0</v>
      </c>
      <c r="KY8">
        <v>0</v>
      </c>
      <c r="KZ8">
        <v>0</v>
      </c>
      <c r="LA8">
        <v>0</v>
      </c>
      <c r="LB8">
        <v>0</v>
      </c>
      <c r="LD8">
        <v>0</v>
      </c>
      <c r="LE8">
        <v>0</v>
      </c>
      <c r="LF8">
        <v>0</v>
      </c>
      <c r="LG8">
        <v>0</v>
      </c>
      <c r="LH8">
        <v>0</v>
      </c>
      <c r="LI8">
        <v>0</v>
      </c>
      <c r="LJ8">
        <v>1808.0140000000001</v>
      </c>
      <c r="LK8">
        <v>4</v>
      </c>
      <c r="LL8">
        <v>134160</v>
      </c>
      <c r="LM8">
        <v>38149</v>
      </c>
      <c r="LN8">
        <v>0</v>
      </c>
      <c r="LO8">
        <v>0</v>
      </c>
      <c r="LP8">
        <v>0</v>
      </c>
      <c r="LQ8">
        <v>0</v>
      </c>
      <c r="LR8">
        <v>0</v>
      </c>
      <c r="LS8">
        <v>0</v>
      </c>
      <c r="LT8">
        <v>0</v>
      </c>
      <c r="LU8">
        <v>0</v>
      </c>
      <c r="LV8">
        <v>0</v>
      </c>
      <c r="LW8">
        <v>0</v>
      </c>
      <c r="LX8">
        <v>0</v>
      </c>
      <c r="LY8">
        <v>0</v>
      </c>
      <c r="LZ8">
        <v>0</v>
      </c>
      <c r="MA8">
        <v>0</v>
      </c>
      <c r="MB8">
        <v>0</v>
      </c>
      <c r="MC8">
        <v>0</v>
      </c>
      <c r="MD8">
        <v>0</v>
      </c>
      <c r="ME8">
        <v>0</v>
      </c>
      <c r="MF8">
        <v>0</v>
      </c>
      <c r="MG8">
        <v>19055024</v>
      </c>
      <c r="MH8">
        <v>0</v>
      </c>
      <c r="MI8">
        <v>0</v>
      </c>
      <c r="MJ8">
        <v>0</v>
      </c>
      <c r="MK8">
        <v>0</v>
      </c>
      <c r="ML8">
        <v>0</v>
      </c>
    </row>
    <row r="9" spans="1:350" customFormat="1" x14ac:dyDescent="0.3">
      <c r="A9">
        <v>45755</v>
      </c>
      <c r="B9" s="4">
        <v>15801</v>
      </c>
      <c r="C9">
        <v>9</v>
      </c>
      <c r="D9">
        <v>2026</v>
      </c>
      <c r="E9">
        <v>6215</v>
      </c>
      <c r="F9">
        <v>0</v>
      </c>
      <c r="G9">
        <v>147.21700000000001</v>
      </c>
      <c r="H9">
        <v>127.982</v>
      </c>
      <c r="I9">
        <v>127.982</v>
      </c>
      <c r="J9">
        <v>147.21700000000001</v>
      </c>
      <c r="K9">
        <v>0</v>
      </c>
      <c r="L9">
        <v>6215</v>
      </c>
      <c r="M9">
        <v>0</v>
      </c>
      <c r="N9">
        <v>0</v>
      </c>
      <c r="P9">
        <v>146.93300000000002</v>
      </c>
      <c r="Q9">
        <v>0</v>
      </c>
      <c r="R9">
        <v>69226</v>
      </c>
      <c r="S9">
        <v>471.13900000000001</v>
      </c>
      <c r="U9">
        <v>0</v>
      </c>
      <c r="V9">
        <v>9.1170000000000009</v>
      </c>
      <c r="W9">
        <v>5666</v>
      </c>
      <c r="X9">
        <v>5666</v>
      </c>
      <c r="Z9">
        <v>0</v>
      </c>
      <c r="AC9">
        <v>0</v>
      </c>
      <c r="AD9" t="s">
        <v>427</v>
      </c>
      <c r="AE9">
        <v>0</v>
      </c>
      <c r="AH9">
        <v>0</v>
      </c>
      <c r="AI9">
        <v>0</v>
      </c>
      <c r="AJ9">
        <v>6215</v>
      </c>
      <c r="AK9" t="s">
        <v>753</v>
      </c>
      <c r="AL9" t="s">
        <v>433</v>
      </c>
      <c r="AM9">
        <v>0</v>
      </c>
      <c r="AN9">
        <v>0</v>
      </c>
      <c r="AO9">
        <v>0</v>
      </c>
      <c r="AP9">
        <v>0</v>
      </c>
      <c r="AQ9">
        <v>0</v>
      </c>
      <c r="AS9">
        <v>0</v>
      </c>
      <c r="AT9">
        <v>0</v>
      </c>
      <c r="AU9">
        <v>0</v>
      </c>
      <c r="AV9">
        <v>0</v>
      </c>
      <c r="AW9">
        <v>1955038</v>
      </c>
      <c r="AX9">
        <v>1932158</v>
      </c>
      <c r="AY9">
        <v>0</v>
      </c>
      <c r="AZ9">
        <v>69226</v>
      </c>
      <c r="BA9">
        <v>20.833000000000002</v>
      </c>
      <c r="BB9">
        <v>0</v>
      </c>
      <c r="BC9">
        <v>0</v>
      </c>
      <c r="BD9">
        <v>0</v>
      </c>
      <c r="BE9">
        <v>0</v>
      </c>
      <c r="BF9">
        <v>1665415</v>
      </c>
      <c r="BG9">
        <v>0</v>
      </c>
      <c r="BJ9">
        <v>0</v>
      </c>
      <c r="BK9">
        <v>0</v>
      </c>
      <c r="BL9">
        <v>0</v>
      </c>
      <c r="BM9">
        <v>0</v>
      </c>
      <c r="BN9">
        <v>0</v>
      </c>
      <c r="BO9">
        <v>0</v>
      </c>
      <c r="BP9">
        <v>0</v>
      </c>
      <c r="BQ9">
        <v>908</v>
      </c>
      <c r="BS9">
        <v>0</v>
      </c>
      <c r="BT9">
        <v>0</v>
      </c>
      <c r="BU9">
        <v>0</v>
      </c>
      <c r="BV9">
        <v>0</v>
      </c>
      <c r="BW9">
        <v>0</v>
      </c>
      <c r="BY9">
        <v>0</v>
      </c>
      <c r="CA9">
        <v>0</v>
      </c>
      <c r="CB9">
        <v>0</v>
      </c>
      <c r="CC9">
        <v>0</v>
      </c>
      <c r="CD9">
        <v>0</v>
      </c>
      <c r="CE9">
        <v>0</v>
      </c>
      <c r="CF9">
        <v>0</v>
      </c>
      <c r="CG9">
        <v>0</v>
      </c>
      <c r="CH9">
        <v>23436</v>
      </c>
      <c r="CI9">
        <v>0</v>
      </c>
      <c r="CJ9">
        <v>4</v>
      </c>
      <c r="CK9">
        <v>0</v>
      </c>
      <c r="CL9">
        <v>0</v>
      </c>
      <c r="CN9">
        <v>0</v>
      </c>
      <c r="CO9">
        <v>1</v>
      </c>
      <c r="CP9">
        <v>0.48400000000000004</v>
      </c>
      <c r="CQ9">
        <v>1</v>
      </c>
      <c r="CR9">
        <v>147.21700000000001</v>
      </c>
      <c r="CS9">
        <v>0</v>
      </c>
      <c r="CT9">
        <v>0</v>
      </c>
      <c r="CU9">
        <v>0</v>
      </c>
      <c r="CV9">
        <v>0</v>
      </c>
      <c r="CW9">
        <v>0</v>
      </c>
      <c r="CX9">
        <v>0</v>
      </c>
      <c r="CY9">
        <v>0</v>
      </c>
      <c r="CZ9">
        <v>0</v>
      </c>
      <c r="DB9">
        <v>795408</v>
      </c>
      <c r="DC9">
        <v>0</v>
      </c>
      <c r="DD9">
        <v>0</v>
      </c>
      <c r="DE9">
        <v>221409</v>
      </c>
      <c r="DF9">
        <v>228658</v>
      </c>
      <c r="DG9">
        <v>35.625</v>
      </c>
      <c r="DH9">
        <v>0</v>
      </c>
      <c r="DI9">
        <v>7249</v>
      </c>
      <c r="DK9">
        <v>4208</v>
      </c>
      <c r="DL9">
        <v>0</v>
      </c>
      <c r="DM9">
        <v>208505</v>
      </c>
      <c r="DN9">
        <v>555</v>
      </c>
      <c r="DO9">
        <v>0</v>
      </c>
      <c r="DP9">
        <v>0</v>
      </c>
      <c r="DQ9">
        <v>0</v>
      </c>
      <c r="DR9">
        <v>0</v>
      </c>
      <c r="DS9">
        <v>0</v>
      </c>
      <c r="DT9">
        <v>0</v>
      </c>
      <c r="DU9">
        <v>0</v>
      </c>
      <c r="DV9">
        <v>0</v>
      </c>
      <c r="DW9">
        <v>0</v>
      </c>
      <c r="DX9">
        <v>0</v>
      </c>
      <c r="DY9">
        <v>0</v>
      </c>
      <c r="DZ9">
        <v>0</v>
      </c>
      <c r="EA9">
        <v>0</v>
      </c>
      <c r="EB9">
        <v>0</v>
      </c>
      <c r="EC9">
        <v>27.2</v>
      </c>
      <c r="ED9">
        <v>194405</v>
      </c>
      <c r="EE9">
        <v>0</v>
      </c>
      <c r="EF9">
        <v>0</v>
      </c>
      <c r="EG9">
        <v>0</v>
      </c>
      <c r="EH9">
        <v>14655</v>
      </c>
      <c r="EI9">
        <v>0</v>
      </c>
      <c r="EJ9">
        <v>0</v>
      </c>
      <c r="EK9">
        <v>0.70100000000000007</v>
      </c>
      <c r="EL9">
        <v>0</v>
      </c>
      <c r="EM9">
        <v>0</v>
      </c>
      <c r="EN9">
        <v>5.1000000000000004E-2</v>
      </c>
      <c r="EO9">
        <v>0</v>
      </c>
      <c r="EP9">
        <v>0</v>
      </c>
      <c r="EQ9">
        <v>0.752</v>
      </c>
      <c r="ER9">
        <v>0</v>
      </c>
      <c r="ES9">
        <v>2.3580000000000001</v>
      </c>
      <c r="ET9">
        <v>0</v>
      </c>
      <c r="EV9">
        <v>0</v>
      </c>
      <c r="EW9">
        <v>0</v>
      </c>
      <c r="EX9">
        <v>0</v>
      </c>
      <c r="EZ9">
        <v>1644497</v>
      </c>
      <c r="FA9">
        <v>0</v>
      </c>
      <c r="FB9">
        <v>1713167</v>
      </c>
      <c r="FC9">
        <v>0</v>
      </c>
      <c r="FD9">
        <v>0</v>
      </c>
      <c r="FE9">
        <v>245136</v>
      </c>
      <c r="FF9">
        <v>42525</v>
      </c>
      <c r="FG9">
        <v>7.0629999999999998E-2</v>
      </c>
      <c r="FH9">
        <v>3.1918000000000002E-2</v>
      </c>
      <c r="FI9">
        <v>0</v>
      </c>
      <c r="FJ9">
        <v>0</v>
      </c>
      <c r="FK9">
        <v>267.96699999999998</v>
      </c>
      <c r="FL9">
        <v>2024264</v>
      </c>
      <c r="FM9">
        <v>0</v>
      </c>
      <c r="FN9">
        <v>0</v>
      </c>
      <c r="FO9">
        <v>0</v>
      </c>
      <c r="FP9">
        <v>0</v>
      </c>
      <c r="FQ9">
        <v>0</v>
      </c>
      <c r="FR9">
        <v>0</v>
      </c>
      <c r="FS9">
        <v>0</v>
      </c>
      <c r="FT9">
        <v>0</v>
      </c>
      <c r="FU9">
        <v>0</v>
      </c>
      <c r="FV9">
        <v>0</v>
      </c>
      <c r="FW9">
        <v>0</v>
      </c>
      <c r="FX9">
        <v>0</v>
      </c>
      <c r="FY9">
        <v>0</v>
      </c>
      <c r="GB9">
        <v>184049</v>
      </c>
      <c r="GC9">
        <v>184049</v>
      </c>
      <c r="GD9">
        <v>18.483000000000001</v>
      </c>
      <c r="GF9">
        <v>0</v>
      </c>
      <c r="GG9">
        <v>0</v>
      </c>
      <c r="GH9">
        <v>0</v>
      </c>
      <c r="GI9">
        <v>0</v>
      </c>
      <c r="GK9">
        <v>0</v>
      </c>
      <c r="GL9">
        <v>0</v>
      </c>
      <c r="GM9">
        <v>0</v>
      </c>
      <c r="GN9">
        <v>0</v>
      </c>
      <c r="GO9">
        <v>0</v>
      </c>
      <c r="GQ9">
        <v>0</v>
      </c>
      <c r="GR9">
        <v>0</v>
      </c>
      <c r="GS9">
        <v>0</v>
      </c>
      <c r="GT9">
        <v>0</v>
      </c>
      <c r="HB9">
        <v>379934357</v>
      </c>
      <c r="HC9">
        <v>3.9798E-2</v>
      </c>
      <c r="HD9">
        <v>23436</v>
      </c>
      <c r="HE9">
        <v>0</v>
      </c>
      <c r="HF9">
        <v>172008</v>
      </c>
      <c r="HG9">
        <v>0</v>
      </c>
      <c r="HH9">
        <v>0</v>
      </c>
      <c r="HI9">
        <v>0</v>
      </c>
      <c r="HJ9">
        <v>70566</v>
      </c>
      <c r="HK9">
        <v>1369</v>
      </c>
      <c r="HL9">
        <v>1840</v>
      </c>
      <c r="HM9">
        <v>0</v>
      </c>
      <c r="HN9">
        <v>0</v>
      </c>
      <c r="HO9">
        <v>0</v>
      </c>
      <c r="HP9">
        <v>45099</v>
      </c>
      <c r="HQ9">
        <v>0</v>
      </c>
      <c r="HR9">
        <v>0</v>
      </c>
      <c r="HS9">
        <v>1643941</v>
      </c>
      <c r="HT9">
        <v>42525</v>
      </c>
      <c r="HW9">
        <v>0</v>
      </c>
      <c r="HX9">
        <v>4</v>
      </c>
      <c r="HY9">
        <v>19</v>
      </c>
      <c r="HZ9">
        <v>26</v>
      </c>
      <c r="IA9">
        <v>39</v>
      </c>
      <c r="IB9">
        <v>49</v>
      </c>
      <c r="IC9">
        <v>137</v>
      </c>
      <c r="ID9">
        <v>0</v>
      </c>
      <c r="IE9">
        <v>0</v>
      </c>
      <c r="IF9">
        <v>0</v>
      </c>
      <c r="IG9">
        <v>0</v>
      </c>
      <c r="IH9">
        <v>0</v>
      </c>
      <c r="II9">
        <v>163.995</v>
      </c>
      <c r="IJ9">
        <v>9.1170000000000009</v>
      </c>
      <c r="IK9">
        <v>0</v>
      </c>
      <c r="IL9">
        <v>0</v>
      </c>
      <c r="IM9">
        <v>0</v>
      </c>
      <c r="IN9">
        <v>0</v>
      </c>
      <c r="IO9">
        <v>0</v>
      </c>
      <c r="IP9">
        <v>163.995</v>
      </c>
      <c r="IQ9">
        <v>9.1170000000000009</v>
      </c>
      <c r="IR9">
        <v>5666</v>
      </c>
      <c r="IS9">
        <v>0</v>
      </c>
      <c r="IT9">
        <v>0</v>
      </c>
      <c r="IU9">
        <v>0</v>
      </c>
      <c r="IV9">
        <v>0</v>
      </c>
      <c r="IW9">
        <v>6215</v>
      </c>
      <c r="IX9">
        <v>0</v>
      </c>
      <c r="IY9">
        <v>0</v>
      </c>
      <c r="IZ9">
        <v>45099</v>
      </c>
      <c r="JA9">
        <v>0</v>
      </c>
      <c r="JB9">
        <v>0</v>
      </c>
      <c r="JC9">
        <v>0</v>
      </c>
      <c r="JD9">
        <v>0</v>
      </c>
      <c r="JE9">
        <v>0</v>
      </c>
      <c r="JF9">
        <v>0</v>
      </c>
      <c r="JG9">
        <v>0</v>
      </c>
      <c r="JH9">
        <v>0</v>
      </c>
      <c r="JJ9">
        <v>0</v>
      </c>
      <c r="JK9">
        <v>0</v>
      </c>
      <c r="JL9">
        <v>0</v>
      </c>
      <c r="JM9">
        <v>0</v>
      </c>
      <c r="JO9">
        <v>2.1830000000000003</v>
      </c>
      <c r="JP9">
        <v>10.6</v>
      </c>
      <c r="JQ9">
        <v>5.7</v>
      </c>
      <c r="JR9">
        <v>18151</v>
      </c>
      <c r="JS9">
        <v>102561</v>
      </c>
      <c r="JT9">
        <v>63337</v>
      </c>
      <c r="JU9">
        <v>0</v>
      </c>
      <c r="JW9">
        <v>0</v>
      </c>
      <c r="JX9">
        <v>0</v>
      </c>
      <c r="JY9">
        <v>0</v>
      </c>
      <c r="JZ9">
        <v>0</v>
      </c>
      <c r="KD9">
        <v>0</v>
      </c>
      <c r="KE9">
        <v>7559</v>
      </c>
      <c r="KG9">
        <v>0</v>
      </c>
      <c r="KH9">
        <v>0</v>
      </c>
      <c r="KI9">
        <v>0</v>
      </c>
      <c r="KJ9">
        <v>0</v>
      </c>
      <c r="KK9">
        <v>0</v>
      </c>
      <c r="KL9">
        <v>0</v>
      </c>
      <c r="KM9">
        <v>0</v>
      </c>
      <c r="KN9">
        <v>0</v>
      </c>
      <c r="KO9">
        <v>0</v>
      </c>
      <c r="KP9">
        <v>0</v>
      </c>
      <c r="KQ9">
        <v>0</v>
      </c>
      <c r="KS9">
        <v>0</v>
      </c>
      <c r="KT9">
        <v>0</v>
      </c>
      <c r="KU9">
        <v>0</v>
      </c>
      <c r="KW9">
        <v>0</v>
      </c>
      <c r="KX9">
        <v>0</v>
      </c>
      <c r="KY9">
        <v>0</v>
      </c>
      <c r="KZ9">
        <v>0</v>
      </c>
      <c r="LA9">
        <v>0</v>
      </c>
      <c r="LB9">
        <v>0</v>
      </c>
      <c r="LD9">
        <v>0</v>
      </c>
      <c r="LE9">
        <v>0</v>
      </c>
      <c r="LF9">
        <v>0</v>
      </c>
      <c r="LG9">
        <v>0</v>
      </c>
      <c r="LH9">
        <v>0</v>
      </c>
      <c r="LI9">
        <v>0</v>
      </c>
      <c r="LJ9">
        <v>165.227</v>
      </c>
      <c r="LK9">
        <v>2</v>
      </c>
      <c r="LL9">
        <v>67080</v>
      </c>
      <c r="LM9">
        <v>3486</v>
      </c>
      <c r="LN9">
        <v>0</v>
      </c>
      <c r="LO9">
        <v>0</v>
      </c>
      <c r="LP9">
        <v>0</v>
      </c>
      <c r="LQ9">
        <v>0</v>
      </c>
      <c r="LR9">
        <v>0</v>
      </c>
      <c r="LS9">
        <v>0</v>
      </c>
      <c r="LT9">
        <v>0</v>
      </c>
      <c r="LU9">
        <v>0</v>
      </c>
      <c r="LV9">
        <v>0</v>
      </c>
      <c r="LW9">
        <v>0</v>
      </c>
      <c r="LX9">
        <v>0</v>
      </c>
      <c r="LY9">
        <v>0</v>
      </c>
      <c r="LZ9">
        <v>0</v>
      </c>
      <c r="MA9">
        <v>0</v>
      </c>
      <c r="MB9">
        <v>0</v>
      </c>
      <c r="MC9">
        <v>0</v>
      </c>
      <c r="MD9">
        <v>0</v>
      </c>
      <c r="ME9">
        <v>0</v>
      </c>
      <c r="MF9">
        <v>0</v>
      </c>
      <c r="MG9">
        <v>1955038</v>
      </c>
      <c r="MH9">
        <v>0</v>
      </c>
      <c r="MI9">
        <v>0</v>
      </c>
      <c r="MJ9">
        <v>0</v>
      </c>
      <c r="MK9">
        <v>0</v>
      </c>
      <c r="ML9">
        <v>0</v>
      </c>
    </row>
    <row r="10" spans="1:350" customFormat="1" x14ac:dyDescent="0.3">
      <c r="A10">
        <v>45755</v>
      </c>
      <c r="B10" s="4">
        <v>15802</v>
      </c>
      <c r="C10">
        <v>9</v>
      </c>
      <c r="D10">
        <v>2026</v>
      </c>
      <c r="E10">
        <v>6215</v>
      </c>
      <c r="F10">
        <v>0</v>
      </c>
      <c r="G10">
        <v>666.00700000000006</v>
      </c>
      <c r="H10">
        <v>628.54600000000005</v>
      </c>
      <c r="I10">
        <v>628.54600000000005</v>
      </c>
      <c r="J10">
        <v>666.00700000000006</v>
      </c>
      <c r="K10">
        <v>0</v>
      </c>
      <c r="L10">
        <v>6215</v>
      </c>
      <c r="M10">
        <v>0</v>
      </c>
      <c r="N10">
        <v>0</v>
      </c>
      <c r="P10">
        <v>666.00700000000006</v>
      </c>
      <c r="Q10">
        <v>0</v>
      </c>
      <c r="R10">
        <v>313782</v>
      </c>
      <c r="S10">
        <v>471.13900000000001</v>
      </c>
      <c r="U10">
        <v>0</v>
      </c>
      <c r="V10">
        <v>74.658000000000001</v>
      </c>
      <c r="W10">
        <v>107538</v>
      </c>
      <c r="X10">
        <v>107538</v>
      </c>
      <c r="Z10">
        <v>0</v>
      </c>
      <c r="AC10">
        <v>0</v>
      </c>
      <c r="AD10" t="s">
        <v>427</v>
      </c>
      <c r="AE10">
        <v>0</v>
      </c>
      <c r="AH10">
        <v>0</v>
      </c>
      <c r="AI10">
        <v>0</v>
      </c>
      <c r="AJ10">
        <v>6215</v>
      </c>
      <c r="AK10" t="s">
        <v>753</v>
      </c>
      <c r="AL10" t="s">
        <v>434</v>
      </c>
      <c r="AM10">
        <v>0</v>
      </c>
      <c r="AN10">
        <v>0</v>
      </c>
      <c r="AO10">
        <v>0</v>
      </c>
      <c r="AP10">
        <v>0</v>
      </c>
      <c r="AQ10">
        <v>0</v>
      </c>
      <c r="AS10">
        <v>0</v>
      </c>
      <c r="AT10">
        <v>0</v>
      </c>
      <c r="AU10">
        <v>0</v>
      </c>
      <c r="AV10">
        <v>0</v>
      </c>
      <c r="AW10">
        <v>8499126</v>
      </c>
      <c r="AX10">
        <v>8394862</v>
      </c>
      <c r="AY10">
        <v>0</v>
      </c>
      <c r="AZ10">
        <v>313782</v>
      </c>
      <c r="BA10">
        <v>46.833000000000006</v>
      </c>
      <c r="BB10">
        <v>2126</v>
      </c>
      <c r="BC10">
        <v>2112</v>
      </c>
      <c r="BD10">
        <v>5</v>
      </c>
      <c r="BE10">
        <v>14</v>
      </c>
      <c r="BF10">
        <v>7365636</v>
      </c>
      <c r="BG10">
        <v>0</v>
      </c>
      <c r="BJ10">
        <v>0</v>
      </c>
      <c r="BK10">
        <v>0</v>
      </c>
      <c r="BL10">
        <v>0</v>
      </c>
      <c r="BM10">
        <v>0</v>
      </c>
      <c r="BN10">
        <v>0</v>
      </c>
      <c r="BO10">
        <v>0</v>
      </c>
      <c r="BP10">
        <v>0</v>
      </c>
      <c r="BQ10">
        <v>815</v>
      </c>
      <c r="BS10">
        <v>0</v>
      </c>
      <c r="BT10">
        <v>0</v>
      </c>
      <c r="BU10">
        <v>0</v>
      </c>
      <c r="BV10">
        <v>0</v>
      </c>
      <c r="BW10">
        <v>0</v>
      </c>
      <c r="BY10">
        <v>0</v>
      </c>
      <c r="CA10">
        <v>0</v>
      </c>
      <c r="CB10">
        <v>0</v>
      </c>
      <c r="CC10">
        <v>0</v>
      </c>
      <c r="CD10">
        <v>0</v>
      </c>
      <c r="CE10">
        <v>0</v>
      </c>
      <c r="CF10">
        <v>0</v>
      </c>
      <c r="CG10">
        <v>0</v>
      </c>
      <c r="CH10">
        <v>106023</v>
      </c>
      <c r="CI10">
        <v>0</v>
      </c>
      <c r="CJ10">
        <v>4</v>
      </c>
      <c r="CK10">
        <v>0</v>
      </c>
      <c r="CL10">
        <v>0</v>
      </c>
      <c r="CN10">
        <v>0</v>
      </c>
      <c r="CO10">
        <v>1</v>
      </c>
      <c r="CP10">
        <v>0.20700000000000002</v>
      </c>
      <c r="CQ10">
        <v>0</v>
      </c>
      <c r="CR10">
        <v>666.00700000000006</v>
      </c>
      <c r="CS10">
        <v>0</v>
      </c>
      <c r="CT10">
        <v>0</v>
      </c>
      <c r="CU10">
        <v>0</v>
      </c>
      <c r="CV10">
        <v>0</v>
      </c>
      <c r="CW10">
        <v>0</v>
      </c>
      <c r="CX10">
        <v>0</v>
      </c>
      <c r="CY10">
        <v>0</v>
      </c>
      <c r="CZ10">
        <v>0</v>
      </c>
      <c r="DB10">
        <v>3906413</v>
      </c>
      <c r="DC10">
        <v>0</v>
      </c>
      <c r="DD10">
        <v>0</v>
      </c>
      <c r="DE10">
        <v>1397210</v>
      </c>
      <c r="DF10">
        <v>1400310</v>
      </c>
      <c r="DG10">
        <v>224.81300000000002</v>
      </c>
      <c r="DH10">
        <v>0</v>
      </c>
      <c r="DI10">
        <v>3100</v>
      </c>
      <c r="DK10">
        <v>2777</v>
      </c>
      <c r="DL10">
        <v>0</v>
      </c>
      <c r="DM10">
        <v>655508</v>
      </c>
      <c r="DN10">
        <v>1745</v>
      </c>
      <c r="DO10">
        <v>0</v>
      </c>
      <c r="DP10">
        <v>0</v>
      </c>
      <c r="DQ10">
        <v>0</v>
      </c>
      <c r="DR10">
        <v>0</v>
      </c>
      <c r="DS10">
        <v>0</v>
      </c>
      <c r="DT10">
        <v>0</v>
      </c>
      <c r="DU10">
        <v>0</v>
      </c>
      <c r="DV10">
        <v>0</v>
      </c>
      <c r="DW10">
        <v>0</v>
      </c>
      <c r="DX10">
        <v>0</v>
      </c>
      <c r="DY10">
        <v>0</v>
      </c>
      <c r="DZ10">
        <v>0</v>
      </c>
      <c r="EA10">
        <v>0</v>
      </c>
      <c r="EB10">
        <v>0</v>
      </c>
      <c r="EC10">
        <v>24.878</v>
      </c>
      <c r="ED10">
        <v>177809</v>
      </c>
      <c r="EE10">
        <v>0</v>
      </c>
      <c r="EF10">
        <v>0</v>
      </c>
      <c r="EG10">
        <v>0</v>
      </c>
      <c r="EH10">
        <v>386791</v>
      </c>
      <c r="EI10">
        <v>92653</v>
      </c>
      <c r="EJ10">
        <v>3.7270000000000003</v>
      </c>
      <c r="EK10">
        <v>19.059999999999999</v>
      </c>
      <c r="EL10">
        <v>0.23800000000000002</v>
      </c>
      <c r="EM10">
        <v>0.63</v>
      </c>
      <c r="EN10">
        <v>0.63300000000000001</v>
      </c>
      <c r="EO10">
        <v>0</v>
      </c>
      <c r="EP10">
        <v>0</v>
      </c>
      <c r="EQ10">
        <v>24.05</v>
      </c>
      <c r="ER10">
        <v>0</v>
      </c>
      <c r="ES10">
        <v>62.234999999999999</v>
      </c>
      <c r="ET10">
        <v>0</v>
      </c>
      <c r="EV10">
        <v>0</v>
      </c>
      <c r="EW10">
        <v>0</v>
      </c>
      <c r="EX10">
        <v>0</v>
      </c>
      <c r="EZ10">
        <v>7122621</v>
      </c>
      <c r="FA10">
        <v>0</v>
      </c>
      <c r="FB10">
        <v>7434644</v>
      </c>
      <c r="FC10">
        <v>0</v>
      </c>
      <c r="FD10">
        <v>0</v>
      </c>
      <c r="FE10">
        <v>1084164</v>
      </c>
      <c r="FF10">
        <v>188077</v>
      </c>
      <c r="FG10">
        <v>7.0629999999999998E-2</v>
      </c>
      <c r="FH10">
        <v>3.1918000000000002E-2</v>
      </c>
      <c r="FI10">
        <v>0</v>
      </c>
      <c r="FJ10">
        <v>0</v>
      </c>
      <c r="FK10">
        <v>1185.1380000000001</v>
      </c>
      <c r="FL10">
        <v>8812908</v>
      </c>
      <c r="FM10">
        <v>0</v>
      </c>
      <c r="FN10">
        <v>0</v>
      </c>
      <c r="FO10">
        <v>69263</v>
      </c>
      <c r="FP10">
        <v>0</v>
      </c>
      <c r="FQ10">
        <v>69263</v>
      </c>
      <c r="FR10">
        <v>69263</v>
      </c>
      <c r="FS10">
        <v>0</v>
      </c>
      <c r="FT10">
        <v>0</v>
      </c>
      <c r="FU10">
        <v>0</v>
      </c>
      <c r="FV10">
        <v>0</v>
      </c>
      <c r="FW10">
        <v>0</v>
      </c>
      <c r="FX10">
        <v>0</v>
      </c>
      <c r="FY10">
        <v>0</v>
      </c>
      <c r="GB10">
        <v>126734</v>
      </c>
      <c r="GC10">
        <v>126734</v>
      </c>
      <c r="GD10">
        <v>13.411000000000001</v>
      </c>
      <c r="GF10">
        <v>0</v>
      </c>
      <c r="GG10">
        <v>0</v>
      </c>
      <c r="GH10">
        <v>0</v>
      </c>
      <c r="GI10">
        <v>0</v>
      </c>
      <c r="GK10">
        <v>0</v>
      </c>
      <c r="GL10">
        <v>0</v>
      </c>
      <c r="GM10">
        <v>0</v>
      </c>
      <c r="GN10">
        <v>0</v>
      </c>
      <c r="GO10">
        <v>0</v>
      </c>
      <c r="GQ10">
        <v>0</v>
      </c>
      <c r="GR10">
        <v>0</v>
      </c>
      <c r="GS10">
        <v>0</v>
      </c>
      <c r="GT10">
        <v>0</v>
      </c>
      <c r="HB10">
        <v>379934357</v>
      </c>
      <c r="HC10">
        <v>3.9798E-2</v>
      </c>
      <c r="HD10">
        <v>106023</v>
      </c>
      <c r="HE10">
        <v>0</v>
      </c>
      <c r="HF10">
        <v>844766</v>
      </c>
      <c r="HG10">
        <v>9323</v>
      </c>
      <c r="HH10">
        <v>175768</v>
      </c>
      <c r="HI10">
        <v>0</v>
      </c>
      <c r="HJ10">
        <v>79917</v>
      </c>
      <c r="HK10">
        <v>805</v>
      </c>
      <c r="HL10">
        <v>699</v>
      </c>
      <c r="HM10">
        <v>30000</v>
      </c>
      <c r="HN10">
        <v>25488</v>
      </c>
      <c r="HO10">
        <v>0</v>
      </c>
      <c r="HP10">
        <v>0</v>
      </c>
      <c r="HQ10">
        <v>0</v>
      </c>
      <c r="HR10">
        <v>0</v>
      </c>
      <c r="HS10">
        <v>7120862</v>
      </c>
      <c r="HT10">
        <v>188077</v>
      </c>
      <c r="HW10">
        <v>0</v>
      </c>
      <c r="HX10">
        <v>51</v>
      </c>
      <c r="HY10">
        <v>119</v>
      </c>
      <c r="HZ10">
        <v>149</v>
      </c>
      <c r="IA10">
        <v>186</v>
      </c>
      <c r="IB10">
        <v>360</v>
      </c>
      <c r="IC10">
        <v>865</v>
      </c>
      <c r="ID10">
        <v>0</v>
      </c>
      <c r="IE10">
        <v>61.528000000000006</v>
      </c>
      <c r="IF10">
        <v>12.16</v>
      </c>
      <c r="IG10">
        <v>15</v>
      </c>
      <c r="IH10">
        <v>282.81299999999999</v>
      </c>
      <c r="II10">
        <v>0</v>
      </c>
      <c r="IJ10">
        <v>148.346</v>
      </c>
      <c r="IK10">
        <v>0</v>
      </c>
      <c r="IL10">
        <v>6</v>
      </c>
      <c r="IM10">
        <v>0</v>
      </c>
      <c r="IN10">
        <v>0</v>
      </c>
      <c r="IO10">
        <v>6</v>
      </c>
      <c r="IP10">
        <v>0</v>
      </c>
      <c r="IQ10">
        <v>74.658000000000001</v>
      </c>
      <c r="IR10">
        <v>46400</v>
      </c>
      <c r="IS10">
        <v>0</v>
      </c>
      <c r="IT10">
        <v>30000</v>
      </c>
      <c r="IU10">
        <v>0</v>
      </c>
      <c r="IV10">
        <v>0</v>
      </c>
      <c r="IW10">
        <v>6215</v>
      </c>
      <c r="IX10">
        <v>57359</v>
      </c>
      <c r="IY10">
        <v>3779</v>
      </c>
      <c r="IZ10">
        <v>0</v>
      </c>
      <c r="JA10">
        <v>0</v>
      </c>
      <c r="JB10">
        <v>1</v>
      </c>
      <c r="JC10">
        <v>25488</v>
      </c>
      <c r="JD10">
        <v>0</v>
      </c>
      <c r="JE10">
        <v>0</v>
      </c>
      <c r="JF10">
        <v>0</v>
      </c>
      <c r="JG10">
        <v>0</v>
      </c>
      <c r="JH10">
        <v>0</v>
      </c>
      <c r="JJ10">
        <v>0</v>
      </c>
      <c r="JK10">
        <v>0</v>
      </c>
      <c r="JL10">
        <v>0</v>
      </c>
      <c r="JM10">
        <v>0</v>
      </c>
      <c r="JO10">
        <v>2.2230000000000003</v>
      </c>
      <c r="JP10">
        <v>11.188000000000001</v>
      </c>
      <c r="JQ10">
        <v>0</v>
      </c>
      <c r="JR10">
        <v>18484</v>
      </c>
      <c r="JS10">
        <v>108250</v>
      </c>
      <c r="JT10">
        <v>0</v>
      </c>
      <c r="JU10">
        <v>2175</v>
      </c>
      <c r="JW10">
        <v>0</v>
      </c>
      <c r="JX10">
        <v>0</v>
      </c>
      <c r="JY10">
        <v>0</v>
      </c>
      <c r="JZ10">
        <v>0</v>
      </c>
      <c r="KD10">
        <v>2175</v>
      </c>
      <c r="KE10">
        <v>7559</v>
      </c>
      <c r="KG10">
        <v>0</v>
      </c>
      <c r="KH10">
        <v>0</v>
      </c>
      <c r="KI10">
        <v>0</v>
      </c>
      <c r="KJ10">
        <v>12</v>
      </c>
      <c r="KK10">
        <v>3</v>
      </c>
      <c r="KL10">
        <v>7458</v>
      </c>
      <c r="KM10">
        <v>1865</v>
      </c>
      <c r="KN10">
        <v>0</v>
      </c>
      <c r="KO10">
        <v>0</v>
      </c>
      <c r="KP10">
        <v>0</v>
      </c>
      <c r="KQ10">
        <v>0</v>
      </c>
      <c r="KS10">
        <v>0</v>
      </c>
      <c r="KT10">
        <v>0</v>
      </c>
      <c r="KU10">
        <v>0</v>
      </c>
      <c r="KW10">
        <v>0</v>
      </c>
      <c r="KX10">
        <v>0</v>
      </c>
      <c r="KY10">
        <v>0</v>
      </c>
      <c r="KZ10">
        <v>0</v>
      </c>
      <c r="LA10">
        <v>0</v>
      </c>
      <c r="LB10">
        <v>0</v>
      </c>
      <c r="LD10">
        <v>0</v>
      </c>
      <c r="LE10">
        <v>0</v>
      </c>
      <c r="LF10">
        <v>0</v>
      </c>
      <c r="LG10">
        <v>0</v>
      </c>
      <c r="LH10">
        <v>0</v>
      </c>
      <c r="LI10">
        <v>0</v>
      </c>
      <c r="LJ10">
        <v>608.36900000000003</v>
      </c>
      <c r="LK10">
        <v>2</v>
      </c>
      <c r="LL10">
        <v>67080</v>
      </c>
      <c r="LM10">
        <v>12837</v>
      </c>
      <c r="LN10">
        <v>0</v>
      </c>
      <c r="LO10">
        <v>0</v>
      </c>
      <c r="LP10">
        <v>0</v>
      </c>
      <c r="LQ10">
        <v>0</v>
      </c>
      <c r="LR10">
        <v>0</v>
      </c>
      <c r="LS10">
        <v>0</v>
      </c>
      <c r="LT10">
        <v>0</v>
      </c>
      <c r="LU10">
        <v>0</v>
      </c>
      <c r="LV10">
        <v>0</v>
      </c>
      <c r="LW10">
        <v>0</v>
      </c>
      <c r="LX10">
        <v>0</v>
      </c>
      <c r="LY10">
        <v>0</v>
      </c>
      <c r="LZ10">
        <v>0</v>
      </c>
      <c r="MA10">
        <v>0</v>
      </c>
      <c r="MB10">
        <v>0</v>
      </c>
      <c r="MC10">
        <v>0</v>
      </c>
      <c r="MD10">
        <v>0</v>
      </c>
      <c r="ME10">
        <v>0</v>
      </c>
      <c r="MF10">
        <v>0</v>
      </c>
      <c r="MG10">
        <v>8499126</v>
      </c>
      <c r="MH10">
        <v>0</v>
      </c>
      <c r="MI10">
        <v>0</v>
      </c>
      <c r="MJ10">
        <v>0</v>
      </c>
      <c r="MK10">
        <v>0</v>
      </c>
      <c r="ML10">
        <v>0</v>
      </c>
    </row>
    <row r="11" spans="1:350" customFormat="1" x14ac:dyDescent="0.3">
      <c r="A11">
        <v>45755</v>
      </c>
      <c r="B11" s="4">
        <v>15805</v>
      </c>
      <c r="C11">
        <v>9</v>
      </c>
      <c r="D11">
        <v>2026</v>
      </c>
      <c r="E11">
        <v>6215</v>
      </c>
      <c r="F11">
        <v>0</v>
      </c>
      <c r="G11">
        <v>279.11700000000002</v>
      </c>
      <c r="H11">
        <v>274.60399999999998</v>
      </c>
      <c r="I11">
        <v>274.60399999999998</v>
      </c>
      <c r="J11">
        <v>279.11700000000002</v>
      </c>
      <c r="K11">
        <v>0</v>
      </c>
      <c r="L11">
        <v>6215</v>
      </c>
      <c r="M11">
        <v>0</v>
      </c>
      <c r="N11">
        <v>0</v>
      </c>
      <c r="P11">
        <v>280.30700000000002</v>
      </c>
      <c r="Q11">
        <v>0</v>
      </c>
      <c r="R11">
        <v>132064</v>
      </c>
      <c r="S11">
        <v>471.13900000000001</v>
      </c>
      <c r="U11">
        <v>0</v>
      </c>
      <c r="V11">
        <v>30.478000000000002</v>
      </c>
      <c r="W11">
        <v>18942</v>
      </c>
      <c r="X11">
        <v>18942</v>
      </c>
      <c r="Z11">
        <v>0</v>
      </c>
      <c r="AC11">
        <v>0</v>
      </c>
      <c r="AD11" t="s">
        <v>427</v>
      </c>
      <c r="AE11">
        <v>0</v>
      </c>
      <c r="AH11">
        <v>0</v>
      </c>
      <c r="AI11">
        <v>0</v>
      </c>
      <c r="AJ11">
        <v>6215</v>
      </c>
      <c r="AK11" t="s">
        <v>753</v>
      </c>
      <c r="AL11" t="s">
        <v>435</v>
      </c>
      <c r="AM11">
        <v>0</v>
      </c>
      <c r="AN11">
        <v>0</v>
      </c>
      <c r="AO11">
        <v>0</v>
      </c>
      <c r="AP11">
        <v>0</v>
      </c>
      <c r="AQ11">
        <v>0</v>
      </c>
      <c r="AS11">
        <v>0</v>
      </c>
      <c r="AT11">
        <v>0</v>
      </c>
      <c r="AU11">
        <v>0</v>
      </c>
      <c r="AV11">
        <v>0</v>
      </c>
      <c r="AW11">
        <v>3076019</v>
      </c>
      <c r="AX11">
        <v>3031934</v>
      </c>
      <c r="AY11">
        <v>0</v>
      </c>
      <c r="AZ11">
        <v>132064</v>
      </c>
      <c r="BA11">
        <v>0</v>
      </c>
      <c r="BB11">
        <v>0</v>
      </c>
      <c r="BC11">
        <v>0</v>
      </c>
      <c r="BD11">
        <v>0</v>
      </c>
      <c r="BE11">
        <v>0</v>
      </c>
      <c r="BF11">
        <v>2695643</v>
      </c>
      <c r="BG11">
        <v>0</v>
      </c>
      <c r="BJ11">
        <v>0</v>
      </c>
      <c r="BK11">
        <v>0</v>
      </c>
      <c r="BL11">
        <v>0</v>
      </c>
      <c r="BM11">
        <v>0</v>
      </c>
      <c r="BN11">
        <v>0</v>
      </c>
      <c r="BO11">
        <v>0</v>
      </c>
      <c r="BP11">
        <v>0</v>
      </c>
      <c r="BQ11">
        <v>881</v>
      </c>
      <c r="BS11">
        <v>0</v>
      </c>
      <c r="BT11">
        <v>0</v>
      </c>
      <c r="BU11">
        <v>0</v>
      </c>
      <c r="BV11">
        <v>0</v>
      </c>
      <c r="BW11">
        <v>0</v>
      </c>
      <c r="BY11">
        <v>0</v>
      </c>
      <c r="CA11">
        <v>0</v>
      </c>
      <c r="CB11">
        <v>0</v>
      </c>
      <c r="CC11">
        <v>0</v>
      </c>
      <c r="CD11">
        <v>0</v>
      </c>
      <c r="CE11">
        <v>0</v>
      </c>
      <c r="CF11">
        <v>0</v>
      </c>
      <c r="CG11">
        <v>0</v>
      </c>
      <c r="CH11">
        <v>44433</v>
      </c>
      <c r="CI11">
        <v>0</v>
      </c>
      <c r="CJ11">
        <v>4</v>
      </c>
      <c r="CK11">
        <v>0</v>
      </c>
      <c r="CL11">
        <v>0</v>
      </c>
      <c r="CN11">
        <v>0</v>
      </c>
      <c r="CO11">
        <v>1</v>
      </c>
      <c r="CP11">
        <v>0</v>
      </c>
      <c r="CQ11">
        <v>0</v>
      </c>
      <c r="CR11">
        <v>279.11700000000002</v>
      </c>
      <c r="CS11">
        <v>0</v>
      </c>
      <c r="CT11">
        <v>0</v>
      </c>
      <c r="CU11">
        <v>0</v>
      </c>
      <c r="CV11">
        <v>0</v>
      </c>
      <c r="CW11">
        <v>0</v>
      </c>
      <c r="CX11">
        <v>0</v>
      </c>
      <c r="CY11">
        <v>0</v>
      </c>
      <c r="CZ11">
        <v>0</v>
      </c>
      <c r="DB11">
        <v>1706664</v>
      </c>
      <c r="DC11">
        <v>0</v>
      </c>
      <c r="DD11">
        <v>0</v>
      </c>
      <c r="DE11">
        <v>252484</v>
      </c>
      <c r="DF11">
        <v>252484</v>
      </c>
      <c r="DG11">
        <v>40.625</v>
      </c>
      <c r="DH11">
        <v>0</v>
      </c>
      <c r="DI11">
        <v>0</v>
      </c>
      <c r="DK11">
        <v>3789</v>
      </c>
      <c r="DL11">
        <v>0</v>
      </c>
      <c r="DM11">
        <v>130880</v>
      </c>
      <c r="DN11">
        <v>348</v>
      </c>
      <c r="DO11">
        <v>0</v>
      </c>
      <c r="DP11">
        <v>0</v>
      </c>
      <c r="DQ11">
        <v>0</v>
      </c>
      <c r="DR11">
        <v>0</v>
      </c>
      <c r="DS11">
        <v>0</v>
      </c>
      <c r="DT11">
        <v>0</v>
      </c>
      <c r="DU11">
        <v>0</v>
      </c>
      <c r="DV11">
        <v>0</v>
      </c>
      <c r="DW11">
        <v>0</v>
      </c>
      <c r="DX11">
        <v>0</v>
      </c>
      <c r="DY11">
        <v>0</v>
      </c>
      <c r="DZ11">
        <v>0</v>
      </c>
      <c r="EA11">
        <v>0</v>
      </c>
      <c r="EB11">
        <v>0</v>
      </c>
      <c r="EC11">
        <v>6.3650000000000002</v>
      </c>
      <c r="ED11">
        <v>45492</v>
      </c>
      <c r="EE11">
        <v>0</v>
      </c>
      <c r="EF11">
        <v>0</v>
      </c>
      <c r="EG11">
        <v>0</v>
      </c>
      <c r="EH11">
        <v>85736</v>
      </c>
      <c r="EI11">
        <v>0</v>
      </c>
      <c r="EJ11">
        <v>0</v>
      </c>
      <c r="EK11">
        <v>4.3849999999999998</v>
      </c>
      <c r="EL11">
        <v>0</v>
      </c>
      <c r="EM11">
        <v>0</v>
      </c>
      <c r="EN11">
        <v>0.128</v>
      </c>
      <c r="EO11">
        <v>0</v>
      </c>
      <c r="EP11">
        <v>0</v>
      </c>
      <c r="EQ11">
        <v>4.5129999999999999</v>
      </c>
      <c r="ER11">
        <v>0</v>
      </c>
      <c r="ES11">
        <v>13.795</v>
      </c>
      <c r="ET11">
        <v>0</v>
      </c>
      <c r="EV11">
        <v>0</v>
      </c>
      <c r="EW11">
        <v>0</v>
      </c>
      <c r="EX11">
        <v>0</v>
      </c>
      <c r="EZ11">
        <v>2566324</v>
      </c>
      <c r="FA11">
        <v>0</v>
      </c>
      <c r="FB11">
        <v>2698040</v>
      </c>
      <c r="FC11">
        <v>0</v>
      </c>
      <c r="FD11">
        <v>0</v>
      </c>
      <c r="FE11">
        <v>396778</v>
      </c>
      <c r="FF11">
        <v>68832</v>
      </c>
      <c r="FG11">
        <v>7.0629999999999998E-2</v>
      </c>
      <c r="FH11">
        <v>3.1918000000000002E-2</v>
      </c>
      <c r="FI11">
        <v>0</v>
      </c>
      <c r="FJ11">
        <v>0</v>
      </c>
      <c r="FK11">
        <v>433.73200000000003</v>
      </c>
      <c r="FL11">
        <v>3208083</v>
      </c>
      <c r="FM11">
        <v>0</v>
      </c>
      <c r="FN11">
        <v>0</v>
      </c>
      <c r="FO11">
        <v>0</v>
      </c>
      <c r="FP11">
        <v>0</v>
      </c>
      <c r="FQ11">
        <v>0</v>
      </c>
      <c r="FR11">
        <v>0</v>
      </c>
      <c r="FS11">
        <v>0</v>
      </c>
      <c r="FT11">
        <v>0</v>
      </c>
      <c r="FU11">
        <v>0</v>
      </c>
      <c r="FV11">
        <v>0</v>
      </c>
      <c r="FW11">
        <v>0</v>
      </c>
      <c r="FX11">
        <v>0</v>
      </c>
      <c r="FY11">
        <v>0</v>
      </c>
      <c r="GB11">
        <v>0</v>
      </c>
      <c r="GC11">
        <v>0</v>
      </c>
      <c r="GD11">
        <v>0</v>
      </c>
      <c r="GF11">
        <v>0</v>
      </c>
      <c r="GG11">
        <v>0</v>
      </c>
      <c r="GH11">
        <v>0</v>
      </c>
      <c r="GI11">
        <v>0</v>
      </c>
      <c r="GK11">
        <v>0</v>
      </c>
      <c r="GL11">
        <v>0</v>
      </c>
      <c r="GM11">
        <v>0</v>
      </c>
      <c r="GN11">
        <v>0</v>
      </c>
      <c r="GO11">
        <v>0</v>
      </c>
      <c r="GQ11">
        <v>0</v>
      </c>
      <c r="GR11">
        <v>0</v>
      </c>
      <c r="GS11">
        <v>0</v>
      </c>
      <c r="GT11">
        <v>0</v>
      </c>
      <c r="HB11">
        <v>379934357</v>
      </c>
      <c r="HC11">
        <v>3.9798E-2</v>
      </c>
      <c r="HD11">
        <v>44433</v>
      </c>
      <c r="HE11">
        <v>0</v>
      </c>
      <c r="HF11">
        <v>369068</v>
      </c>
      <c r="HG11">
        <v>7458</v>
      </c>
      <c r="HH11">
        <v>0</v>
      </c>
      <c r="HI11">
        <v>0</v>
      </c>
      <c r="HJ11">
        <v>106799</v>
      </c>
      <c r="HK11">
        <v>2239</v>
      </c>
      <c r="HL11">
        <v>506</v>
      </c>
      <c r="HM11">
        <v>103000</v>
      </c>
      <c r="HN11">
        <v>0</v>
      </c>
      <c r="HO11">
        <v>0</v>
      </c>
      <c r="HP11">
        <v>0</v>
      </c>
      <c r="HQ11">
        <v>0</v>
      </c>
      <c r="HR11">
        <v>0</v>
      </c>
      <c r="HS11">
        <v>2565976</v>
      </c>
      <c r="HT11">
        <v>68832</v>
      </c>
      <c r="HW11">
        <v>0</v>
      </c>
      <c r="HX11">
        <v>7</v>
      </c>
      <c r="HY11">
        <v>26</v>
      </c>
      <c r="HZ11">
        <v>37</v>
      </c>
      <c r="IA11">
        <v>46</v>
      </c>
      <c r="IB11">
        <v>42</v>
      </c>
      <c r="IC11">
        <v>158</v>
      </c>
      <c r="ID11">
        <v>0</v>
      </c>
      <c r="IE11">
        <v>0</v>
      </c>
      <c r="IF11">
        <v>0</v>
      </c>
      <c r="IG11">
        <v>12</v>
      </c>
      <c r="IH11">
        <v>0</v>
      </c>
      <c r="II11">
        <v>0</v>
      </c>
      <c r="IJ11">
        <v>30.478000000000002</v>
      </c>
      <c r="IK11">
        <v>0</v>
      </c>
      <c r="IL11">
        <v>18</v>
      </c>
      <c r="IM11">
        <v>3</v>
      </c>
      <c r="IN11">
        <v>1</v>
      </c>
      <c r="IO11">
        <v>22</v>
      </c>
      <c r="IP11">
        <v>0</v>
      </c>
      <c r="IQ11">
        <v>30.478000000000002</v>
      </c>
      <c r="IR11">
        <v>18942</v>
      </c>
      <c r="IS11">
        <v>0</v>
      </c>
      <c r="IT11">
        <v>90000</v>
      </c>
      <c r="IU11">
        <v>9000</v>
      </c>
      <c r="IV11">
        <v>4000</v>
      </c>
      <c r="IW11">
        <v>6215</v>
      </c>
      <c r="IX11">
        <v>0</v>
      </c>
      <c r="IY11">
        <v>0</v>
      </c>
      <c r="IZ11">
        <v>0</v>
      </c>
      <c r="JA11">
        <v>0</v>
      </c>
      <c r="JB11">
        <v>0</v>
      </c>
      <c r="JC11">
        <v>0</v>
      </c>
      <c r="JD11">
        <v>0</v>
      </c>
      <c r="JE11">
        <v>0</v>
      </c>
      <c r="JF11">
        <v>0</v>
      </c>
      <c r="JG11">
        <v>0</v>
      </c>
      <c r="JH11">
        <v>0</v>
      </c>
      <c r="JJ11">
        <v>0</v>
      </c>
      <c r="JK11">
        <v>0</v>
      </c>
      <c r="JL11">
        <v>0</v>
      </c>
      <c r="JM11">
        <v>0</v>
      </c>
      <c r="JO11">
        <v>0</v>
      </c>
      <c r="JP11">
        <v>0</v>
      </c>
      <c r="JQ11">
        <v>0</v>
      </c>
      <c r="JR11">
        <v>0</v>
      </c>
      <c r="JS11">
        <v>0</v>
      </c>
      <c r="JT11">
        <v>0</v>
      </c>
      <c r="JU11">
        <v>0</v>
      </c>
      <c r="JW11">
        <v>0</v>
      </c>
      <c r="JX11">
        <v>0</v>
      </c>
      <c r="JY11">
        <v>0</v>
      </c>
      <c r="JZ11">
        <v>0</v>
      </c>
      <c r="KD11">
        <v>0</v>
      </c>
      <c r="KE11">
        <v>7559</v>
      </c>
      <c r="KG11">
        <v>0</v>
      </c>
      <c r="KH11">
        <v>0</v>
      </c>
      <c r="KI11">
        <v>0</v>
      </c>
      <c r="KJ11">
        <v>2</v>
      </c>
      <c r="KK11">
        <v>10</v>
      </c>
      <c r="KL11">
        <v>1243</v>
      </c>
      <c r="KM11">
        <v>6215</v>
      </c>
      <c r="KN11">
        <v>0</v>
      </c>
      <c r="KO11">
        <v>0</v>
      </c>
      <c r="KP11">
        <v>0</v>
      </c>
      <c r="KQ11">
        <v>0</v>
      </c>
      <c r="KS11">
        <v>0</v>
      </c>
      <c r="KT11">
        <v>0</v>
      </c>
      <c r="KU11">
        <v>0</v>
      </c>
      <c r="KW11">
        <v>0</v>
      </c>
      <c r="KX11">
        <v>0</v>
      </c>
      <c r="KY11">
        <v>0</v>
      </c>
      <c r="KZ11">
        <v>0</v>
      </c>
      <c r="LA11">
        <v>0</v>
      </c>
      <c r="LB11">
        <v>0</v>
      </c>
      <c r="LD11">
        <v>0</v>
      </c>
      <c r="LE11">
        <v>0</v>
      </c>
      <c r="LF11">
        <v>0</v>
      </c>
      <c r="LG11">
        <v>0</v>
      </c>
      <c r="LH11">
        <v>0</v>
      </c>
      <c r="LI11">
        <v>0</v>
      </c>
      <c r="LJ11">
        <v>292.851</v>
      </c>
      <c r="LK11">
        <v>3</v>
      </c>
      <c r="LL11">
        <v>100620</v>
      </c>
      <c r="LM11">
        <v>6179</v>
      </c>
      <c r="LN11">
        <v>0</v>
      </c>
      <c r="LO11">
        <v>0</v>
      </c>
      <c r="LP11">
        <v>0</v>
      </c>
      <c r="LQ11">
        <v>0</v>
      </c>
      <c r="LR11">
        <v>0</v>
      </c>
      <c r="LS11">
        <v>0</v>
      </c>
      <c r="LT11">
        <v>0</v>
      </c>
      <c r="LU11">
        <v>0</v>
      </c>
      <c r="LV11">
        <v>0</v>
      </c>
      <c r="LW11">
        <v>0</v>
      </c>
      <c r="LX11">
        <v>0</v>
      </c>
      <c r="LY11">
        <v>0</v>
      </c>
      <c r="LZ11">
        <v>0</v>
      </c>
      <c r="MA11">
        <v>0</v>
      </c>
      <c r="MB11">
        <v>0</v>
      </c>
      <c r="MC11">
        <v>0</v>
      </c>
      <c r="MD11">
        <v>0</v>
      </c>
      <c r="ME11">
        <v>0</v>
      </c>
      <c r="MF11">
        <v>0</v>
      </c>
      <c r="MG11">
        <v>3076019</v>
      </c>
      <c r="MH11">
        <v>0</v>
      </c>
      <c r="MI11">
        <v>0</v>
      </c>
      <c r="MJ11">
        <v>0</v>
      </c>
      <c r="MK11">
        <v>0</v>
      </c>
      <c r="ML11">
        <v>0</v>
      </c>
    </row>
    <row r="12" spans="1:350" customFormat="1" x14ac:dyDescent="0.3">
      <c r="A12">
        <v>45755</v>
      </c>
      <c r="B12" s="4">
        <v>15806</v>
      </c>
      <c r="C12">
        <v>9</v>
      </c>
      <c r="D12">
        <v>2026</v>
      </c>
      <c r="E12">
        <v>6215</v>
      </c>
      <c r="F12">
        <v>0</v>
      </c>
      <c r="G12">
        <v>1801.3</v>
      </c>
      <c r="H12">
        <v>1740.48</v>
      </c>
      <c r="I12">
        <v>1740.48</v>
      </c>
      <c r="J12">
        <v>1801.3</v>
      </c>
      <c r="K12">
        <v>0</v>
      </c>
      <c r="L12">
        <v>6215</v>
      </c>
      <c r="M12">
        <v>0</v>
      </c>
      <c r="N12">
        <v>0</v>
      </c>
      <c r="P12">
        <v>1801.3</v>
      </c>
      <c r="Q12">
        <v>0</v>
      </c>
      <c r="R12">
        <v>848663</v>
      </c>
      <c r="S12">
        <v>471.13900000000001</v>
      </c>
      <c r="U12">
        <v>0</v>
      </c>
      <c r="V12">
        <v>148.76500000000001</v>
      </c>
      <c r="W12">
        <v>92457</v>
      </c>
      <c r="X12">
        <v>92457</v>
      </c>
      <c r="Z12">
        <v>0</v>
      </c>
      <c r="AC12">
        <v>0</v>
      </c>
      <c r="AD12" t="s">
        <v>427</v>
      </c>
      <c r="AE12">
        <v>0</v>
      </c>
      <c r="AH12">
        <v>0</v>
      </c>
      <c r="AI12">
        <v>0</v>
      </c>
      <c r="AJ12">
        <v>6215</v>
      </c>
      <c r="AK12" t="s">
        <v>753</v>
      </c>
      <c r="AL12" t="s">
        <v>436</v>
      </c>
      <c r="AM12">
        <v>0</v>
      </c>
      <c r="AN12">
        <v>0</v>
      </c>
      <c r="AO12">
        <v>0</v>
      </c>
      <c r="AP12">
        <v>0</v>
      </c>
      <c r="AQ12">
        <v>0</v>
      </c>
      <c r="AS12">
        <v>0</v>
      </c>
      <c r="AT12">
        <v>0</v>
      </c>
      <c r="AU12">
        <v>0</v>
      </c>
      <c r="AV12">
        <v>0</v>
      </c>
      <c r="AW12">
        <v>19198132</v>
      </c>
      <c r="AX12">
        <v>18914908</v>
      </c>
      <c r="AY12">
        <v>0</v>
      </c>
      <c r="AZ12">
        <v>848663</v>
      </c>
      <c r="BA12">
        <v>46.5</v>
      </c>
      <c r="BB12">
        <v>29762</v>
      </c>
      <c r="BC12">
        <v>29572</v>
      </c>
      <c r="BD12">
        <v>70</v>
      </c>
      <c r="BE12">
        <v>190</v>
      </c>
      <c r="BF12">
        <v>16832902</v>
      </c>
      <c r="BG12">
        <v>0</v>
      </c>
      <c r="BJ12">
        <v>0</v>
      </c>
      <c r="BK12">
        <v>0</v>
      </c>
      <c r="BL12">
        <v>0</v>
      </c>
      <c r="BM12">
        <v>0</v>
      </c>
      <c r="BN12">
        <v>0</v>
      </c>
      <c r="BO12">
        <v>0</v>
      </c>
      <c r="BP12">
        <v>0</v>
      </c>
      <c r="BQ12">
        <v>608</v>
      </c>
      <c r="BS12">
        <v>0</v>
      </c>
      <c r="BT12">
        <v>0</v>
      </c>
      <c r="BU12">
        <v>0</v>
      </c>
      <c r="BV12">
        <v>0</v>
      </c>
      <c r="BW12">
        <v>0</v>
      </c>
      <c r="BY12">
        <v>0</v>
      </c>
      <c r="CA12">
        <v>0</v>
      </c>
      <c r="CB12">
        <v>0</v>
      </c>
      <c r="CC12">
        <v>0</v>
      </c>
      <c r="CD12">
        <v>0</v>
      </c>
      <c r="CE12">
        <v>0</v>
      </c>
      <c r="CF12">
        <v>0</v>
      </c>
      <c r="CG12">
        <v>0</v>
      </c>
      <c r="CH12">
        <v>286752</v>
      </c>
      <c r="CI12">
        <v>0</v>
      </c>
      <c r="CJ12">
        <v>5</v>
      </c>
      <c r="CK12">
        <v>0</v>
      </c>
      <c r="CL12">
        <v>0</v>
      </c>
      <c r="CN12">
        <v>0</v>
      </c>
      <c r="CO12">
        <v>1</v>
      </c>
      <c r="CP12">
        <v>0</v>
      </c>
      <c r="CQ12">
        <v>0.58300000000000007</v>
      </c>
      <c r="CR12">
        <v>1801.3</v>
      </c>
      <c r="CS12">
        <v>0</v>
      </c>
      <c r="CT12">
        <v>0</v>
      </c>
      <c r="CU12">
        <v>0</v>
      </c>
      <c r="CV12">
        <v>0</v>
      </c>
      <c r="CW12">
        <v>0</v>
      </c>
      <c r="CX12">
        <v>0</v>
      </c>
      <c r="CY12">
        <v>0</v>
      </c>
      <c r="CZ12">
        <v>0</v>
      </c>
      <c r="DB12">
        <v>10817083</v>
      </c>
      <c r="DC12">
        <v>0</v>
      </c>
      <c r="DD12">
        <v>0</v>
      </c>
      <c r="DE12">
        <v>1686363</v>
      </c>
      <c r="DF12">
        <v>1686363</v>
      </c>
      <c r="DG12">
        <v>271.33800000000002</v>
      </c>
      <c r="DH12">
        <v>0</v>
      </c>
      <c r="DI12">
        <v>0</v>
      </c>
      <c r="DK12">
        <v>0</v>
      </c>
      <c r="DL12">
        <v>0</v>
      </c>
      <c r="DM12">
        <v>1253550</v>
      </c>
      <c r="DN12">
        <v>3338</v>
      </c>
      <c r="DO12">
        <v>0</v>
      </c>
      <c r="DP12">
        <v>0</v>
      </c>
      <c r="DQ12">
        <v>0</v>
      </c>
      <c r="DR12">
        <v>0</v>
      </c>
      <c r="DS12">
        <v>0</v>
      </c>
      <c r="DT12">
        <v>0</v>
      </c>
      <c r="DU12">
        <v>0</v>
      </c>
      <c r="DV12">
        <v>0</v>
      </c>
      <c r="DW12">
        <v>0</v>
      </c>
      <c r="DX12">
        <v>0</v>
      </c>
      <c r="DY12">
        <v>0</v>
      </c>
      <c r="DZ12">
        <v>0</v>
      </c>
      <c r="EA12">
        <v>0</v>
      </c>
      <c r="EB12">
        <v>0</v>
      </c>
      <c r="EC12">
        <v>22.03</v>
      </c>
      <c r="ED12">
        <v>157454</v>
      </c>
      <c r="EE12">
        <v>0</v>
      </c>
      <c r="EF12">
        <v>0</v>
      </c>
      <c r="EG12">
        <v>0</v>
      </c>
      <c r="EH12">
        <v>1099434</v>
      </c>
      <c r="EI12">
        <v>0</v>
      </c>
      <c r="EJ12">
        <v>0</v>
      </c>
      <c r="EK12">
        <v>51.913000000000004</v>
      </c>
      <c r="EL12">
        <v>0</v>
      </c>
      <c r="EM12">
        <v>1.792</v>
      </c>
      <c r="EN12">
        <v>3.157</v>
      </c>
      <c r="EO12">
        <v>0</v>
      </c>
      <c r="EP12">
        <v>0</v>
      </c>
      <c r="EQ12">
        <v>56.862000000000002</v>
      </c>
      <c r="ER12">
        <v>0</v>
      </c>
      <c r="ES12">
        <v>176.9</v>
      </c>
      <c r="ET12">
        <v>0</v>
      </c>
      <c r="EV12">
        <v>0</v>
      </c>
      <c r="EW12">
        <v>0</v>
      </c>
      <c r="EX12">
        <v>0</v>
      </c>
      <c r="EZ12">
        <v>16007418</v>
      </c>
      <c r="FA12">
        <v>0</v>
      </c>
      <c r="FB12">
        <v>16852553</v>
      </c>
      <c r="FC12">
        <v>0</v>
      </c>
      <c r="FD12">
        <v>0</v>
      </c>
      <c r="FE12">
        <v>2477672</v>
      </c>
      <c r="FF12">
        <v>429818</v>
      </c>
      <c r="FG12">
        <v>7.0629999999999998E-2</v>
      </c>
      <c r="FH12">
        <v>3.1918000000000002E-2</v>
      </c>
      <c r="FI12">
        <v>0</v>
      </c>
      <c r="FJ12">
        <v>0</v>
      </c>
      <c r="FK12">
        <v>2708.431</v>
      </c>
      <c r="FL12">
        <v>20046795</v>
      </c>
      <c r="FM12">
        <v>0</v>
      </c>
      <c r="FN12">
        <v>0</v>
      </c>
      <c r="FO12">
        <v>21610</v>
      </c>
      <c r="FP12">
        <v>0</v>
      </c>
      <c r="FQ12">
        <v>21610</v>
      </c>
      <c r="FR12">
        <v>21610</v>
      </c>
      <c r="FS12">
        <v>0</v>
      </c>
      <c r="FT12">
        <v>0</v>
      </c>
      <c r="FU12">
        <v>0</v>
      </c>
      <c r="FV12">
        <v>0</v>
      </c>
      <c r="FW12">
        <v>0</v>
      </c>
      <c r="FX12">
        <v>0</v>
      </c>
      <c r="FY12">
        <v>0</v>
      </c>
      <c r="GB12">
        <v>40670</v>
      </c>
      <c r="GC12">
        <v>40670</v>
      </c>
      <c r="GD12">
        <v>3.9580000000000002</v>
      </c>
      <c r="GF12">
        <v>0</v>
      </c>
      <c r="GG12">
        <v>0</v>
      </c>
      <c r="GH12">
        <v>0</v>
      </c>
      <c r="GI12">
        <v>0</v>
      </c>
      <c r="GK12">
        <v>0</v>
      </c>
      <c r="GL12">
        <v>0</v>
      </c>
      <c r="GM12">
        <v>0</v>
      </c>
      <c r="GN12">
        <v>0</v>
      </c>
      <c r="GO12">
        <v>0</v>
      </c>
      <c r="GQ12">
        <v>0</v>
      </c>
      <c r="GR12">
        <v>0</v>
      </c>
      <c r="GS12">
        <v>0</v>
      </c>
      <c r="GT12">
        <v>0</v>
      </c>
      <c r="HB12">
        <v>379934357</v>
      </c>
      <c r="HC12">
        <v>3.9798E-2</v>
      </c>
      <c r="HD12">
        <v>286752</v>
      </c>
      <c r="HE12">
        <v>0</v>
      </c>
      <c r="HF12">
        <v>2339205</v>
      </c>
      <c r="HG12">
        <v>125543</v>
      </c>
      <c r="HH12">
        <v>275923</v>
      </c>
      <c r="HI12">
        <v>0</v>
      </c>
      <c r="HJ12">
        <v>165324</v>
      </c>
      <c r="HK12">
        <v>833</v>
      </c>
      <c r="HL12">
        <v>736</v>
      </c>
      <c r="HM12">
        <v>0</v>
      </c>
      <c r="HN12">
        <v>3684</v>
      </c>
      <c r="HO12">
        <v>0</v>
      </c>
      <c r="HP12">
        <v>0</v>
      </c>
      <c r="HQ12">
        <v>0</v>
      </c>
      <c r="HR12">
        <v>0</v>
      </c>
      <c r="HS12">
        <v>16003890</v>
      </c>
      <c r="HT12">
        <v>429818</v>
      </c>
      <c r="HW12">
        <v>0</v>
      </c>
      <c r="HX12">
        <v>557</v>
      </c>
      <c r="HY12">
        <v>218</v>
      </c>
      <c r="HZ12">
        <v>109</v>
      </c>
      <c r="IA12">
        <v>119</v>
      </c>
      <c r="IB12">
        <v>130</v>
      </c>
      <c r="IC12">
        <v>1133</v>
      </c>
      <c r="ID12">
        <v>0</v>
      </c>
      <c r="IE12">
        <v>0</v>
      </c>
      <c r="IF12">
        <v>0</v>
      </c>
      <c r="IG12">
        <v>202</v>
      </c>
      <c r="IH12">
        <v>443.96300000000002</v>
      </c>
      <c r="II12">
        <v>0</v>
      </c>
      <c r="IJ12">
        <v>148.76500000000001</v>
      </c>
      <c r="IK12">
        <v>0</v>
      </c>
      <c r="IL12">
        <v>0</v>
      </c>
      <c r="IM12">
        <v>0</v>
      </c>
      <c r="IN12">
        <v>0</v>
      </c>
      <c r="IO12">
        <v>0</v>
      </c>
      <c r="IP12">
        <v>0</v>
      </c>
      <c r="IQ12">
        <v>148.76500000000001</v>
      </c>
      <c r="IR12">
        <v>92457</v>
      </c>
      <c r="IS12">
        <v>0</v>
      </c>
      <c r="IT12">
        <v>0</v>
      </c>
      <c r="IU12">
        <v>0</v>
      </c>
      <c r="IV12">
        <v>0</v>
      </c>
      <c r="IW12">
        <v>6215</v>
      </c>
      <c r="IX12">
        <v>0</v>
      </c>
      <c r="IY12">
        <v>0</v>
      </c>
      <c r="IZ12">
        <v>0</v>
      </c>
      <c r="JA12">
        <v>0</v>
      </c>
      <c r="JB12">
        <v>0</v>
      </c>
      <c r="JC12">
        <v>0</v>
      </c>
      <c r="JD12">
        <v>0</v>
      </c>
      <c r="JE12">
        <v>0</v>
      </c>
      <c r="JF12">
        <v>1</v>
      </c>
      <c r="JG12">
        <v>3684</v>
      </c>
      <c r="JH12">
        <v>0</v>
      </c>
      <c r="JJ12">
        <v>0</v>
      </c>
      <c r="JK12">
        <v>0</v>
      </c>
      <c r="JL12">
        <v>0</v>
      </c>
      <c r="JM12">
        <v>0</v>
      </c>
      <c r="JO12">
        <v>0</v>
      </c>
      <c r="JP12">
        <v>2.3050000000000002</v>
      </c>
      <c r="JQ12">
        <v>1.653</v>
      </c>
      <c r="JR12">
        <v>0</v>
      </c>
      <c r="JS12">
        <v>22302</v>
      </c>
      <c r="JT12">
        <v>18368</v>
      </c>
      <c r="JU12">
        <v>30454</v>
      </c>
      <c r="JW12">
        <v>0</v>
      </c>
      <c r="JX12">
        <v>0</v>
      </c>
      <c r="JY12">
        <v>0</v>
      </c>
      <c r="JZ12">
        <v>0</v>
      </c>
      <c r="KD12">
        <v>30454</v>
      </c>
      <c r="KE12">
        <v>7559</v>
      </c>
      <c r="KG12">
        <v>0</v>
      </c>
      <c r="KH12">
        <v>0</v>
      </c>
      <c r="KI12">
        <v>0</v>
      </c>
      <c r="KJ12">
        <v>33</v>
      </c>
      <c r="KK12">
        <v>169</v>
      </c>
      <c r="KL12">
        <v>20510</v>
      </c>
      <c r="KM12">
        <v>105034</v>
      </c>
      <c r="KN12">
        <v>0</v>
      </c>
      <c r="KO12">
        <v>0</v>
      </c>
      <c r="KP12">
        <v>0</v>
      </c>
      <c r="KQ12">
        <v>0</v>
      </c>
      <c r="KS12">
        <v>0</v>
      </c>
      <c r="KT12">
        <v>0</v>
      </c>
      <c r="KU12">
        <v>0</v>
      </c>
      <c r="KW12">
        <v>0</v>
      </c>
      <c r="KX12">
        <v>0</v>
      </c>
      <c r="KY12">
        <v>0</v>
      </c>
      <c r="KZ12">
        <v>0</v>
      </c>
      <c r="LA12">
        <v>0</v>
      </c>
      <c r="LB12">
        <v>0</v>
      </c>
      <c r="LD12">
        <v>0</v>
      </c>
      <c r="LE12">
        <v>0</v>
      </c>
      <c r="LF12">
        <v>0</v>
      </c>
      <c r="LG12">
        <v>0</v>
      </c>
      <c r="LH12">
        <v>0</v>
      </c>
      <c r="LI12">
        <v>0</v>
      </c>
      <c r="LJ12">
        <v>1476.9860000000001</v>
      </c>
      <c r="LK12">
        <v>4</v>
      </c>
      <c r="LL12">
        <v>134160</v>
      </c>
      <c r="LM12">
        <v>31164</v>
      </c>
      <c r="LN12">
        <v>0</v>
      </c>
      <c r="LO12">
        <v>0</v>
      </c>
      <c r="LP12">
        <v>0</v>
      </c>
      <c r="LQ12">
        <v>0</v>
      </c>
      <c r="LR12">
        <v>0</v>
      </c>
      <c r="LS12">
        <v>0</v>
      </c>
      <c r="LT12">
        <v>0</v>
      </c>
      <c r="LU12">
        <v>0</v>
      </c>
      <c r="LV12">
        <v>0</v>
      </c>
      <c r="LW12">
        <v>0</v>
      </c>
      <c r="LX12">
        <v>0</v>
      </c>
      <c r="LY12">
        <v>0</v>
      </c>
      <c r="LZ12">
        <v>0</v>
      </c>
      <c r="MA12">
        <v>0</v>
      </c>
      <c r="MB12">
        <v>0</v>
      </c>
      <c r="MC12">
        <v>0</v>
      </c>
      <c r="MD12">
        <v>0</v>
      </c>
      <c r="ME12">
        <v>0</v>
      </c>
      <c r="MF12">
        <v>0</v>
      </c>
      <c r="MG12">
        <v>19198132</v>
      </c>
      <c r="MH12">
        <v>0</v>
      </c>
      <c r="MI12">
        <v>0</v>
      </c>
      <c r="MJ12">
        <v>0</v>
      </c>
      <c r="MK12">
        <v>0</v>
      </c>
      <c r="ML12">
        <v>0</v>
      </c>
    </row>
    <row r="13" spans="1:350" customFormat="1" x14ac:dyDescent="0.3">
      <c r="A13">
        <v>45755</v>
      </c>
      <c r="B13" s="4">
        <v>15807</v>
      </c>
      <c r="C13">
        <v>9</v>
      </c>
      <c r="D13">
        <v>2026</v>
      </c>
      <c r="E13">
        <v>6215</v>
      </c>
      <c r="F13">
        <v>0</v>
      </c>
      <c r="G13">
        <v>731.16300000000001</v>
      </c>
      <c r="H13">
        <v>628.35599999999999</v>
      </c>
      <c r="I13">
        <v>628.35599999999999</v>
      </c>
      <c r="J13">
        <v>731.16300000000001</v>
      </c>
      <c r="K13">
        <v>0</v>
      </c>
      <c r="L13">
        <v>6215</v>
      </c>
      <c r="M13">
        <v>0</v>
      </c>
      <c r="N13">
        <v>0</v>
      </c>
      <c r="P13">
        <v>731.16300000000001</v>
      </c>
      <c r="Q13">
        <v>0</v>
      </c>
      <c r="R13">
        <v>344479</v>
      </c>
      <c r="S13">
        <v>471.13900000000001</v>
      </c>
      <c r="U13">
        <v>0</v>
      </c>
      <c r="V13">
        <v>82.03</v>
      </c>
      <c r="W13">
        <v>51138</v>
      </c>
      <c r="X13">
        <v>51138</v>
      </c>
      <c r="Z13">
        <v>0</v>
      </c>
      <c r="AC13">
        <v>0</v>
      </c>
      <c r="AD13" t="s">
        <v>427</v>
      </c>
      <c r="AE13">
        <v>0</v>
      </c>
      <c r="AH13">
        <v>0</v>
      </c>
      <c r="AI13">
        <v>0</v>
      </c>
      <c r="AJ13">
        <v>6215</v>
      </c>
      <c r="AK13" t="s">
        <v>753</v>
      </c>
      <c r="AL13" t="s">
        <v>437</v>
      </c>
      <c r="AM13">
        <v>0</v>
      </c>
      <c r="AN13">
        <v>0</v>
      </c>
      <c r="AO13">
        <v>0</v>
      </c>
      <c r="AP13">
        <v>0</v>
      </c>
      <c r="AQ13">
        <v>0</v>
      </c>
      <c r="AS13">
        <v>0</v>
      </c>
      <c r="AT13">
        <v>0</v>
      </c>
      <c r="AU13">
        <v>0</v>
      </c>
      <c r="AV13">
        <v>0</v>
      </c>
      <c r="AW13">
        <v>9432004</v>
      </c>
      <c r="AX13">
        <v>9318691</v>
      </c>
      <c r="AY13">
        <v>0</v>
      </c>
      <c r="AZ13">
        <v>344479</v>
      </c>
      <c r="BA13">
        <v>36.082999999999998</v>
      </c>
      <c r="BB13">
        <v>15543</v>
      </c>
      <c r="BC13">
        <v>15444</v>
      </c>
      <c r="BD13">
        <v>36.558</v>
      </c>
      <c r="BE13">
        <v>99</v>
      </c>
      <c r="BF13">
        <v>8212837</v>
      </c>
      <c r="BG13">
        <v>0</v>
      </c>
      <c r="BJ13">
        <v>0</v>
      </c>
      <c r="BK13">
        <v>0</v>
      </c>
      <c r="BL13">
        <v>0</v>
      </c>
      <c r="BM13">
        <v>0</v>
      </c>
      <c r="BN13">
        <v>0</v>
      </c>
      <c r="BO13">
        <v>0</v>
      </c>
      <c r="BP13">
        <v>0</v>
      </c>
      <c r="BQ13">
        <v>815</v>
      </c>
      <c r="BS13">
        <v>0</v>
      </c>
      <c r="BT13">
        <v>0</v>
      </c>
      <c r="BU13">
        <v>0</v>
      </c>
      <c r="BV13">
        <v>0</v>
      </c>
      <c r="BW13">
        <v>0</v>
      </c>
      <c r="BY13">
        <v>0</v>
      </c>
      <c r="CA13">
        <v>0</v>
      </c>
      <c r="CB13">
        <v>0</v>
      </c>
      <c r="CC13">
        <v>0</v>
      </c>
      <c r="CD13">
        <v>0</v>
      </c>
      <c r="CE13">
        <v>0</v>
      </c>
      <c r="CF13">
        <v>0</v>
      </c>
      <c r="CG13">
        <v>0</v>
      </c>
      <c r="CH13">
        <v>116395</v>
      </c>
      <c r="CI13">
        <v>0</v>
      </c>
      <c r="CJ13">
        <v>4</v>
      </c>
      <c r="CK13">
        <v>0</v>
      </c>
      <c r="CL13">
        <v>0</v>
      </c>
      <c r="CN13">
        <v>0</v>
      </c>
      <c r="CO13">
        <v>1</v>
      </c>
      <c r="CP13">
        <v>0</v>
      </c>
      <c r="CQ13">
        <v>1</v>
      </c>
      <c r="CR13">
        <v>731.16300000000001</v>
      </c>
      <c r="CS13">
        <v>0</v>
      </c>
      <c r="CT13">
        <v>0</v>
      </c>
      <c r="CU13">
        <v>0</v>
      </c>
      <c r="CV13">
        <v>0</v>
      </c>
      <c r="CW13">
        <v>0</v>
      </c>
      <c r="CX13">
        <v>0</v>
      </c>
      <c r="CY13">
        <v>0</v>
      </c>
      <c r="CZ13">
        <v>0</v>
      </c>
      <c r="DB13">
        <v>3905233</v>
      </c>
      <c r="DC13">
        <v>0</v>
      </c>
      <c r="DD13">
        <v>0</v>
      </c>
      <c r="DE13">
        <v>1004111</v>
      </c>
      <c r="DF13">
        <v>1004111</v>
      </c>
      <c r="DG13">
        <v>161.56300000000002</v>
      </c>
      <c r="DH13">
        <v>0</v>
      </c>
      <c r="DI13">
        <v>0</v>
      </c>
      <c r="DK13">
        <v>2778</v>
      </c>
      <c r="DL13">
        <v>0</v>
      </c>
      <c r="DM13">
        <v>1120451</v>
      </c>
      <c r="DN13">
        <v>2983</v>
      </c>
      <c r="DO13">
        <v>0</v>
      </c>
      <c r="DP13">
        <v>0</v>
      </c>
      <c r="DQ13">
        <v>0</v>
      </c>
      <c r="DR13">
        <v>0</v>
      </c>
      <c r="DS13">
        <v>0</v>
      </c>
      <c r="DT13">
        <v>0</v>
      </c>
      <c r="DU13">
        <v>0</v>
      </c>
      <c r="DV13">
        <v>0</v>
      </c>
      <c r="DW13">
        <v>0</v>
      </c>
      <c r="DX13">
        <v>0</v>
      </c>
      <c r="DY13">
        <v>0</v>
      </c>
      <c r="DZ13">
        <v>0</v>
      </c>
      <c r="EA13">
        <v>0.183</v>
      </c>
      <c r="EB13">
        <v>0</v>
      </c>
      <c r="EC13">
        <v>39.283999999999999</v>
      </c>
      <c r="ED13">
        <v>280773</v>
      </c>
      <c r="EE13">
        <v>0</v>
      </c>
      <c r="EF13">
        <v>0</v>
      </c>
      <c r="EG13">
        <v>0</v>
      </c>
      <c r="EH13">
        <v>842661</v>
      </c>
      <c r="EI13">
        <v>0</v>
      </c>
      <c r="EJ13">
        <v>0</v>
      </c>
      <c r="EK13">
        <v>38.553000000000004</v>
      </c>
      <c r="EL13">
        <v>0</v>
      </c>
      <c r="EM13">
        <v>2.8920000000000003</v>
      </c>
      <c r="EN13">
        <v>2.0670000000000002</v>
      </c>
      <c r="EO13">
        <v>0</v>
      </c>
      <c r="EP13">
        <v>0</v>
      </c>
      <c r="EQ13">
        <v>43.695</v>
      </c>
      <c r="ER13">
        <v>0</v>
      </c>
      <c r="ES13">
        <v>135.58500000000001</v>
      </c>
      <c r="ET13">
        <v>0</v>
      </c>
      <c r="EV13">
        <v>0</v>
      </c>
      <c r="EW13">
        <v>0</v>
      </c>
      <c r="EX13">
        <v>0</v>
      </c>
      <c r="EZ13">
        <v>7900115</v>
      </c>
      <c r="FA13">
        <v>0</v>
      </c>
      <c r="FB13">
        <v>8241512</v>
      </c>
      <c r="FC13">
        <v>0</v>
      </c>
      <c r="FD13">
        <v>0</v>
      </c>
      <c r="FE13">
        <v>1208866</v>
      </c>
      <c r="FF13">
        <v>209710</v>
      </c>
      <c r="FG13">
        <v>7.0629999999999998E-2</v>
      </c>
      <c r="FH13">
        <v>3.1918000000000002E-2</v>
      </c>
      <c r="FI13">
        <v>0</v>
      </c>
      <c r="FJ13">
        <v>0</v>
      </c>
      <c r="FK13">
        <v>1321.454</v>
      </c>
      <c r="FL13">
        <v>9776483</v>
      </c>
      <c r="FM13">
        <v>0</v>
      </c>
      <c r="FN13">
        <v>0</v>
      </c>
      <c r="FO13">
        <v>27835</v>
      </c>
      <c r="FP13">
        <v>0</v>
      </c>
      <c r="FQ13">
        <v>27835</v>
      </c>
      <c r="FR13">
        <v>27835</v>
      </c>
      <c r="FS13">
        <v>0</v>
      </c>
      <c r="FT13">
        <v>0</v>
      </c>
      <c r="FU13">
        <v>0</v>
      </c>
      <c r="FV13">
        <v>0</v>
      </c>
      <c r="FW13">
        <v>0</v>
      </c>
      <c r="FX13">
        <v>0</v>
      </c>
      <c r="FY13">
        <v>0</v>
      </c>
      <c r="GB13">
        <v>588804</v>
      </c>
      <c r="GC13">
        <v>588804</v>
      </c>
      <c r="GD13">
        <v>59.112000000000002</v>
      </c>
      <c r="GF13">
        <v>0</v>
      </c>
      <c r="GG13">
        <v>0</v>
      </c>
      <c r="GH13">
        <v>0</v>
      </c>
      <c r="GI13">
        <v>0</v>
      </c>
      <c r="GK13">
        <v>0</v>
      </c>
      <c r="GL13">
        <v>0</v>
      </c>
      <c r="GM13">
        <v>0</v>
      </c>
      <c r="GN13">
        <v>0</v>
      </c>
      <c r="GO13">
        <v>0</v>
      </c>
      <c r="GQ13">
        <v>0</v>
      </c>
      <c r="GR13">
        <v>0</v>
      </c>
      <c r="GS13">
        <v>0</v>
      </c>
      <c r="GT13">
        <v>0</v>
      </c>
      <c r="HB13">
        <v>379934357</v>
      </c>
      <c r="HC13">
        <v>3.9798E-2</v>
      </c>
      <c r="HD13">
        <v>116395</v>
      </c>
      <c r="HE13">
        <v>0</v>
      </c>
      <c r="HF13">
        <v>844510</v>
      </c>
      <c r="HG13">
        <v>19267</v>
      </c>
      <c r="HH13">
        <v>94256</v>
      </c>
      <c r="HI13">
        <v>0</v>
      </c>
      <c r="HJ13">
        <v>215741</v>
      </c>
      <c r="HK13">
        <v>2128</v>
      </c>
      <c r="HL13">
        <v>1794</v>
      </c>
      <c r="HM13">
        <v>3000</v>
      </c>
      <c r="HN13">
        <v>347800</v>
      </c>
      <c r="HO13">
        <v>0</v>
      </c>
      <c r="HP13">
        <v>0</v>
      </c>
      <c r="HQ13">
        <v>0</v>
      </c>
      <c r="HR13">
        <v>0</v>
      </c>
      <c r="HS13">
        <v>7897033</v>
      </c>
      <c r="HT13">
        <v>209710</v>
      </c>
      <c r="HW13">
        <v>0</v>
      </c>
      <c r="HX13">
        <v>50</v>
      </c>
      <c r="HY13">
        <v>89</v>
      </c>
      <c r="HZ13">
        <v>130</v>
      </c>
      <c r="IA13">
        <v>120</v>
      </c>
      <c r="IB13">
        <v>237</v>
      </c>
      <c r="IC13">
        <v>626</v>
      </c>
      <c r="ID13">
        <v>0</v>
      </c>
      <c r="IE13">
        <v>0.16700000000000001</v>
      </c>
      <c r="IF13">
        <v>0</v>
      </c>
      <c r="IG13">
        <v>31</v>
      </c>
      <c r="IH13">
        <v>151.65900000000002</v>
      </c>
      <c r="II13">
        <v>0</v>
      </c>
      <c r="IJ13">
        <v>82.197000000000003</v>
      </c>
      <c r="IK13">
        <v>0</v>
      </c>
      <c r="IL13">
        <v>0</v>
      </c>
      <c r="IM13">
        <v>1</v>
      </c>
      <c r="IN13">
        <v>0</v>
      </c>
      <c r="IO13">
        <v>1</v>
      </c>
      <c r="IP13">
        <v>0</v>
      </c>
      <c r="IQ13">
        <v>82.03</v>
      </c>
      <c r="IR13">
        <v>50982</v>
      </c>
      <c r="IS13">
        <v>0</v>
      </c>
      <c r="IT13">
        <v>0</v>
      </c>
      <c r="IU13">
        <v>3000</v>
      </c>
      <c r="IV13">
        <v>0</v>
      </c>
      <c r="IW13">
        <v>6215</v>
      </c>
      <c r="IX13">
        <v>156</v>
      </c>
      <c r="IY13">
        <v>0</v>
      </c>
      <c r="IZ13">
        <v>0</v>
      </c>
      <c r="JA13">
        <v>0</v>
      </c>
      <c r="JB13">
        <v>6</v>
      </c>
      <c r="JC13">
        <v>151004</v>
      </c>
      <c r="JD13">
        <v>12</v>
      </c>
      <c r="JE13">
        <v>163870</v>
      </c>
      <c r="JF13">
        <v>3</v>
      </c>
      <c r="JG13">
        <v>20926</v>
      </c>
      <c r="JH13">
        <v>12000</v>
      </c>
      <c r="JJ13">
        <v>0</v>
      </c>
      <c r="JK13">
        <v>0</v>
      </c>
      <c r="JL13">
        <v>0</v>
      </c>
      <c r="JM13">
        <v>0</v>
      </c>
      <c r="JO13">
        <v>0.84200000000000008</v>
      </c>
      <c r="JP13">
        <v>45.730000000000004</v>
      </c>
      <c r="JQ13">
        <v>12.540000000000001</v>
      </c>
      <c r="JR13">
        <v>7001</v>
      </c>
      <c r="JS13">
        <v>442462</v>
      </c>
      <c r="JT13">
        <v>139341</v>
      </c>
      <c r="JU13">
        <v>15905</v>
      </c>
      <c r="JW13">
        <v>0</v>
      </c>
      <c r="JX13">
        <v>0</v>
      </c>
      <c r="JY13">
        <v>0</v>
      </c>
      <c r="JZ13">
        <v>0</v>
      </c>
      <c r="KD13">
        <v>16097</v>
      </c>
      <c r="KE13">
        <v>7559</v>
      </c>
      <c r="KG13">
        <v>0</v>
      </c>
      <c r="KH13">
        <v>0</v>
      </c>
      <c r="KI13">
        <v>0</v>
      </c>
      <c r="KJ13">
        <v>8</v>
      </c>
      <c r="KK13">
        <v>23</v>
      </c>
      <c r="KL13">
        <v>4972</v>
      </c>
      <c r="KM13">
        <v>14295</v>
      </c>
      <c r="KN13">
        <v>0</v>
      </c>
      <c r="KO13">
        <v>0</v>
      </c>
      <c r="KP13">
        <v>0</v>
      </c>
      <c r="KQ13">
        <v>0</v>
      </c>
      <c r="KS13">
        <v>0</v>
      </c>
      <c r="KT13">
        <v>0</v>
      </c>
      <c r="KU13">
        <v>0</v>
      </c>
      <c r="KW13">
        <v>0</v>
      </c>
      <c r="KX13">
        <v>0</v>
      </c>
      <c r="KY13">
        <v>0</v>
      </c>
      <c r="KZ13">
        <v>0</v>
      </c>
      <c r="LA13">
        <v>0</v>
      </c>
      <c r="LB13">
        <v>0</v>
      </c>
      <c r="LD13">
        <v>0</v>
      </c>
      <c r="LE13">
        <v>0</v>
      </c>
      <c r="LF13">
        <v>0</v>
      </c>
      <c r="LG13">
        <v>0</v>
      </c>
      <c r="LH13">
        <v>0</v>
      </c>
      <c r="LI13">
        <v>0</v>
      </c>
      <c r="LJ13">
        <v>687.23900000000003</v>
      </c>
      <c r="LK13">
        <v>6</v>
      </c>
      <c r="LL13">
        <v>201240</v>
      </c>
      <c r="LM13">
        <v>14501</v>
      </c>
      <c r="LN13">
        <v>0</v>
      </c>
      <c r="LO13">
        <v>0</v>
      </c>
      <c r="LP13">
        <v>0</v>
      </c>
      <c r="LQ13">
        <v>0</v>
      </c>
      <c r="LR13">
        <v>0</v>
      </c>
      <c r="LS13">
        <v>0</v>
      </c>
      <c r="LT13">
        <v>0</v>
      </c>
      <c r="LU13">
        <v>0</v>
      </c>
      <c r="LV13">
        <v>0</v>
      </c>
      <c r="LW13">
        <v>0</v>
      </c>
      <c r="LX13">
        <v>0</v>
      </c>
      <c r="LY13">
        <v>0</v>
      </c>
      <c r="LZ13">
        <v>0</v>
      </c>
      <c r="MA13">
        <v>0</v>
      </c>
      <c r="MB13">
        <v>0</v>
      </c>
      <c r="MC13">
        <v>0</v>
      </c>
      <c r="MD13">
        <v>0</v>
      </c>
      <c r="ME13">
        <v>0</v>
      </c>
      <c r="MF13">
        <v>0</v>
      </c>
      <c r="MG13">
        <v>9432004</v>
      </c>
      <c r="MH13">
        <v>0</v>
      </c>
      <c r="MI13">
        <v>0</v>
      </c>
      <c r="MJ13">
        <v>0</v>
      </c>
      <c r="MK13">
        <v>0</v>
      </c>
      <c r="ML13">
        <v>0</v>
      </c>
    </row>
    <row r="14" spans="1:350" customFormat="1" x14ac:dyDescent="0.3">
      <c r="A14">
        <v>45755</v>
      </c>
      <c r="B14" s="4">
        <v>15808</v>
      </c>
      <c r="C14">
        <v>9</v>
      </c>
      <c r="D14">
        <v>2026</v>
      </c>
      <c r="E14">
        <v>6215</v>
      </c>
      <c r="F14">
        <v>0</v>
      </c>
      <c r="G14">
        <v>748.20500000000004</v>
      </c>
      <c r="H14">
        <v>600.03300000000002</v>
      </c>
      <c r="I14">
        <v>600.03300000000002</v>
      </c>
      <c r="J14">
        <v>748.20500000000004</v>
      </c>
      <c r="K14">
        <v>0</v>
      </c>
      <c r="L14">
        <v>6215</v>
      </c>
      <c r="M14">
        <v>0</v>
      </c>
      <c r="N14">
        <v>0</v>
      </c>
      <c r="P14">
        <v>747.053</v>
      </c>
      <c r="Q14">
        <v>0</v>
      </c>
      <c r="R14">
        <v>351966</v>
      </c>
      <c r="S14">
        <v>471.13900000000001</v>
      </c>
      <c r="U14">
        <v>0</v>
      </c>
      <c r="V14">
        <v>33.49</v>
      </c>
      <c r="W14">
        <v>20814</v>
      </c>
      <c r="X14">
        <v>20814</v>
      </c>
      <c r="Z14">
        <v>0</v>
      </c>
      <c r="AC14">
        <v>0</v>
      </c>
      <c r="AD14" t="s">
        <v>427</v>
      </c>
      <c r="AE14">
        <v>0</v>
      </c>
      <c r="AH14">
        <v>0</v>
      </c>
      <c r="AI14">
        <v>0</v>
      </c>
      <c r="AJ14">
        <v>6215</v>
      </c>
      <c r="AK14" t="s">
        <v>753</v>
      </c>
      <c r="AL14" t="s">
        <v>438</v>
      </c>
      <c r="AM14">
        <v>0</v>
      </c>
      <c r="AN14">
        <v>0</v>
      </c>
      <c r="AO14">
        <v>0</v>
      </c>
      <c r="AP14">
        <v>0</v>
      </c>
      <c r="AQ14">
        <v>0</v>
      </c>
      <c r="AS14">
        <v>0</v>
      </c>
      <c r="AT14">
        <v>0</v>
      </c>
      <c r="AU14">
        <v>0</v>
      </c>
      <c r="AV14">
        <v>0</v>
      </c>
      <c r="AW14">
        <v>9457607</v>
      </c>
      <c r="AX14">
        <v>9343524</v>
      </c>
      <c r="AY14">
        <v>0</v>
      </c>
      <c r="AZ14">
        <v>351966</v>
      </c>
      <c r="BA14">
        <v>0</v>
      </c>
      <c r="BB14">
        <v>0</v>
      </c>
      <c r="BC14">
        <v>0</v>
      </c>
      <c r="BD14">
        <v>0</v>
      </c>
      <c r="BE14">
        <v>0</v>
      </c>
      <c r="BF14">
        <v>8134455</v>
      </c>
      <c r="BG14">
        <v>0</v>
      </c>
      <c r="BJ14">
        <v>0</v>
      </c>
      <c r="BK14">
        <v>0</v>
      </c>
      <c r="BL14">
        <v>0</v>
      </c>
      <c r="BM14">
        <v>0</v>
      </c>
      <c r="BN14">
        <v>0</v>
      </c>
      <c r="BO14">
        <v>0</v>
      </c>
      <c r="BP14">
        <v>0</v>
      </c>
      <c r="BQ14">
        <v>820</v>
      </c>
      <c r="BS14">
        <v>0</v>
      </c>
      <c r="BT14">
        <v>0</v>
      </c>
      <c r="BU14">
        <v>0</v>
      </c>
      <c r="BV14">
        <v>0</v>
      </c>
      <c r="BW14">
        <v>0</v>
      </c>
      <c r="BY14">
        <v>0</v>
      </c>
      <c r="CA14">
        <v>0</v>
      </c>
      <c r="CB14">
        <v>0</v>
      </c>
      <c r="CC14">
        <v>0</v>
      </c>
      <c r="CD14">
        <v>0</v>
      </c>
      <c r="CE14">
        <v>0</v>
      </c>
      <c r="CF14">
        <v>0</v>
      </c>
      <c r="CG14">
        <v>0</v>
      </c>
      <c r="CH14">
        <v>119108</v>
      </c>
      <c r="CI14">
        <v>0</v>
      </c>
      <c r="CJ14">
        <v>4</v>
      </c>
      <c r="CK14">
        <v>0</v>
      </c>
      <c r="CL14">
        <v>0</v>
      </c>
      <c r="CN14">
        <v>0</v>
      </c>
      <c r="CO14">
        <v>1</v>
      </c>
      <c r="CP14">
        <v>0</v>
      </c>
      <c r="CQ14">
        <v>0</v>
      </c>
      <c r="CR14">
        <v>748.20500000000004</v>
      </c>
      <c r="CS14">
        <v>0</v>
      </c>
      <c r="CT14">
        <v>0</v>
      </c>
      <c r="CU14">
        <v>0</v>
      </c>
      <c r="CV14">
        <v>0</v>
      </c>
      <c r="CW14">
        <v>0</v>
      </c>
      <c r="CX14">
        <v>0</v>
      </c>
      <c r="CY14">
        <v>0</v>
      </c>
      <c r="CZ14">
        <v>0</v>
      </c>
      <c r="DB14">
        <v>3729205</v>
      </c>
      <c r="DC14">
        <v>0</v>
      </c>
      <c r="DD14">
        <v>0</v>
      </c>
      <c r="DE14">
        <v>618548</v>
      </c>
      <c r="DF14">
        <v>618548</v>
      </c>
      <c r="DG14">
        <v>99.525000000000006</v>
      </c>
      <c r="DH14">
        <v>0</v>
      </c>
      <c r="DI14">
        <v>0</v>
      </c>
      <c r="DK14">
        <v>2859</v>
      </c>
      <c r="DL14">
        <v>0</v>
      </c>
      <c r="DM14">
        <v>1887358</v>
      </c>
      <c r="DN14">
        <v>5025</v>
      </c>
      <c r="DO14">
        <v>0</v>
      </c>
      <c r="DP14">
        <v>0</v>
      </c>
      <c r="DQ14">
        <v>0</v>
      </c>
      <c r="DR14">
        <v>0</v>
      </c>
      <c r="DS14">
        <v>0</v>
      </c>
      <c r="DT14">
        <v>0</v>
      </c>
      <c r="DU14">
        <v>0</v>
      </c>
      <c r="DV14">
        <v>0</v>
      </c>
      <c r="DW14">
        <v>0</v>
      </c>
      <c r="DX14">
        <v>0</v>
      </c>
      <c r="DY14">
        <v>0</v>
      </c>
      <c r="DZ14">
        <v>0</v>
      </c>
      <c r="EA14">
        <v>0.152</v>
      </c>
      <c r="EB14">
        <v>0</v>
      </c>
      <c r="EC14">
        <v>40.143000000000001</v>
      </c>
      <c r="ED14">
        <v>286912</v>
      </c>
      <c r="EE14">
        <v>0</v>
      </c>
      <c r="EF14">
        <v>0</v>
      </c>
      <c r="EG14">
        <v>0</v>
      </c>
      <c r="EH14">
        <v>611494</v>
      </c>
      <c r="EI14">
        <v>993977</v>
      </c>
      <c r="EJ14">
        <v>39.983000000000004</v>
      </c>
      <c r="EK14">
        <v>28.330000000000002</v>
      </c>
      <c r="EL14">
        <v>0</v>
      </c>
      <c r="EM14">
        <v>0</v>
      </c>
      <c r="EN14">
        <v>2.528</v>
      </c>
      <c r="EO14">
        <v>0</v>
      </c>
      <c r="EP14">
        <v>0</v>
      </c>
      <c r="EQ14">
        <v>70.993000000000009</v>
      </c>
      <c r="ER14">
        <v>0</v>
      </c>
      <c r="ES14">
        <v>98.39</v>
      </c>
      <c r="ET14">
        <v>0</v>
      </c>
      <c r="EV14">
        <v>0</v>
      </c>
      <c r="EW14">
        <v>0</v>
      </c>
      <c r="EX14">
        <v>0</v>
      </c>
      <c r="EZ14">
        <v>7938488</v>
      </c>
      <c r="FA14">
        <v>0</v>
      </c>
      <c r="FB14">
        <v>8285429</v>
      </c>
      <c r="FC14">
        <v>0</v>
      </c>
      <c r="FD14">
        <v>0</v>
      </c>
      <c r="FE14">
        <v>1197328</v>
      </c>
      <c r="FF14">
        <v>207708</v>
      </c>
      <c r="FG14">
        <v>7.0629999999999998E-2</v>
      </c>
      <c r="FH14">
        <v>3.1918000000000002E-2</v>
      </c>
      <c r="FI14">
        <v>0</v>
      </c>
      <c r="FJ14">
        <v>0</v>
      </c>
      <c r="FK14">
        <v>1308.8420000000001</v>
      </c>
      <c r="FL14">
        <v>9809573</v>
      </c>
      <c r="FM14">
        <v>0</v>
      </c>
      <c r="FN14">
        <v>0</v>
      </c>
      <c r="FO14">
        <v>0</v>
      </c>
      <c r="FP14">
        <v>0</v>
      </c>
      <c r="FQ14">
        <v>0</v>
      </c>
      <c r="FR14">
        <v>0</v>
      </c>
      <c r="FS14">
        <v>0</v>
      </c>
      <c r="FT14">
        <v>0</v>
      </c>
      <c r="FU14">
        <v>0</v>
      </c>
      <c r="FV14">
        <v>0</v>
      </c>
      <c r="FW14">
        <v>0</v>
      </c>
      <c r="FX14">
        <v>0</v>
      </c>
      <c r="FY14">
        <v>0</v>
      </c>
      <c r="GB14">
        <v>757723</v>
      </c>
      <c r="GC14">
        <v>757723</v>
      </c>
      <c r="GD14">
        <v>77.179000000000002</v>
      </c>
      <c r="GF14">
        <v>0</v>
      </c>
      <c r="GG14">
        <v>0</v>
      </c>
      <c r="GH14">
        <v>0</v>
      </c>
      <c r="GI14">
        <v>0</v>
      </c>
      <c r="GK14">
        <v>0</v>
      </c>
      <c r="GL14">
        <v>0</v>
      </c>
      <c r="GM14">
        <v>0</v>
      </c>
      <c r="GN14">
        <v>0</v>
      </c>
      <c r="GO14">
        <v>0</v>
      </c>
      <c r="GQ14">
        <v>0</v>
      </c>
      <c r="GR14">
        <v>0</v>
      </c>
      <c r="GS14">
        <v>0</v>
      </c>
      <c r="GT14">
        <v>0</v>
      </c>
      <c r="HB14">
        <v>379934357</v>
      </c>
      <c r="HC14">
        <v>3.9798E-2</v>
      </c>
      <c r="HD14">
        <v>119108</v>
      </c>
      <c r="HE14">
        <v>0</v>
      </c>
      <c r="HF14">
        <v>806444</v>
      </c>
      <c r="HG14">
        <v>6837</v>
      </c>
      <c r="HH14">
        <v>51872</v>
      </c>
      <c r="HI14">
        <v>0</v>
      </c>
      <c r="HJ14">
        <v>250629</v>
      </c>
      <c r="HK14">
        <v>3275</v>
      </c>
      <c r="HL14">
        <v>1987</v>
      </c>
      <c r="HM14">
        <v>0</v>
      </c>
      <c r="HN14">
        <v>0</v>
      </c>
      <c r="HO14">
        <v>0</v>
      </c>
      <c r="HP14">
        <v>107964</v>
      </c>
      <c r="HQ14">
        <v>0</v>
      </c>
      <c r="HR14">
        <v>0</v>
      </c>
      <c r="HS14">
        <v>7933463</v>
      </c>
      <c r="HT14">
        <v>207708</v>
      </c>
      <c r="HW14">
        <v>0</v>
      </c>
      <c r="HX14">
        <v>89</v>
      </c>
      <c r="HY14">
        <v>41</v>
      </c>
      <c r="HZ14">
        <v>59</v>
      </c>
      <c r="IA14">
        <v>87</v>
      </c>
      <c r="IB14">
        <v>117</v>
      </c>
      <c r="IC14">
        <v>393</v>
      </c>
      <c r="ID14">
        <v>0</v>
      </c>
      <c r="IE14">
        <v>0</v>
      </c>
      <c r="IF14">
        <v>0</v>
      </c>
      <c r="IG14">
        <v>11</v>
      </c>
      <c r="IH14">
        <v>83.463000000000008</v>
      </c>
      <c r="II14">
        <v>392.59500000000003</v>
      </c>
      <c r="IJ14">
        <v>33.49</v>
      </c>
      <c r="IK14">
        <v>155.53800000000001</v>
      </c>
      <c r="IL14">
        <v>0</v>
      </c>
      <c r="IM14">
        <v>0</v>
      </c>
      <c r="IN14">
        <v>0</v>
      </c>
      <c r="IO14">
        <v>0</v>
      </c>
      <c r="IP14">
        <v>548.13300000000004</v>
      </c>
      <c r="IQ14">
        <v>33.49</v>
      </c>
      <c r="IR14">
        <v>20814</v>
      </c>
      <c r="IS14">
        <v>42773</v>
      </c>
      <c r="IT14">
        <v>0</v>
      </c>
      <c r="IU14">
        <v>0</v>
      </c>
      <c r="IV14">
        <v>0</v>
      </c>
      <c r="IW14">
        <v>6215</v>
      </c>
      <c r="IX14">
        <v>0</v>
      </c>
      <c r="IY14">
        <v>0</v>
      </c>
      <c r="IZ14">
        <v>150737</v>
      </c>
      <c r="JA14">
        <v>0</v>
      </c>
      <c r="JB14">
        <v>0</v>
      </c>
      <c r="JC14">
        <v>0</v>
      </c>
      <c r="JD14">
        <v>0</v>
      </c>
      <c r="JE14">
        <v>0</v>
      </c>
      <c r="JF14">
        <v>0</v>
      </c>
      <c r="JG14">
        <v>0</v>
      </c>
      <c r="JH14">
        <v>0</v>
      </c>
      <c r="JJ14">
        <v>0</v>
      </c>
      <c r="JK14">
        <v>0</v>
      </c>
      <c r="JL14">
        <v>0</v>
      </c>
      <c r="JM14">
        <v>0</v>
      </c>
      <c r="JO14">
        <v>13.337000000000002</v>
      </c>
      <c r="JP14">
        <v>43.565000000000005</v>
      </c>
      <c r="JQ14">
        <v>20.277000000000001</v>
      </c>
      <c r="JR14">
        <v>110896</v>
      </c>
      <c r="JS14">
        <v>421514</v>
      </c>
      <c r="JT14">
        <v>225313</v>
      </c>
      <c r="JU14">
        <v>0</v>
      </c>
      <c r="JW14">
        <v>0</v>
      </c>
      <c r="JX14">
        <v>0</v>
      </c>
      <c r="JY14">
        <v>0</v>
      </c>
      <c r="JZ14">
        <v>0</v>
      </c>
      <c r="KD14">
        <v>0</v>
      </c>
      <c r="KE14">
        <v>7559</v>
      </c>
      <c r="KG14">
        <v>0</v>
      </c>
      <c r="KH14">
        <v>0</v>
      </c>
      <c r="KI14">
        <v>0</v>
      </c>
      <c r="KJ14">
        <v>7</v>
      </c>
      <c r="KK14">
        <v>4</v>
      </c>
      <c r="KL14">
        <v>4351</v>
      </c>
      <c r="KM14">
        <v>2486</v>
      </c>
      <c r="KN14">
        <v>0</v>
      </c>
      <c r="KO14">
        <v>0</v>
      </c>
      <c r="KP14">
        <v>0</v>
      </c>
      <c r="KQ14">
        <v>0</v>
      </c>
      <c r="KS14">
        <v>0</v>
      </c>
      <c r="KT14">
        <v>0</v>
      </c>
      <c r="KU14">
        <v>0</v>
      </c>
      <c r="KW14">
        <v>0</v>
      </c>
      <c r="KX14">
        <v>0</v>
      </c>
      <c r="KY14">
        <v>0</v>
      </c>
      <c r="KZ14">
        <v>0</v>
      </c>
      <c r="LA14">
        <v>0</v>
      </c>
      <c r="LB14">
        <v>0</v>
      </c>
      <c r="LD14">
        <v>0</v>
      </c>
      <c r="LE14">
        <v>0</v>
      </c>
      <c r="LF14">
        <v>0</v>
      </c>
      <c r="LG14">
        <v>0</v>
      </c>
      <c r="LH14">
        <v>0</v>
      </c>
      <c r="LI14">
        <v>0</v>
      </c>
      <c r="LJ14">
        <v>751.13400000000001</v>
      </c>
      <c r="LK14">
        <v>7</v>
      </c>
      <c r="LL14">
        <v>234780</v>
      </c>
      <c r="LM14">
        <v>15849</v>
      </c>
      <c r="LN14">
        <v>0</v>
      </c>
      <c r="LO14">
        <v>0</v>
      </c>
      <c r="LP14">
        <v>0</v>
      </c>
      <c r="LQ14">
        <v>0</v>
      </c>
      <c r="LR14">
        <v>0</v>
      </c>
      <c r="LS14">
        <v>0</v>
      </c>
      <c r="LT14">
        <v>0</v>
      </c>
      <c r="LU14">
        <v>0</v>
      </c>
      <c r="LV14">
        <v>0</v>
      </c>
      <c r="LW14">
        <v>0</v>
      </c>
      <c r="LX14">
        <v>0</v>
      </c>
      <c r="LY14">
        <v>0</v>
      </c>
      <c r="LZ14">
        <v>0</v>
      </c>
      <c r="MA14">
        <v>0</v>
      </c>
      <c r="MB14">
        <v>0</v>
      </c>
      <c r="MC14">
        <v>0</v>
      </c>
      <c r="MD14">
        <v>0</v>
      </c>
      <c r="ME14">
        <v>0</v>
      </c>
      <c r="MF14">
        <v>0</v>
      </c>
      <c r="MG14">
        <v>9457607</v>
      </c>
      <c r="MH14">
        <v>0</v>
      </c>
      <c r="MI14">
        <v>0</v>
      </c>
      <c r="MJ14">
        <v>0</v>
      </c>
      <c r="MK14">
        <v>0</v>
      </c>
      <c r="ML14">
        <v>0</v>
      </c>
    </row>
    <row r="15" spans="1:350" customFormat="1" x14ac:dyDescent="0.3">
      <c r="A15">
        <v>45755</v>
      </c>
      <c r="B15" s="4">
        <v>15809</v>
      </c>
      <c r="C15">
        <v>9</v>
      </c>
      <c r="D15">
        <v>2026</v>
      </c>
      <c r="E15">
        <v>6215</v>
      </c>
      <c r="F15">
        <v>0</v>
      </c>
      <c r="G15">
        <v>134.84300000000002</v>
      </c>
      <c r="H15">
        <v>133.30600000000001</v>
      </c>
      <c r="I15">
        <v>133.30600000000001</v>
      </c>
      <c r="J15">
        <v>134.84300000000002</v>
      </c>
      <c r="K15">
        <v>0</v>
      </c>
      <c r="L15">
        <v>6215</v>
      </c>
      <c r="M15">
        <v>0</v>
      </c>
      <c r="N15">
        <v>0</v>
      </c>
      <c r="P15">
        <v>135.422</v>
      </c>
      <c r="Q15">
        <v>0</v>
      </c>
      <c r="R15">
        <v>63803</v>
      </c>
      <c r="S15">
        <v>471.13900000000001</v>
      </c>
      <c r="U15">
        <v>0</v>
      </c>
      <c r="V15">
        <v>25.645</v>
      </c>
      <c r="W15">
        <v>15938</v>
      </c>
      <c r="X15">
        <v>15938</v>
      </c>
      <c r="Z15">
        <v>0</v>
      </c>
      <c r="AC15">
        <v>0</v>
      </c>
      <c r="AD15" t="s">
        <v>427</v>
      </c>
      <c r="AE15">
        <v>0</v>
      </c>
      <c r="AH15">
        <v>0</v>
      </c>
      <c r="AI15">
        <v>0</v>
      </c>
      <c r="AJ15">
        <v>6215</v>
      </c>
      <c r="AK15" t="s">
        <v>753</v>
      </c>
      <c r="AL15" t="s">
        <v>439</v>
      </c>
      <c r="AM15">
        <v>0</v>
      </c>
      <c r="AN15">
        <v>0</v>
      </c>
      <c r="AO15">
        <v>0</v>
      </c>
      <c r="AP15">
        <v>0</v>
      </c>
      <c r="AQ15">
        <v>0</v>
      </c>
      <c r="AS15">
        <v>0</v>
      </c>
      <c r="AT15">
        <v>0</v>
      </c>
      <c r="AU15">
        <v>0</v>
      </c>
      <c r="AV15">
        <v>0</v>
      </c>
      <c r="AW15">
        <v>1562902</v>
      </c>
      <c r="AX15">
        <v>1563262</v>
      </c>
      <c r="AY15">
        <v>0</v>
      </c>
      <c r="AZ15">
        <v>63803</v>
      </c>
      <c r="BA15">
        <v>0</v>
      </c>
      <c r="BB15">
        <v>0</v>
      </c>
      <c r="BC15">
        <v>0</v>
      </c>
      <c r="BD15">
        <v>0</v>
      </c>
      <c r="BE15">
        <v>0</v>
      </c>
      <c r="BF15">
        <v>1387421</v>
      </c>
      <c r="BG15">
        <v>0</v>
      </c>
      <c r="BJ15">
        <v>0</v>
      </c>
      <c r="BK15">
        <v>0</v>
      </c>
      <c r="BL15">
        <v>0</v>
      </c>
      <c r="BM15">
        <v>0</v>
      </c>
      <c r="BN15">
        <v>0</v>
      </c>
      <c r="BO15">
        <v>0</v>
      </c>
      <c r="BP15">
        <v>0</v>
      </c>
      <c r="BQ15">
        <v>907</v>
      </c>
      <c r="BS15">
        <v>0</v>
      </c>
      <c r="BT15">
        <v>0</v>
      </c>
      <c r="BU15">
        <v>0</v>
      </c>
      <c r="BV15">
        <v>0</v>
      </c>
      <c r="BW15">
        <v>0</v>
      </c>
      <c r="BY15">
        <v>0</v>
      </c>
      <c r="CA15">
        <v>0</v>
      </c>
      <c r="CB15">
        <v>0</v>
      </c>
      <c r="CC15">
        <v>0</v>
      </c>
      <c r="CD15">
        <v>0</v>
      </c>
      <c r="CE15">
        <v>0</v>
      </c>
      <c r="CF15">
        <v>0</v>
      </c>
      <c r="CG15">
        <v>0</v>
      </c>
      <c r="CH15">
        <v>0</v>
      </c>
      <c r="CI15">
        <v>0</v>
      </c>
      <c r="CJ15">
        <v>4</v>
      </c>
      <c r="CK15">
        <v>0</v>
      </c>
      <c r="CL15">
        <v>0</v>
      </c>
      <c r="CN15">
        <v>0</v>
      </c>
      <c r="CO15">
        <v>1</v>
      </c>
      <c r="CP15">
        <v>0</v>
      </c>
      <c r="CQ15">
        <v>0</v>
      </c>
      <c r="CR15">
        <v>134.84300000000002</v>
      </c>
      <c r="CS15">
        <v>0</v>
      </c>
      <c r="CT15">
        <v>0</v>
      </c>
      <c r="CU15">
        <v>0</v>
      </c>
      <c r="CV15">
        <v>0</v>
      </c>
      <c r="CW15">
        <v>0</v>
      </c>
      <c r="CX15">
        <v>0</v>
      </c>
      <c r="CY15">
        <v>0</v>
      </c>
      <c r="CZ15">
        <v>0</v>
      </c>
      <c r="DB15">
        <v>828497</v>
      </c>
      <c r="DC15">
        <v>0</v>
      </c>
      <c r="DD15">
        <v>0</v>
      </c>
      <c r="DE15">
        <v>150170</v>
      </c>
      <c r="DF15">
        <v>150170</v>
      </c>
      <c r="DG15">
        <v>24.163</v>
      </c>
      <c r="DH15">
        <v>0</v>
      </c>
      <c r="DI15">
        <v>0</v>
      </c>
      <c r="DK15">
        <v>4193</v>
      </c>
      <c r="DL15">
        <v>0</v>
      </c>
      <c r="DM15">
        <v>135393</v>
      </c>
      <c r="DN15">
        <v>360</v>
      </c>
      <c r="DO15">
        <v>0</v>
      </c>
      <c r="DP15">
        <v>0</v>
      </c>
      <c r="DQ15">
        <v>0</v>
      </c>
      <c r="DR15">
        <v>0</v>
      </c>
      <c r="DS15">
        <v>0</v>
      </c>
      <c r="DT15">
        <v>0</v>
      </c>
      <c r="DU15">
        <v>0</v>
      </c>
      <c r="DV15">
        <v>0</v>
      </c>
      <c r="DW15">
        <v>0</v>
      </c>
      <c r="DX15">
        <v>0</v>
      </c>
      <c r="DY15">
        <v>0</v>
      </c>
      <c r="DZ15">
        <v>0</v>
      </c>
      <c r="EA15">
        <v>0</v>
      </c>
      <c r="EB15">
        <v>0</v>
      </c>
      <c r="EC15">
        <v>14.198</v>
      </c>
      <c r="ED15">
        <v>101477</v>
      </c>
      <c r="EE15">
        <v>0</v>
      </c>
      <c r="EF15">
        <v>0</v>
      </c>
      <c r="EG15">
        <v>0</v>
      </c>
      <c r="EH15">
        <v>34276</v>
      </c>
      <c r="EI15">
        <v>0</v>
      </c>
      <c r="EJ15">
        <v>0</v>
      </c>
      <c r="EK15">
        <v>1.085</v>
      </c>
      <c r="EL15">
        <v>0</v>
      </c>
      <c r="EM15">
        <v>0</v>
      </c>
      <c r="EN15">
        <v>0.45200000000000001</v>
      </c>
      <c r="EO15">
        <v>0</v>
      </c>
      <c r="EP15">
        <v>0</v>
      </c>
      <c r="EQ15">
        <v>1.5370000000000001</v>
      </c>
      <c r="ER15">
        <v>0</v>
      </c>
      <c r="ES15">
        <v>5.5150000000000006</v>
      </c>
      <c r="ET15">
        <v>0</v>
      </c>
      <c r="EV15">
        <v>0</v>
      </c>
      <c r="EW15">
        <v>0</v>
      </c>
      <c r="EX15">
        <v>0</v>
      </c>
      <c r="EZ15">
        <v>1323618</v>
      </c>
      <c r="FA15">
        <v>0</v>
      </c>
      <c r="FB15">
        <v>1387061</v>
      </c>
      <c r="FC15">
        <v>0</v>
      </c>
      <c r="FD15">
        <v>0</v>
      </c>
      <c r="FE15">
        <v>204217</v>
      </c>
      <c r="FF15">
        <v>35427</v>
      </c>
      <c r="FG15">
        <v>7.0629999999999998E-2</v>
      </c>
      <c r="FH15">
        <v>3.1918000000000002E-2</v>
      </c>
      <c r="FI15">
        <v>0</v>
      </c>
      <c r="FJ15">
        <v>0</v>
      </c>
      <c r="FK15">
        <v>223.23700000000002</v>
      </c>
      <c r="FL15">
        <v>1626705</v>
      </c>
      <c r="FM15">
        <v>0</v>
      </c>
      <c r="FN15">
        <v>0</v>
      </c>
      <c r="FO15">
        <v>0</v>
      </c>
      <c r="FP15">
        <v>0</v>
      </c>
      <c r="FQ15">
        <v>0</v>
      </c>
      <c r="FR15">
        <v>0</v>
      </c>
      <c r="FS15">
        <v>0</v>
      </c>
      <c r="FT15">
        <v>0</v>
      </c>
      <c r="FU15">
        <v>0</v>
      </c>
      <c r="FV15">
        <v>0</v>
      </c>
      <c r="FW15">
        <v>0</v>
      </c>
      <c r="FX15">
        <v>0</v>
      </c>
      <c r="FY15">
        <v>0</v>
      </c>
      <c r="GB15">
        <v>0</v>
      </c>
      <c r="GC15">
        <v>0</v>
      </c>
      <c r="GD15">
        <v>0</v>
      </c>
      <c r="GF15">
        <v>0</v>
      </c>
      <c r="GG15">
        <v>0</v>
      </c>
      <c r="GH15">
        <v>0</v>
      </c>
      <c r="GI15">
        <v>0</v>
      </c>
      <c r="GK15">
        <v>0</v>
      </c>
      <c r="GL15">
        <v>0</v>
      </c>
      <c r="GM15">
        <v>0</v>
      </c>
      <c r="GN15">
        <v>0</v>
      </c>
      <c r="GO15">
        <v>0</v>
      </c>
      <c r="GQ15">
        <v>0</v>
      </c>
      <c r="GR15">
        <v>0</v>
      </c>
      <c r="GS15">
        <v>0</v>
      </c>
      <c r="GT15">
        <v>0</v>
      </c>
      <c r="HB15">
        <v>0</v>
      </c>
      <c r="HC15">
        <v>3.9798E-2</v>
      </c>
      <c r="HD15">
        <v>0</v>
      </c>
      <c r="HE15">
        <v>0</v>
      </c>
      <c r="HF15">
        <v>179163</v>
      </c>
      <c r="HG15">
        <v>11187</v>
      </c>
      <c r="HH15">
        <v>29765</v>
      </c>
      <c r="HI15">
        <v>0</v>
      </c>
      <c r="HJ15">
        <v>36948</v>
      </c>
      <c r="HK15">
        <v>0</v>
      </c>
      <c r="HL15">
        <v>0</v>
      </c>
      <c r="HM15">
        <v>0</v>
      </c>
      <c r="HN15">
        <v>0</v>
      </c>
      <c r="HO15">
        <v>0</v>
      </c>
      <c r="HP15">
        <v>0</v>
      </c>
      <c r="HQ15">
        <v>0</v>
      </c>
      <c r="HR15">
        <v>0</v>
      </c>
      <c r="HS15">
        <v>1323258</v>
      </c>
      <c r="HT15">
        <v>35427</v>
      </c>
      <c r="HW15">
        <v>0</v>
      </c>
      <c r="HX15">
        <v>0</v>
      </c>
      <c r="HY15">
        <v>7</v>
      </c>
      <c r="HZ15">
        <v>7</v>
      </c>
      <c r="IA15">
        <v>34</v>
      </c>
      <c r="IB15">
        <v>43</v>
      </c>
      <c r="IC15">
        <v>91</v>
      </c>
      <c r="ID15">
        <v>0</v>
      </c>
      <c r="IE15">
        <v>0</v>
      </c>
      <c r="IF15">
        <v>0</v>
      </c>
      <c r="IG15">
        <v>18</v>
      </c>
      <c r="IH15">
        <v>47.893000000000001</v>
      </c>
      <c r="II15">
        <v>0</v>
      </c>
      <c r="IJ15">
        <v>25.645</v>
      </c>
      <c r="IK15">
        <v>0</v>
      </c>
      <c r="IL15">
        <v>0</v>
      </c>
      <c r="IM15">
        <v>0</v>
      </c>
      <c r="IN15">
        <v>0</v>
      </c>
      <c r="IO15">
        <v>0</v>
      </c>
      <c r="IP15">
        <v>0</v>
      </c>
      <c r="IQ15">
        <v>25.645</v>
      </c>
      <c r="IR15">
        <v>15938</v>
      </c>
      <c r="IS15">
        <v>0</v>
      </c>
      <c r="IT15">
        <v>0</v>
      </c>
      <c r="IU15">
        <v>0</v>
      </c>
      <c r="IV15">
        <v>0</v>
      </c>
      <c r="IW15">
        <v>6215</v>
      </c>
      <c r="IX15">
        <v>0</v>
      </c>
      <c r="IY15">
        <v>0</v>
      </c>
      <c r="IZ15">
        <v>0</v>
      </c>
      <c r="JA15">
        <v>0</v>
      </c>
      <c r="JB15">
        <v>0</v>
      </c>
      <c r="JC15">
        <v>0</v>
      </c>
      <c r="JD15">
        <v>0</v>
      </c>
      <c r="JE15">
        <v>0</v>
      </c>
      <c r="JF15">
        <v>0</v>
      </c>
      <c r="JG15">
        <v>0</v>
      </c>
      <c r="JH15">
        <v>0</v>
      </c>
      <c r="JJ15">
        <v>0</v>
      </c>
      <c r="JK15">
        <v>0</v>
      </c>
      <c r="JL15">
        <v>0</v>
      </c>
      <c r="JM15">
        <v>0</v>
      </c>
      <c r="JO15">
        <v>0</v>
      </c>
      <c r="JP15">
        <v>0</v>
      </c>
      <c r="JQ15">
        <v>0</v>
      </c>
      <c r="JR15">
        <v>0</v>
      </c>
      <c r="JS15">
        <v>0</v>
      </c>
      <c r="JT15">
        <v>0</v>
      </c>
      <c r="JU15">
        <v>0</v>
      </c>
      <c r="JW15">
        <v>0</v>
      </c>
      <c r="JX15">
        <v>0</v>
      </c>
      <c r="JY15">
        <v>0</v>
      </c>
      <c r="JZ15">
        <v>0</v>
      </c>
      <c r="KD15">
        <v>0</v>
      </c>
      <c r="KE15">
        <v>7559</v>
      </c>
      <c r="KG15">
        <v>0</v>
      </c>
      <c r="KH15">
        <v>0</v>
      </c>
      <c r="KI15">
        <v>0</v>
      </c>
      <c r="KJ15">
        <v>10</v>
      </c>
      <c r="KK15">
        <v>8</v>
      </c>
      <c r="KL15">
        <v>6215</v>
      </c>
      <c r="KM15">
        <v>4972</v>
      </c>
      <c r="KN15">
        <v>0</v>
      </c>
      <c r="KO15">
        <v>0</v>
      </c>
      <c r="KP15">
        <v>0</v>
      </c>
      <c r="KQ15">
        <v>0</v>
      </c>
      <c r="KS15">
        <v>0</v>
      </c>
      <c r="KT15">
        <v>0</v>
      </c>
      <c r="KU15">
        <v>0</v>
      </c>
      <c r="KW15">
        <v>0</v>
      </c>
      <c r="KX15">
        <v>0</v>
      </c>
      <c r="KY15">
        <v>0</v>
      </c>
      <c r="KZ15">
        <v>0</v>
      </c>
      <c r="LA15">
        <v>0</v>
      </c>
      <c r="LB15">
        <v>0</v>
      </c>
      <c r="LD15">
        <v>0</v>
      </c>
      <c r="LE15">
        <v>0</v>
      </c>
      <c r="LF15">
        <v>0</v>
      </c>
      <c r="LG15">
        <v>0</v>
      </c>
      <c r="LH15">
        <v>0</v>
      </c>
      <c r="LI15">
        <v>0</v>
      </c>
      <c r="LJ15">
        <v>161.5</v>
      </c>
      <c r="LK15">
        <v>1</v>
      </c>
      <c r="LL15">
        <v>33540</v>
      </c>
      <c r="LM15">
        <v>3408</v>
      </c>
      <c r="LN15">
        <v>0</v>
      </c>
      <c r="LO15">
        <v>0</v>
      </c>
      <c r="LP15">
        <v>0</v>
      </c>
      <c r="LQ15">
        <v>0</v>
      </c>
      <c r="LR15">
        <v>0</v>
      </c>
      <c r="LS15">
        <v>0</v>
      </c>
      <c r="LT15">
        <v>0</v>
      </c>
      <c r="LU15">
        <v>0</v>
      </c>
      <c r="LV15">
        <v>0</v>
      </c>
      <c r="LW15">
        <v>0</v>
      </c>
      <c r="LX15">
        <v>0</v>
      </c>
      <c r="LY15">
        <v>0</v>
      </c>
      <c r="LZ15">
        <v>0</v>
      </c>
      <c r="MA15">
        <v>0</v>
      </c>
      <c r="MB15">
        <v>0</v>
      </c>
      <c r="MC15">
        <v>0</v>
      </c>
      <c r="MD15">
        <v>0</v>
      </c>
      <c r="ME15">
        <v>0</v>
      </c>
      <c r="MF15">
        <v>0</v>
      </c>
      <c r="MG15">
        <v>1562902</v>
      </c>
      <c r="MH15">
        <v>0</v>
      </c>
      <c r="MI15">
        <v>0</v>
      </c>
      <c r="MJ15">
        <v>0</v>
      </c>
      <c r="MK15">
        <v>0</v>
      </c>
      <c r="ML15">
        <v>0</v>
      </c>
    </row>
    <row r="16" spans="1:350" customFormat="1" x14ac:dyDescent="0.3">
      <c r="A16">
        <v>45755</v>
      </c>
      <c r="B16" s="4">
        <v>15814</v>
      </c>
      <c r="C16">
        <v>9</v>
      </c>
      <c r="D16">
        <v>2026</v>
      </c>
      <c r="E16">
        <v>6215</v>
      </c>
      <c r="F16">
        <v>0</v>
      </c>
      <c r="G16">
        <v>62.618000000000002</v>
      </c>
      <c r="H16">
        <v>60.452000000000005</v>
      </c>
      <c r="I16">
        <v>60.452000000000005</v>
      </c>
      <c r="J16">
        <v>62.618000000000002</v>
      </c>
      <c r="K16">
        <v>0</v>
      </c>
      <c r="L16">
        <v>6215</v>
      </c>
      <c r="M16">
        <v>0</v>
      </c>
      <c r="N16">
        <v>0</v>
      </c>
      <c r="P16">
        <v>62.618000000000002</v>
      </c>
      <c r="Q16">
        <v>0</v>
      </c>
      <c r="R16">
        <v>29502</v>
      </c>
      <c r="S16">
        <v>471.13900000000001</v>
      </c>
      <c r="U16">
        <v>0</v>
      </c>
      <c r="V16">
        <v>4.9580000000000002</v>
      </c>
      <c r="W16">
        <v>3081</v>
      </c>
      <c r="X16">
        <v>3081</v>
      </c>
      <c r="Z16">
        <v>0</v>
      </c>
      <c r="AC16">
        <v>0</v>
      </c>
      <c r="AD16" t="s">
        <v>427</v>
      </c>
      <c r="AE16">
        <v>0</v>
      </c>
      <c r="AH16">
        <v>0</v>
      </c>
      <c r="AI16">
        <v>0</v>
      </c>
      <c r="AJ16">
        <v>6215</v>
      </c>
      <c r="AK16" t="s">
        <v>753</v>
      </c>
      <c r="AL16" t="s">
        <v>440</v>
      </c>
      <c r="AM16">
        <v>0</v>
      </c>
      <c r="AN16">
        <v>0</v>
      </c>
      <c r="AO16">
        <v>0</v>
      </c>
      <c r="AP16">
        <v>0</v>
      </c>
      <c r="AQ16">
        <v>0</v>
      </c>
      <c r="AS16">
        <v>0</v>
      </c>
      <c r="AT16">
        <v>0</v>
      </c>
      <c r="AU16">
        <v>0</v>
      </c>
      <c r="AV16">
        <v>0</v>
      </c>
      <c r="AW16">
        <v>990506</v>
      </c>
      <c r="AX16">
        <v>980989</v>
      </c>
      <c r="AY16">
        <v>0</v>
      </c>
      <c r="AZ16">
        <v>29502</v>
      </c>
      <c r="BA16">
        <v>0</v>
      </c>
      <c r="BB16">
        <v>0</v>
      </c>
      <c r="BC16">
        <v>0</v>
      </c>
      <c r="BD16">
        <v>0</v>
      </c>
      <c r="BE16">
        <v>0</v>
      </c>
      <c r="BF16">
        <v>840751</v>
      </c>
      <c r="BG16">
        <v>0</v>
      </c>
      <c r="BJ16">
        <v>0</v>
      </c>
      <c r="BK16">
        <v>0</v>
      </c>
      <c r="BL16">
        <v>0</v>
      </c>
      <c r="BM16">
        <v>0</v>
      </c>
      <c r="BN16">
        <v>0</v>
      </c>
      <c r="BO16">
        <v>0</v>
      </c>
      <c r="BP16">
        <v>0</v>
      </c>
      <c r="BQ16">
        <v>921</v>
      </c>
      <c r="BS16">
        <v>0</v>
      </c>
      <c r="BT16">
        <v>0</v>
      </c>
      <c r="BU16">
        <v>0</v>
      </c>
      <c r="BV16">
        <v>0</v>
      </c>
      <c r="BW16">
        <v>0</v>
      </c>
      <c r="BY16">
        <v>0</v>
      </c>
      <c r="CA16">
        <v>0</v>
      </c>
      <c r="CB16">
        <v>0</v>
      </c>
      <c r="CC16">
        <v>0</v>
      </c>
      <c r="CD16">
        <v>0</v>
      </c>
      <c r="CE16">
        <v>0</v>
      </c>
      <c r="CF16">
        <v>0</v>
      </c>
      <c r="CG16">
        <v>0</v>
      </c>
      <c r="CH16">
        <v>9968</v>
      </c>
      <c r="CI16">
        <v>0</v>
      </c>
      <c r="CJ16">
        <v>4</v>
      </c>
      <c r="CK16">
        <v>0</v>
      </c>
      <c r="CL16">
        <v>0</v>
      </c>
      <c r="CN16">
        <v>0</v>
      </c>
      <c r="CO16">
        <v>1</v>
      </c>
      <c r="CP16">
        <v>0.13600000000000001</v>
      </c>
      <c r="CQ16">
        <v>0</v>
      </c>
      <c r="CR16">
        <v>62.618000000000002</v>
      </c>
      <c r="CS16">
        <v>0</v>
      </c>
      <c r="CT16">
        <v>0</v>
      </c>
      <c r="CU16">
        <v>0</v>
      </c>
      <c r="CV16">
        <v>0</v>
      </c>
      <c r="CW16">
        <v>0</v>
      </c>
      <c r="CX16">
        <v>0</v>
      </c>
      <c r="CY16">
        <v>0</v>
      </c>
      <c r="CZ16">
        <v>0</v>
      </c>
      <c r="DB16">
        <v>375709</v>
      </c>
      <c r="DC16">
        <v>0</v>
      </c>
      <c r="DD16">
        <v>0</v>
      </c>
      <c r="DE16">
        <v>144421</v>
      </c>
      <c r="DF16">
        <v>146458</v>
      </c>
      <c r="DG16">
        <v>23.238</v>
      </c>
      <c r="DH16">
        <v>0</v>
      </c>
      <c r="DI16">
        <v>2037</v>
      </c>
      <c r="DK16">
        <v>4401</v>
      </c>
      <c r="DL16">
        <v>0</v>
      </c>
      <c r="DM16">
        <v>169241</v>
      </c>
      <c r="DN16">
        <v>451</v>
      </c>
      <c r="DO16">
        <v>0</v>
      </c>
      <c r="DP16">
        <v>0</v>
      </c>
      <c r="DQ16">
        <v>0</v>
      </c>
      <c r="DR16">
        <v>0</v>
      </c>
      <c r="DS16">
        <v>0</v>
      </c>
      <c r="DT16">
        <v>0</v>
      </c>
      <c r="DU16">
        <v>0</v>
      </c>
      <c r="DV16">
        <v>0</v>
      </c>
      <c r="DW16">
        <v>0</v>
      </c>
      <c r="DX16">
        <v>0</v>
      </c>
      <c r="DY16">
        <v>0</v>
      </c>
      <c r="DZ16">
        <v>0</v>
      </c>
      <c r="EA16">
        <v>0.109</v>
      </c>
      <c r="EB16">
        <v>0</v>
      </c>
      <c r="EC16">
        <v>18.13</v>
      </c>
      <c r="ED16">
        <v>129580</v>
      </c>
      <c r="EE16">
        <v>0</v>
      </c>
      <c r="EF16">
        <v>0</v>
      </c>
      <c r="EG16">
        <v>0</v>
      </c>
      <c r="EH16">
        <v>40112</v>
      </c>
      <c r="EI16">
        <v>0</v>
      </c>
      <c r="EJ16">
        <v>0</v>
      </c>
      <c r="EK16">
        <v>1.7930000000000001</v>
      </c>
      <c r="EL16">
        <v>0</v>
      </c>
      <c r="EM16">
        <v>0</v>
      </c>
      <c r="EN16">
        <v>0.10600000000000001</v>
      </c>
      <c r="EO16">
        <v>0</v>
      </c>
      <c r="EP16">
        <v>0</v>
      </c>
      <c r="EQ16">
        <v>2.008</v>
      </c>
      <c r="ER16">
        <v>0</v>
      </c>
      <c r="ES16">
        <v>6.4540000000000006</v>
      </c>
      <c r="ET16">
        <v>0</v>
      </c>
      <c r="EV16">
        <v>0</v>
      </c>
      <c r="EW16">
        <v>0</v>
      </c>
      <c r="EX16">
        <v>0</v>
      </c>
      <c r="EZ16">
        <v>835769</v>
      </c>
      <c r="FA16">
        <v>0</v>
      </c>
      <c r="FB16">
        <v>864820</v>
      </c>
      <c r="FC16">
        <v>0</v>
      </c>
      <c r="FD16">
        <v>0</v>
      </c>
      <c r="FE16">
        <v>123752</v>
      </c>
      <c r="FF16">
        <v>21468</v>
      </c>
      <c r="FG16">
        <v>7.0629999999999998E-2</v>
      </c>
      <c r="FH16">
        <v>3.1918000000000002E-2</v>
      </c>
      <c r="FI16">
        <v>0</v>
      </c>
      <c r="FJ16">
        <v>0</v>
      </c>
      <c r="FK16">
        <v>135.27800000000002</v>
      </c>
      <c r="FL16">
        <v>1020008</v>
      </c>
      <c r="FM16">
        <v>0</v>
      </c>
      <c r="FN16">
        <v>0</v>
      </c>
      <c r="FO16">
        <v>3889</v>
      </c>
      <c r="FP16">
        <v>0</v>
      </c>
      <c r="FQ16">
        <v>3889</v>
      </c>
      <c r="FR16">
        <v>3889</v>
      </c>
      <c r="FS16">
        <v>0</v>
      </c>
      <c r="FT16">
        <v>0</v>
      </c>
      <c r="FU16">
        <v>0</v>
      </c>
      <c r="FV16">
        <v>0</v>
      </c>
      <c r="FW16">
        <v>0</v>
      </c>
      <c r="FX16">
        <v>0</v>
      </c>
      <c r="FY16">
        <v>0</v>
      </c>
      <c r="GB16">
        <v>1314</v>
      </c>
      <c r="GC16">
        <v>1314</v>
      </c>
      <c r="GD16">
        <v>0.158</v>
      </c>
      <c r="GF16">
        <v>0</v>
      </c>
      <c r="GG16">
        <v>0</v>
      </c>
      <c r="GH16">
        <v>0</v>
      </c>
      <c r="GI16">
        <v>0</v>
      </c>
      <c r="GK16">
        <v>0</v>
      </c>
      <c r="GL16">
        <v>0</v>
      </c>
      <c r="GM16">
        <v>0</v>
      </c>
      <c r="GN16">
        <v>0</v>
      </c>
      <c r="GO16">
        <v>0</v>
      </c>
      <c r="GQ16">
        <v>0</v>
      </c>
      <c r="GR16">
        <v>0</v>
      </c>
      <c r="GS16">
        <v>0</v>
      </c>
      <c r="GT16">
        <v>0</v>
      </c>
      <c r="HB16">
        <v>379934357</v>
      </c>
      <c r="HC16">
        <v>3.9798E-2</v>
      </c>
      <c r="HD16">
        <v>9968</v>
      </c>
      <c r="HE16">
        <v>0</v>
      </c>
      <c r="HF16">
        <v>81247</v>
      </c>
      <c r="HG16">
        <v>3108</v>
      </c>
      <c r="HH16">
        <v>0</v>
      </c>
      <c r="HI16">
        <v>0</v>
      </c>
      <c r="HJ16">
        <v>34963</v>
      </c>
      <c r="HK16">
        <v>1369</v>
      </c>
      <c r="HL16">
        <v>984</v>
      </c>
      <c r="HM16">
        <v>0</v>
      </c>
      <c r="HN16">
        <v>25179</v>
      </c>
      <c r="HO16">
        <v>0</v>
      </c>
      <c r="HP16">
        <v>18278</v>
      </c>
      <c r="HQ16">
        <v>0</v>
      </c>
      <c r="HR16">
        <v>0</v>
      </c>
      <c r="HS16">
        <v>835318</v>
      </c>
      <c r="HT16">
        <v>21468</v>
      </c>
      <c r="HW16">
        <v>0</v>
      </c>
      <c r="HX16">
        <v>4</v>
      </c>
      <c r="HY16">
        <v>7</v>
      </c>
      <c r="HZ16">
        <v>11</v>
      </c>
      <c r="IA16">
        <v>18</v>
      </c>
      <c r="IB16">
        <v>48</v>
      </c>
      <c r="IC16">
        <v>88</v>
      </c>
      <c r="ID16">
        <v>0</v>
      </c>
      <c r="IE16">
        <v>0</v>
      </c>
      <c r="IF16">
        <v>0</v>
      </c>
      <c r="IG16">
        <v>5</v>
      </c>
      <c r="IH16">
        <v>0</v>
      </c>
      <c r="II16">
        <v>66.463999999999999</v>
      </c>
      <c r="IJ16">
        <v>4.9580000000000002</v>
      </c>
      <c r="IK16">
        <v>0</v>
      </c>
      <c r="IL16">
        <v>0</v>
      </c>
      <c r="IM16">
        <v>0</v>
      </c>
      <c r="IN16">
        <v>0</v>
      </c>
      <c r="IO16">
        <v>0</v>
      </c>
      <c r="IP16">
        <v>66.463999999999999</v>
      </c>
      <c r="IQ16">
        <v>4.9580000000000002</v>
      </c>
      <c r="IR16">
        <v>3081</v>
      </c>
      <c r="IS16">
        <v>0</v>
      </c>
      <c r="IT16">
        <v>0</v>
      </c>
      <c r="IU16">
        <v>0</v>
      </c>
      <c r="IV16">
        <v>0</v>
      </c>
      <c r="IW16">
        <v>6215</v>
      </c>
      <c r="IX16">
        <v>0</v>
      </c>
      <c r="IY16">
        <v>0</v>
      </c>
      <c r="IZ16">
        <v>18278</v>
      </c>
      <c r="JA16">
        <v>0</v>
      </c>
      <c r="JB16">
        <v>1</v>
      </c>
      <c r="JC16">
        <v>25179</v>
      </c>
      <c r="JD16">
        <v>0</v>
      </c>
      <c r="JE16">
        <v>0</v>
      </c>
      <c r="JF16">
        <v>0</v>
      </c>
      <c r="JG16">
        <v>0</v>
      </c>
      <c r="JH16">
        <v>0</v>
      </c>
      <c r="JJ16">
        <v>0</v>
      </c>
      <c r="JK16">
        <v>0</v>
      </c>
      <c r="JL16">
        <v>0</v>
      </c>
      <c r="JM16">
        <v>0</v>
      </c>
      <c r="JO16">
        <v>0.158</v>
      </c>
      <c r="JP16">
        <v>0</v>
      </c>
      <c r="JQ16">
        <v>0</v>
      </c>
      <c r="JR16">
        <v>1314</v>
      </c>
      <c r="JS16">
        <v>0</v>
      </c>
      <c r="JT16">
        <v>0</v>
      </c>
      <c r="JU16">
        <v>0</v>
      </c>
      <c r="JW16">
        <v>0</v>
      </c>
      <c r="JX16">
        <v>0</v>
      </c>
      <c r="JY16">
        <v>0</v>
      </c>
      <c r="JZ16">
        <v>0</v>
      </c>
      <c r="KD16">
        <v>0</v>
      </c>
      <c r="KE16">
        <v>7559</v>
      </c>
      <c r="KG16">
        <v>0</v>
      </c>
      <c r="KH16">
        <v>0</v>
      </c>
      <c r="KI16">
        <v>0</v>
      </c>
      <c r="KJ16">
        <v>0</v>
      </c>
      <c r="KK16">
        <v>5</v>
      </c>
      <c r="KL16">
        <v>0</v>
      </c>
      <c r="KM16">
        <v>3108</v>
      </c>
      <c r="KN16">
        <v>0</v>
      </c>
      <c r="KO16">
        <v>0</v>
      </c>
      <c r="KP16">
        <v>0</v>
      </c>
      <c r="KQ16">
        <v>0</v>
      </c>
      <c r="KS16">
        <v>0</v>
      </c>
      <c r="KT16">
        <v>0</v>
      </c>
      <c r="KU16">
        <v>0</v>
      </c>
      <c r="KW16">
        <v>0</v>
      </c>
      <c r="KX16">
        <v>0</v>
      </c>
      <c r="KY16">
        <v>0</v>
      </c>
      <c r="KZ16">
        <v>0</v>
      </c>
      <c r="LA16">
        <v>0</v>
      </c>
      <c r="LB16">
        <v>0</v>
      </c>
      <c r="LD16">
        <v>0</v>
      </c>
      <c r="LE16">
        <v>0</v>
      </c>
      <c r="LF16">
        <v>0</v>
      </c>
      <c r="LG16">
        <v>0</v>
      </c>
      <c r="LH16">
        <v>0</v>
      </c>
      <c r="LI16">
        <v>0</v>
      </c>
      <c r="LJ16">
        <v>67.436000000000007</v>
      </c>
      <c r="LK16">
        <v>1</v>
      </c>
      <c r="LL16">
        <v>33540</v>
      </c>
      <c r="LM16">
        <v>1423</v>
      </c>
      <c r="LN16">
        <v>0</v>
      </c>
      <c r="LO16">
        <v>0</v>
      </c>
      <c r="LP16">
        <v>0</v>
      </c>
      <c r="LQ16">
        <v>0</v>
      </c>
      <c r="LR16">
        <v>0</v>
      </c>
      <c r="LS16">
        <v>0</v>
      </c>
      <c r="LT16">
        <v>0</v>
      </c>
      <c r="LU16">
        <v>0</v>
      </c>
      <c r="LV16">
        <v>0</v>
      </c>
      <c r="LW16">
        <v>0</v>
      </c>
      <c r="LX16">
        <v>0</v>
      </c>
      <c r="LY16">
        <v>0</v>
      </c>
      <c r="LZ16">
        <v>0</v>
      </c>
      <c r="MA16">
        <v>0</v>
      </c>
      <c r="MB16">
        <v>0</v>
      </c>
      <c r="MC16">
        <v>0</v>
      </c>
      <c r="MD16">
        <v>0</v>
      </c>
      <c r="ME16">
        <v>0</v>
      </c>
      <c r="MF16">
        <v>0</v>
      </c>
      <c r="MG16">
        <v>990506</v>
      </c>
      <c r="MH16">
        <v>0</v>
      </c>
      <c r="MI16">
        <v>0</v>
      </c>
      <c r="MJ16">
        <v>0</v>
      </c>
      <c r="MK16">
        <v>0</v>
      </c>
      <c r="ML16">
        <v>0</v>
      </c>
    </row>
    <row r="17" spans="1:350" customFormat="1" x14ac:dyDescent="0.3">
      <c r="A17">
        <v>45755</v>
      </c>
      <c r="B17" s="4">
        <v>15815</v>
      </c>
      <c r="C17">
        <v>9</v>
      </c>
      <c r="D17">
        <v>2026</v>
      </c>
      <c r="E17">
        <v>6215</v>
      </c>
      <c r="F17">
        <v>0</v>
      </c>
      <c r="G17">
        <v>553.51</v>
      </c>
      <c r="H17">
        <v>515.91399999999999</v>
      </c>
      <c r="I17">
        <v>515.91399999999999</v>
      </c>
      <c r="J17">
        <v>553.51</v>
      </c>
      <c r="K17">
        <v>0</v>
      </c>
      <c r="L17">
        <v>6215</v>
      </c>
      <c r="M17">
        <v>0</v>
      </c>
      <c r="N17">
        <v>0</v>
      </c>
      <c r="P17">
        <v>556.47</v>
      </c>
      <c r="Q17">
        <v>0</v>
      </c>
      <c r="R17">
        <v>262175</v>
      </c>
      <c r="S17">
        <v>471.13900000000001</v>
      </c>
      <c r="U17">
        <v>0</v>
      </c>
      <c r="V17">
        <v>355.82900000000001</v>
      </c>
      <c r="W17">
        <v>221148</v>
      </c>
      <c r="X17">
        <v>221148</v>
      </c>
      <c r="Z17">
        <v>0</v>
      </c>
      <c r="AC17">
        <v>0</v>
      </c>
      <c r="AD17" t="s">
        <v>427</v>
      </c>
      <c r="AE17">
        <v>0</v>
      </c>
      <c r="AH17">
        <v>0</v>
      </c>
      <c r="AI17">
        <v>0</v>
      </c>
      <c r="AJ17">
        <v>6215</v>
      </c>
      <c r="AK17" t="s">
        <v>753</v>
      </c>
      <c r="AL17" t="s">
        <v>441</v>
      </c>
      <c r="AM17">
        <v>0</v>
      </c>
      <c r="AN17">
        <v>0</v>
      </c>
      <c r="AO17">
        <v>0</v>
      </c>
      <c r="AP17">
        <v>0</v>
      </c>
      <c r="AQ17">
        <v>0</v>
      </c>
      <c r="AS17">
        <v>0</v>
      </c>
      <c r="AT17">
        <v>0</v>
      </c>
      <c r="AU17">
        <v>0</v>
      </c>
      <c r="AV17">
        <v>0</v>
      </c>
      <c r="AW17">
        <v>6985157</v>
      </c>
      <c r="AX17">
        <v>6898625</v>
      </c>
      <c r="AY17">
        <v>0</v>
      </c>
      <c r="AZ17">
        <v>262175</v>
      </c>
      <c r="BA17">
        <v>13.25</v>
      </c>
      <c r="BB17">
        <v>425</v>
      </c>
      <c r="BC17">
        <v>422</v>
      </c>
      <c r="BD17">
        <v>1</v>
      </c>
      <c r="BE17">
        <v>3</v>
      </c>
      <c r="BF17">
        <v>6054232</v>
      </c>
      <c r="BG17">
        <v>0</v>
      </c>
      <c r="BJ17">
        <v>0</v>
      </c>
      <c r="BK17">
        <v>0</v>
      </c>
      <c r="BL17">
        <v>0</v>
      </c>
      <c r="BM17">
        <v>0</v>
      </c>
      <c r="BN17">
        <v>0</v>
      </c>
      <c r="BO17">
        <v>0</v>
      </c>
      <c r="BP17">
        <v>0</v>
      </c>
      <c r="BQ17">
        <v>836</v>
      </c>
      <c r="BS17">
        <v>0</v>
      </c>
      <c r="BT17">
        <v>0</v>
      </c>
      <c r="BU17">
        <v>0</v>
      </c>
      <c r="BV17">
        <v>0</v>
      </c>
      <c r="BW17">
        <v>0</v>
      </c>
      <c r="BY17">
        <v>0</v>
      </c>
      <c r="CA17">
        <v>0</v>
      </c>
      <c r="CB17">
        <v>0</v>
      </c>
      <c r="CC17">
        <v>0</v>
      </c>
      <c r="CD17">
        <v>0</v>
      </c>
      <c r="CE17">
        <v>0</v>
      </c>
      <c r="CF17">
        <v>0</v>
      </c>
      <c r="CG17">
        <v>0</v>
      </c>
      <c r="CH17">
        <v>88114</v>
      </c>
      <c r="CI17">
        <v>0</v>
      </c>
      <c r="CJ17">
        <v>4</v>
      </c>
      <c r="CK17">
        <v>0</v>
      </c>
      <c r="CL17">
        <v>0</v>
      </c>
      <c r="CN17">
        <v>0</v>
      </c>
      <c r="CO17">
        <v>1</v>
      </c>
      <c r="CP17">
        <v>0</v>
      </c>
      <c r="CQ17">
        <v>0</v>
      </c>
      <c r="CR17">
        <v>553.51</v>
      </c>
      <c r="CS17">
        <v>0</v>
      </c>
      <c r="CT17">
        <v>0</v>
      </c>
      <c r="CU17">
        <v>0</v>
      </c>
      <c r="CV17">
        <v>0</v>
      </c>
      <c r="CW17">
        <v>0</v>
      </c>
      <c r="CX17">
        <v>0</v>
      </c>
      <c r="CY17">
        <v>0</v>
      </c>
      <c r="CZ17">
        <v>0</v>
      </c>
      <c r="DB17">
        <v>3206406</v>
      </c>
      <c r="DC17">
        <v>0</v>
      </c>
      <c r="DD17">
        <v>0</v>
      </c>
      <c r="DE17">
        <v>800803</v>
      </c>
      <c r="DF17">
        <v>800803</v>
      </c>
      <c r="DG17">
        <v>128.85</v>
      </c>
      <c r="DH17">
        <v>0</v>
      </c>
      <c r="DI17">
        <v>0</v>
      </c>
      <c r="DK17">
        <v>3099</v>
      </c>
      <c r="DL17">
        <v>0</v>
      </c>
      <c r="DM17">
        <v>593284</v>
      </c>
      <c r="DN17">
        <v>1580</v>
      </c>
      <c r="DO17">
        <v>0</v>
      </c>
      <c r="DP17">
        <v>0</v>
      </c>
      <c r="DQ17">
        <v>0</v>
      </c>
      <c r="DR17">
        <v>0</v>
      </c>
      <c r="DS17">
        <v>0</v>
      </c>
      <c r="DT17">
        <v>0</v>
      </c>
      <c r="DU17">
        <v>0</v>
      </c>
      <c r="DV17">
        <v>0</v>
      </c>
      <c r="DW17">
        <v>0</v>
      </c>
      <c r="DX17">
        <v>0</v>
      </c>
      <c r="DY17">
        <v>0</v>
      </c>
      <c r="DZ17">
        <v>0</v>
      </c>
      <c r="EA17">
        <v>0</v>
      </c>
      <c r="EB17">
        <v>0</v>
      </c>
      <c r="EC17">
        <v>34.968000000000004</v>
      </c>
      <c r="ED17">
        <v>249925</v>
      </c>
      <c r="EE17">
        <v>0</v>
      </c>
      <c r="EF17">
        <v>0</v>
      </c>
      <c r="EG17">
        <v>0</v>
      </c>
      <c r="EH17">
        <v>344939</v>
      </c>
      <c r="EI17">
        <v>0</v>
      </c>
      <c r="EJ17">
        <v>0</v>
      </c>
      <c r="EK17">
        <v>16.675000000000001</v>
      </c>
      <c r="EL17">
        <v>0</v>
      </c>
      <c r="EM17">
        <v>0.47200000000000003</v>
      </c>
      <c r="EN17">
        <v>0.81200000000000006</v>
      </c>
      <c r="EO17">
        <v>0</v>
      </c>
      <c r="EP17">
        <v>0</v>
      </c>
      <c r="EQ17">
        <v>17.959</v>
      </c>
      <c r="ER17">
        <v>0</v>
      </c>
      <c r="ES17">
        <v>55.501000000000005</v>
      </c>
      <c r="ET17">
        <v>0</v>
      </c>
      <c r="EV17">
        <v>0</v>
      </c>
      <c r="EW17">
        <v>0</v>
      </c>
      <c r="EX17">
        <v>0</v>
      </c>
      <c r="EZ17">
        <v>5852898</v>
      </c>
      <c r="FA17">
        <v>0</v>
      </c>
      <c r="FB17">
        <v>6113491</v>
      </c>
      <c r="FC17">
        <v>0</v>
      </c>
      <c r="FD17">
        <v>0</v>
      </c>
      <c r="FE17">
        <v>891136</v>
      </c>
      <c r="FF17">
        <v>154591</v>
      </c>
      <c r="FG17">
        <v>7.0629999999999998E-2</v>
      </c>
      <c r="FH17">
        <v>3.1918000000000002E-2</v>
      </c>
      <c r="FI17">
        <v>0</v>
      </c>
      <c r="FJ17">
        <v>0</v>
      </c>
      <c r="FK17">
        <v>974.13200000000006</v>
      </c>
      <c r="FL17">
        <v>7247332</v>
      </c>
      <c r="FM17">
        <v>0</v>
      </c>
      <c r="FN17">
        <v>0</v>
      </c>
      <c r="FO17">
        <v>494</v>
      </c>
      <c r="FP17">
        <v>0</v>
      </c>
      <c r="FQ17">
        <v>4989</v>
      </c>
      <c r="FR17">
        <v>494</v>
      </c>
      <c r="FS17">
        <v>4495</v>
      </c>
      <c r="FT17">
        <v>0</v>
      </c>
      <c r="FU17">
        <v>0</v>
      </c>
      <c r="FV17">
        <v>0</v>
      </c>
      <c r="FW17">
        <v>0</v>
      </c>
      <c r="FX17">
        <v>0</v>
      </c>
      <c r="FY17">
        <v>0</v>
      </c>
      <c r="GB17">
        <v>192541</v>
      </c>
      <c r="GC17">
        <v>192541</v>
      </c>
      <c r="GD17">
        <v>19.637</v>
      </c>
      <c r="GF17">
        <v>0</v>
      </c>
      <c r="GG17">
        <v>0</v>
      </c>
      <c r="GH17">
        <v>0</v>
      </c>
      <c r="GI17">
        <v>0</v>
      </c>
      <c r="GK17">
        <v>0</v>
      </c>
      <c r="GL17">
        <v>0</v>
      </c>
      <c r="GM17">
        <v>0</v>
      </c>
      <c r="GN17">
        <v>0</v>
      </c>
      <c r="GO17">
        <v>0</v>
      </c>
      <c r="GQ17">
        <v>0</v>
      </c>
      <c r="GR17">
        <v>0</v>
      </c>
      <c r="GS17">
        <v>0</v>
      </c>
      <c r="GT17">
        <v>0</v>
      </c>
      <c r="HB17">
        <v>379934357</v>
      </c>
      <c r="HC17">
        <v>3.9798E-2</v>
      </c>
      <c r="HD17">
        <v>88114</v>
      </c>
      <c r="HE17">
        <v>0</v>
      </c>
      <c r="HF17">
        <v>693388</v>
      </c>
      <c r="HG17">
        <v>12430</v>
      </c>
      <c r="HH17">
        <v>32798</v>
      </c>
      <c r="HI17">
        <v>0</v>
      </c>
      <c r="HJ17">
        <v>178958</v>
      </c>
      <c r="HK17">
        <v>1859</v>
      </c>
      <c r="HL17">
        <v>1730</v>
      </c>
      <c r="HM17">
        <v>13000</v>
      </c>
      <c r="HN17">
        <v>107471</v>
      </c>
      <c r="HO17">
        <v>0</v>
      </c>
      <c r="HP17">
        <v>52263</v>
      </c>
      <c r="HQ17">
        <v>0</v>
      </c>
      <c r="HR17">
        <v>0</v>
      </c>
      <c r="HS17">
        <v>5851316</v>
      </c>
      <c r="HT17">
        <v>154591</v>
      </c>
      <c r="HW17">
        <v>0</v>
      </c>
      <c r="HX17">
        <v>81</v>
      </c>
      <c r="HY17">
        <v>137</v>
      </c>
      <c r="HZ17">
        <v>93</v>
      </c>
      <c r="IA17">
        <v>123</v>
      </c>
      <c r="IB17">
        <v>82</v>
      </c>
      <c r="IC17">
        <v>516</v>
      </c>
      <c r="ID17">
        <v>0</v>
      </c>
      <c r="IE17">
        <v>0</v>
      </c>
      <c r="IF17">
        <v>0</v>
      </c>
      <c r="IG17">
        <v>20</v>
      </c>
      <c r="IH17">
        <v>52.773000000000003</v>
      </c>
      <c r="II17">
        <v>190.048</v>
      </c>
      <c r="IJ17">
        <v>355.82900000000001</v>
      </c>
      <c r="IK17">
        <v>0</v>
      </c>
      <c r="IL17">
        <v>2</v>
      </c>
      <c r="IM17">
        <v>1</v>
      </c>
      <c r="IN17">
        <v>0</v>
      </c>
      <c r="IO17">
        <v>3</v>
      </c>
      <c r="IP17">
        <v>190.048</v>
      </c>
      <c r="IQ17">
        <v>355.82900000000001</v>
      </c>
      <c r="IR17">
        <v>221148</v>
      </c>
      <c r="IS17">
        <v>0</v>
      </c>
      <c r="IT17">
        <v>10000</v>
      </c>
      <c r="IU17">
        <v>3000</v>
      </c>
      <c r="IV17">
        <v>0</v>
      </c>
      <c r="IW17">
        <v>6215</v>
      </c>
      <c r="IX17">
        <v>0</v>
      </c>
      <c r="IY17">
        <v>0</v>
      </c>
      <c r="IZ17">
        <v>52263</v>
      </c>
      <c r="JA17">
        <v>0</v>
      </c>
      <c r="JB17">
        <v>1</v>
      </c>
      <c r="JC17">
        <v>22439</v>
      </c>
      <c r="JD17">
        <v>6</v>
      </c>
      <c r="JE17">
        <v>71655</v>
      </c>
      <c r="JF17">
        <v>2</v>
      </c>
      <c r="JG17">
        <v>11877</v>
      </c>
      <c r="JH17">
        <v>1500</v>
      </c>
      <c r="JJ17">
        <v>0</v>
      </c>
      <c r="JK17">
        <v>0</v>
      </c>
      <c r="JL17">
        <v>0</v>
      </c>
      <c r="JM17">
        <v>0</v>
      </c>
      <c r="JO17">
        <v>0</v>
      </c>
      <c r="JP17">
        <v>17.867000000000001</v>
      </c>
      <c r="JQ17">
        <v>1.77</v>
      </c>
      <c r="JR17">
        <v>0</v>
      </c>
      <c r="JS17">
        <v>172873</v>
      </c>
      <c r="JT17">
        <v>19668</v>
      </c>
      <c r="JU17">
        <v>435</v>
      </c>
      <c r="JW17">
        <v>0</v>
      </c>
      <c r="JX17">
        <v>0</v>
      </c>
      <c r="JY17">
        <v>0</v>
      </c>
      <c r="JZ17">
        <v>0</v>
      </c>
      <c r="KD17">
        <v>435</v>
      </c>
      <c r="KE17">
        <v>7559</v>
      </c>
      <c r="KG17">
        <v>0</v>
      </c>
      <c r="KH17">
        <v>0</v>
      </c>
      <c r="KI17">
        <v>0</v>
      </c>
      <c r="KJ17">
        <v>20</v>
      </c>
      <c r="KK17">
        <v>0</v>
      </c>
      <c r="KL17">
        <v>12430</v>
      </c>
      <c r="KM17">
        <v>0</v>
      </c>
      <c r="KN17">
        <v>0</v>
      </c>
      <c r="KO17">
        <v>0</v>
      </c>
      <c r="KP17">
        <v>0</v>
      </c>
      <c r="KQ17">
        <v>0</v>
      </c>
      <c r="KS17">
        <v>0</v>
      </c>
      <c r="KT17">
        <v>0</v>
      </c>
      <c r="KU17">
        <v>0</v>
      </c>
      <c r="KW17">
        <v>0</v>
      </c>
      <c r="KX17">
        <v>0</v>
      </c>
      <c r="KY17">
        <v>0</v>
      </c>
      <c r="KZ17">
        <v>0</v>
      </c>
      <c r="LA17">
        <v>0</v>
      </c>
      <c r="LB17">
        <v>0</v>
      </c>
      <c r="LD17">
        <v>0</v>
      </c>
      <c r="LE17">
        <v>0</v>
      </c>
      <c r="LF17">
        <v>0</v>
      </c>
      <c r="LG17">
        <v>0</v>
      </c>
      <c r="LH17">
        <v>0</v>
      </c>
      <c r="LI17">
        <v>0</v>
      </c>
      <c r="LJ17">
        <v>533.54899999999998</v>
      </c>
      <c r="LK17">
        <v>5</v>
      </c>
      <c r="LL17">
        <v>167700</v>
      </c>
      <c r="LM17">
        <v>11258</v>
      </c>
      <c r="LN17">
        <v>0</v>
      </c>
      <c r="LO17">
        <v>0</v>
      </c>
      <c r="LP17">
        <v>0</v>
      </c>
      <c r="LQ17">
        <v>0</v>
      </c>
      <c r="LR17">
        <v>0</v>
      </c>
      <c r="LS17">
        <v>0</v>
      </c>
      <c r="LT17">
        <v>0</v>
      </c>
      <c r="LU17">
        <v>0</v>
      </c>
      <c r="LV17">
        <v>0</v>
      </c>
      <c r="LW17">
        <v>0</v>
      </c>
      <c r="LX17">
        <v>0</v>
      </c>
      <c r="LY17">
        <v>0</v>
      </c>
      <c r="LZ17">
        <v>0</v>
      </c>
      <c r="MA17">
        <v>0</v>
      </c>
      <c r="MB17">
        <v>0</v>
      </c>
      <c r="MC17">
        <v>0</v>
      </c>
      <c r="MD17">
        <v>0</v>
      </c>
      <c r="ME17">
        <v>0</v>
      </c>
      <c r="MF17">
        <v>0</v>
      </c>
      <c r="MG17">
        <v>6985157</v>
      </c>
      <c r="MH17">
        <v>0</v>
      </c>
      <c r="MI17">
        <v>0</v>
      </c>
      <c r="MJ17">
        <v>0</v>
      </c>
      <c r="MK17">
        <v>0</v>
      </c>
      <c r="ML17">
        <v>0</v>
      </c>
    </row>
    <row r="18" spans="1:350" customFormat="1" x14ac:dyDescent="0.3">
      <c r="A18">
        <v>45755</v>
      </c>
      <c r="B18" s="4">
        <v>15822</v>
      </c>
      <c r="C18">
        <v>9</v>
      </c>
      <c r="D18">
        <v>2026</v>
      </c>
      <c r="E18">
        <v>6215</v>
      </c>
      <c r="F18">
        <v>0</v>
      </c>
      <c r="G18">
        <v>4567.5280000000002</v>
      </c>
      <c r="H18">
        <v>4186.5370000000003</v>
      </c>
      <c r="I18">
        <v>4186.5370000000003</v>
      </c>
      <c r="J18">
        <v>4567.5280000000002</v>
      </c>
      <c r="K18">
        <v>0</v>
      </c>
      <c r="L18">
        <v>6215</v>
      </c>
      <c r="M18">
        <v>0</v>
      </c>
      <c r="N18">
        <v>0</v>
      </c>
      <c r="P18">
        <v>4567.5280000000002</v>
      </c>
      <c r="Q18">
        <v>0</v>
      </c>
      <c r="R18">
        <v>2151941</v>
      </c>
      <c r="S18">
        <v>471.13900000000001</v>
      </c>
      <c r="U18">
        <v>0</v>
      </c>
      <c r="V18">
        <v>1341.7550000000001</v>
      </c>
      <c r="W18">
        <v>854590</v>
      </c>
      <c r="X18">
        <v>854590</v>
      </c>
      <c r="Z18">
        <v>0</v>
      </c>
      <c r="AC18">
        <v>0</v>
      </c>
      <c r="AD18" t="s">
        <v>427</v>
      </c>
      <c r="AE18">
        <v>0</v>
      </c>
      <c r="AH18">
        <v>0</v>
      </c>
      <c r="AI18">
        <v>0</v>
      </c>
      <c r="AJ18">
        <v>6215</v>
      </c>
      <c r="AK18" t="s">
        <v>753</v>
      </c>
      <c r="AL18" t="s">
        <v>442</v>
      </c>
      <c r="AM18">
        <v>0</v>
      </c>
      <c r="AN18">
        <v>0</v>
      </c>
      <c r="AO18">
        <v>0</v>
      </c>
      <c r="AP18">
        <v>0</v>
      </c>
      <c r="AQ18">
        <v>0</v>
      </c>
      <c r="AS18">
        <v>0</v>
      </c>
      <c r="AT18">
        <v>0</v>
      </c>
      <c r="AU18">
        <v>0</v>
      </c>
      <c r="AV18">
        <v>0</v>
      </c>
      <c r="AW18">
        <v>55594908</v>
      </c>
      <c r="AX18">
        <v>54879511</v>
      </c>
      <c r="AY18">
        <v>0</v>
      </c>
      <c r="AZ18">
        <v>2151941</v>
      </c>
      <c r="BA18">
        <v>0</v>
      </c>
      <c r="BB18">
        <v>96936</v>
      </c>
      <c r="BC18">
        <v>96318</v>
      </c>
      <c r="BD18">
        <v>228</v>
      </c>
      <c r="BE18">
        <v>618</v>
      </c>
      <c r="BF18">
        <v>48480430</v>
      </c>
      <c r="BG18">
        <v>0</v>
      </c>
      <c r="BJ18">
        <v>0</v>
      </c>
      <c r="BK18">
        <v>0</v>
      </c>
      <c r="BL18">
        <v>0</v>
      </c>
      <c r="BM18">
        <v>0</v>
      </c>
      <c r="BN18">
        <v>0</v>
      </c>
      <c r="BO18">
        <v>0</v>
      </c>
      <c r="BP18">
        <v>0</v>
      </c>
      <c r="BQ18">
        <v>152</v>
      </c>
      <c r="BS18">
        <v>0</v>
      </c>
      <c r="BT18">
        <v>0</v>
      </c>
      <c r="BU18">
        <v>0</v>
      </c>
      <c r="BV18">
        <v>0</v>
      </c>
      <c r="BW18">
        <v>0</v>
      </c>
      <c r="BY18">
        <v>0</v>
      </c>
      <c r="CA18">
        <v>0</v>
      </c>
      <c r="CB18">
        <v>0</v>
      </c>
      <c r="CC18">
        <v>0</v>
      </c>
      <c r="CD18">
        <v>0</v>
      </c>
      <c r="CE18">
        <v>0</v>
      </c>
      <c r="CF18">
        <v>0</v>
      </c>
      <c r="CG18">
        <v>0</v>
      </c>
      <c r="CH18">
        <v>727113</v>
      </c>
      <c r="CI18">
        <v>0</v>
      </c>
      <c r="CJ18">
        <v>4</v>
      </c>
      <c r="CK18">
        <v>0</v>
      </c>
      <c r="CL18">
        <v>0</v>
      </c>
      <c r="CN18">
        <v>0</v>
      </c>
      <c r="CO18">
        <v>1</v>
      </c>
      <c r="CP18">
        <v>5.8000000000000003E-2</v>
      </c>
      <c r="CQ18">
        <v>0</v>
      </c>
      <c r="CR18">
        <v>4567.5280000000002</v>
      </c>
      <c r="CS18">
        <v>0</v>
      </c>
      <c r="CT18">
        <v>0</v>
      </c>
      <c r="CU18">
        <v>0</v>
      </c>
      <c r="CV18">
        <v>0</v>
      </c>
      <c r="CW18">
        <v>0</v>
      </c>
      <c r="CX18">
        <v>0</v>
      </c>
      <c r="CY18">
        <v>0</v>
      </c>
      <c r="CZ18">
        <v>0</v>
      </c>
      <c r="DB18">
        <v>26019327</v>
      </c>
      <c r="DC18">
        <v>0</v>
      </c>
      <c r="DD18">
        <v>0</v>
      </c>
      <c r="DE18">
        <v>7150901</v>
      </c>
      <c r="DF18">
        <v>7151770</v>
      </c>
      <c r="DG18">
        <v>1150.588</v>
      </c>
      <c r="DH18">
        <v>0</v>
      </c>
      <c r="DI18">
        <v>869</v>
      </c>
      <c r="DK18">
        <v>0</v>
      </c>
      <c r="DL18">
        <v>0</v>
      </c>
      <c r="DM18">
        <v>4168260</v>
      </c>
      <c r="DN18">
        <v>11098</v>
      </c>
      <c r="DO18">
        <v>0</v>
      </c>
      <c r="DP18">
        <v>0</v>
      </c>
      <c r="DQ18">
        <v>0</v>
      </c>
      <c r="DR18">
        <v>0</v>
      </c>
      <c r="DS18">
        <v>0</v>
      </c>
      <c r="DT18">
        <v>0</v>
      </c>
      <c r="DU18">
        <v>0</v>
      </c>
      <c r="DV18">
        <v>0</v>
      </c>
      <c r="DW18">
        <v>0</v>
      </c>
      <c r="DX18">
        <v>0</v>
      </c>
      <c r="DY18">
        <v>0</v>
      </c>
      <c r="DZ18">
        <v>0</v>
      </c>
      <c r="EA18">
        <v>0.11600000000000001</v>
      </c>
      <c r="EB18">
        <v>0</v>
      </c>
      <c r="EC18">
        <v>266.56</v>
      </c>
      <c r="ED18">
        <v>1905171</v>
      </c>
      <c r="EE18">
        <v>0</v>
      </c>
      <c r="EF18">
        <v>0</v>
      </c>
      <c r="EG18">
        <v>0</v>
      </c>
      <c r="EH18">
        <v>2274187</v>
      </c>
      <c r="EI18">
        <v>0</v>
      </c>
      <c r="EJ18">
        <v>0</v>
      </c>
      <c r="EK18">
        <v>89.926000000000002</v>
      </c>
      <c r="EL18">
        <v>0</v>
      </c>
      <c r="EM18">
        <v>14.262</v>
      </c>
      <c r="EN18">
        <v>10.555</v>
      </c>
      <c r="EO18">
        <v>0</v>
      </c>
      <c r="EP18">
        <v>0</v>
      </c>
      <c r="EQ18">
        <v>114.85900000000001</v>
      </c>
      <c r="ER18">
        <v>0</v>
      </c>
      <c r="ES18">
        <v>365.91900000000004</v>
      </c>
      <c r="ET18">
        <v>0</v>
      </c>
      <c r="EV18">
        <v>0</v>
      </c>
      <c r="EW18">
        <v>0</v>
      </c>
      <c r="EX18">
        <v>0</v>
      </c>
      <c r="EZ18">
        <v>46505649</v>
      </c>
      <c r="FA18">
        <v>0</v>
      </c>
      <c r="FB18">
        <v>48645874</v>
      </c>
      <c r="FC18">
        <v>0</v>
      </c>
      <c r="FD18">
        <v>0</v>
      </c>
      <c r="FE18">
        <v>7135943</v>
      </c>
      <c r="FF18">
        <v>1237919</v>
      </c>
      <c r="FG18">
        <v>7.0629999999999998E-2</v>
      </c>
      <c r="FH18">
        <v>3.1918000000000002E-2</v>
      </c>
      <c r="FI18">
        <v>0</v>
      </c>
      <c r="FJ18">
        <v>0</v>
      </c>
      <c r="FK18">
        <v>7800.5520000000006</v>
      </c>
      <c r="FL18">
        <v>57746849</v>
      </c>
      <c r="FM18">
        <v>0</v>
      </c>
      <c r="FN18">
        <v>0</v>
      </c>
      <c r="FO18">
        <v>157713</v>
      </c>
      <c r="FP18">
        <v>0</v>
      </c>
      <c r="FQ18">
        <v>161214</v>
      </c>
      <c r="FR18">
        <v>157713</v>
      </c>
      <c r="FS18">
        <v>3501</v>
      </c>
      <c r="FT18">
        <v>0</v>
      </c>
      <c r="FU18">
        <v>0</v>
      </c>
      <c r="FV18">
        <v>0</v>
      </c>
      <c r="FW18">
        <v>0</v>
      </c>
      <c r="FX18">
        <v>0</v>
      </c>
      <c r="FY18">
        <v>0</v>
      </c>
      <c r="GB18">
        <v>2721984</v>
      </c>
      <c r="GC18">
        <v>2721984</v>
      </c>
      <c r="GD18">
        <v>266.13200000000001</v>
      </c>
      <c r="GF18">
        <v>0</v>
      </c>
      <c r="GG18">
        <v>0</v>
      </c>
      <c r="GH18">
        <v>0</v>
      </c>
      <c r="GI18">
        <v>0</v>
      </c>
      <c r="GK18">
        <v>0</v>
      </c>
      <c r="GL18">
        <v>0</v>
      </c>
      <c r="GM18">
        <v>0</v>
      </c>
      <c r="GN18">
        <v>0</v>
      </c>
      <c r="GO18">
        <v>0</v>
      </c>
      <c r="GQ18">
        <v>0</v>
      </c>
      <c r="GR18">
        <v>0</v>
      </c>
      <c r="GS18">
        <v>0</v>
      </c>
      <c r="GT18">
        <v>0</v>
      </c>
      <c r="HB18">
        <v>379934357</v>
      </c>
      <c r="HC18">
        <v>3.9798E-2</v>
      </c>
      <c r="HD18">
        <v>727113</v>
      </c>
      <c r="HE18">
        <v>0</v>
      </c>
      <c r="HF18">
        <v>5626706</v>
      </c>
      <c r="HG18">
        <v>124922</v>
      </c>
      <c r="HH18">
        <v>1135846</v>
      </c>
      <c r="HI18">
        <v>0</v>
      </c>
      <c r="HJ18">
        <v>516491</v>
      </c>
      <c r="HK18">
        <v>8871</v>
      </c>
      <c r="HL18">
        <v>7075</v>
      </c>
      <c r="HM18">
        <v>41000</v>
      </c>
      <c r="HN18">
        <v>11500</v>
      </c>
      <c r="HO18">
        <v>0</v>
      </c>
      <c r="HP18">
        <v>0</v>
      </c>
      <c r="HQ18">
        <v>0</v>
      </c>
      <c r="HR18">
        <v>0</v>
      </c>
      <c r="HS18">
        <v>46493933</v>
      </c>
      <c r="HT18">
        <v>1237919</v>
      </c>
      <c r="HW18">
        <v>0</v>
      </c>
      <c r="HX18">
        <v>412</v>
      </c>
      <c r="HY18">
        <v>770</v>
      </c>
      <c r="HZ18">
        <v>588</v>
      </c>
      <c r="IA18">
        <v>1049</v>
      </c>
      <c r="IB18">
        <v>1646</v>
      </c>
      <c r="IC18">
        <v>4465</v>
      </c>
      <c r="ID18">
        <v>0</v>
      </c>
      <c r="IE18">
        <v>15.823</v>
      </c>
      <c r="IF18">
        <v>19.108000000000001</v>
      </c>
      <c r="IG18">
        <v>201</v>
      </c>
      <c r="IH18">
        <v>1827.5880000000002</v>
      </c>
      <c r="II18">
        <v>0</v>
      </c>
      <c r="IJ18">
        <v>1376.6860000000001</v>
      </c>
      <c r="IK18">
        <v>0</v>
      </c>
      <c r="IL18">
        <v>5</v>
      </c>
      <c r="IM18">
        <v>4</v>
      </c>
      <c r="IN18">
        <v>1</v>
      </c>
      <c r="IO18">
        <v>10</v>
      </c>
      <c r="IP18">
        <v>0</v>
      </c>
      <c r="IQ18">
        <v>1341.7550000000001</v>
      </c>
      <c r="IR18">
        <v>833901</v>
      </c>
      <c r="IS18">
        <v>0</v>
      </c>
      <c r="IT18">
        <v>25000</v>
      </c>
      <c r="IU18">
        <v>12000</v>
      </c>
      <c r="IV18">
        <v>4000</v>
      </c>
      <c r="IW18">
        <v>6215</v>
      </c>
      <c r="IX18">
        <v>14751</v>
      </c>
      <c r="IY18">
        <v>5938</v>
      </c>
      <c r="IZ18">
        <v>0</v>
      </c>
      <c r="JA18">
        <v>0</v>
      </c>
      <c r="JB18">
        <v>0</v>
      </c>
      <c r="JC18">
        <v>0</v>
      </c>
      <c r="JD18">
        <v>0</v>
      </c>
      <c r="JE18">
        <v>0</v>
      </c>
      <c r="JF18">
        <v>0</v>
      </c>
      <c r="JG18">
        <v>0</v>
      </c>
      <c r="JH18">
        <v>11500</v>
      </c>
      <c r="JJ18">
        <v>0</v>
      </c>
      <c r="JK18">
        <v>0</v>
      </c>
      <c r="JL18">
        <v>0</v>
      </c>
      <c r="JM18">
        <v>0</v>
      </c>
      <c r="JO18">
        <v>0</v>
      </c>
      <c r="JP18">
        <v>163.76600000000002</v>
      </c>
      <c r="JQ18">
        <v>102.366</v>
      </c>
      <c r="JR18">
        <v>0</v>
      </c>
      <c r="JS18">
        <v>1584521</v>
      </c>
      <c r="JT18">
        <v>1137463</v>
      </c>
      <c r="JU18">
        <v>99191</v>
      </c>
      <c r="JW18">
        <v>0</v>
      </c>
      <c r="JX18">
        <v>0</v>
      </c>
      <c r="JY18">
        <v>0</v>
      </c>
      <c r="JZ18">
        <v>0</v>
      </c>
      <c r="KD18">
        <v>99191</v>
      </c>
      <c r="KE18">
        <v>7559</v>
      </c>
      <c r="KG18">
        <v>0</v>
      </c>
      <c r="KH18">
        <v>0</v>
      </c>
      <c r="KI18">
        <v>0</v>
      </c>
      <c r="KJ18">
        <v>60</v>
      </c>
      <c r="KK18">
        <v>141</v>
      </c>
      <c r="KL18">
        <v>37290</v>
      </c>
      <c r="KM18">
        <v>87632</v>
      </c>
      <c r="KN18">
        <v>0</v>
      </c>
      <c r="KO18">
        <v>0</v>
      </c>
      <c r="KP18">
        <v>0</v>
      </c>
      <c r="KQ18">
        <v>0</v>
      </c>
      <c r="KS18">
        <v>0</v>
      </c>
      <c r="KT18">
        <v>0</v>
      </c>
      <c r="KU18">
        <v>0</v>
      </c>
      <c r="KW18">
        <v>0</v>
      </c>
      <c r="KX18">
        <v>0</v>
      </c>
      <c r="KY18">
        <v>0</v>
      </c>
      <c r="KZ18">
        <v>0</v>
      </c>
      <c r="LA18">
        <v>0</v>
      </c>
      <c r="LB18">
        <v>0</v>
      </c>
      <c r="LD18">
        <v>0</v>
      </c>
      <c r="LE18">
        <v>0</v>
      </c>
      <c r="LF18">
        <v>0</v>
      </c>
      <c r="LG18">
        <v>0</v>
      </c>
      <c r="LH18">
        <v>0</v>
      </c>
      <c r="LI18">
        <v>0</v>
      </c>
      <c r="LJ18">
        <v>5403.3810000000003</v>
      </c>
      <c r="LK18">
        <v>12</v>
      </c>
      <c r="LL18">
        <v>402480</v>
      </c>
      <c r="LM18">
        <v>114011</v>
      </c>
      <c r="LN18">
        <v>0</v>
      </c>
      <c r="LO18">
        <v>0</v>
      </c>
      <c r="LP18">
        <v>0</v>
      </c>
      <c r="LQ18">
        <v>0</v>
      </c>
      <c r="LR18">
        <v>0</v>
      </c>
      <c r="LS18">
        <v>0</v>
      </c>
      <c r="LT18">
        <v>0</v>
      </c>
      <c r="LU18">
        <v>0</v>
      </c>
      <c r="LV18">
        <v>0</v>
      </c>
      <c r="LW18">
        <v>0</v>
      </c>
      <c r="LX18">
        <v>0</v>
      </c>
      <c r="LY18">
        <v>0</v>
      </c>
      <c r="LZ18">
        <v>0</v>
      </c>
      <c r="MA18">
        <v>0</v>
      </c>
      <c r="MB18">
        <v>0</v>
      </c>
      <c r="MC18">
        <v>0</v>
      </c>
      <c r="MD18">
        <v>0</v>
      </c>
      <c r="ME18">
        <v>0</v>
      </c>
      <c r="MF18">
        <v>0</v>
      </c>
      <c r="MG18">
        <v>55594908</v>
      </c>
      <c r="MH18">
        <v>0</v>
      </c>
      <c r="MI18">
        <v>0</v>
      </c>
      <c r="MJ18">
        <v>0</v>
      </c>
      <c r="MK18">
        <v>0</v>
      </c>
      <c r="ML18">
        <v>0</v>
      </c>
    </row>
    <row r="19" spans="1:350" customFormat="1" x14ac:dyDescent="0.3">
      <c r="A19">
        <v>45755</v>
      </c>
      <c r="B19" s="4">
        <v>15825</v>
      </c>
      <c r="C19">
        <v>9</v>
      </c>
      <c r="D19">
        <v>2026</v>
      </c>
      <c r="E19">
        <v>6215</v>
      </c>
      <c r="F19">
        <v>0</v>
      </c>
      <c r="G19">
        <v>379.14</v>
      </c>
      <c r="H19">
        <v>340.935</v>
      </c>
      <c r="I19">
        <v>340.935</v>
      </c>
      <c r="J19">
        <v>379.14</v>
      </c>
      <c r="K19">
        <v>0</v>
      </c>
      <c r="L19">
        <v>6215</v>
      </c>
      <c r="M19">
        <v>0</v>
      </c>
      <c r="N19">
        <v>0</v>
      </c>
      <c r="P19">
        <v>379.14</v>
      </c>
      <c r="Q19">
        <v>0</v>
      </c>
      <c r="R19">
        <v>178628</v>
      </c>
      <c r="S19">
        <v>471.13900000000001</v>
      </c>
      <c r="U19">
        <v>0</v>
      </c>
      <c r="V19">
        <v>114.14800000000001</v>
      </c>
      <c r="W19">
        <v>70943</v>
      </c>
      <c r="X19">
        <v>70943</v>
      </c>
      <c r="Z19">
        <v>0</v>
      </c>
      <c r="AC19">
        <v>0</v>
      </c>
      <c r="AD19" t="s">
        <v>427</v>
      </c>
      <c r="AE19">
        <v>0</v>
      </c>
      <c r="AH19">
        <v>0</v>
      </c>
      <c r="AI19">
        <v>0</v>
      </c>
      <c r="AJ19">
        <v>6215</v>
      </c>
      <c r="AK19" t="s">
        <v>753</v>
      </c>
      <c r="AL19" t="s">
        <v>443</v>
      </c>
      <c r="AM19">
        <v>0</v>
      </c>
      <c r="AN19">
        <v>0</v>
      </c>
      <c r="AO19">
        <v>0</v>
      </c>
      <c r="AP19">
        <v>0</v>
      </c>
      <c r="AQ19">
        <v>0</v>
      </c>
      <c r="AS19">
        <v>0</v>
      </c>
      <c r="AT19">
        <v>0</v>
      </c>
      <c r="AU19">
        <v>0</v>
      </c>
      <c r="AV19">
        <v>0</v>
      </c>
      <c r="AW19">
        <v>4823423</v>
      </c>
      <c r="AX19">
        <v>4825061</v>
      </c>
      <c r="AY19">
        <v>0</v>
      </c>
      <c r="AZ19">
        <v>178628</v>
      </c>
      <c r="BA19">
        <v>9.5830000000000002</v>
      </c>
      <c r="BB19">
        <v>2551</v>
      </c>
      <c r="BC19">
        <v>2534</v>
      </c>
      <c r="BD19">
        <v>6</v>
      </c>
      <c r="BE19">
        <v>16</v>
      </c>
      <c r="BF19">
        <v>4264532</v>
      </c>
      <c r="BG19">
        <v>0</v>
      </c>
      <c r="BJ19">
        <v>0</v>
      </c>
      <c r="BK19">
        <v>0</v>
      </c>
      <c r="BL19">
        <v>0</v>
      </c>
      <c r="BM19">
        <v>0</v>
      </c>
      <c r="BN19">
        <v>0</v>
      </c>
      <c r="BO19">
        <v>0</v>
      </c>
      <c r="BP19">
        <v>0</v>
      </c>
      <c r="BQ19">
        <v>869</v>
      </c>
      <c r="BS19">
        <v>0</v>
      </c>
      <c r="BT19">
        <v>0</v>
      </c>
      <c r="BU19">
        <v>0</v>
      </c>
      <c r="BV19">
        <v>0</v>
      </c>
      <c r="BW19">
        <v>0</v>
      </c>
      <c r="BY19">
        <v>0</v>
      </c>
      <c r="CA19">
        <v>0</v>
      </c>
      <c r="CB19">
        <v>0</v>
      </c>
      <c r="CC19">
        <v>0</v>
      </c>
      <c r="CD19">
        <v>0</v>
      </c>
      <c r="CE19">
        <v>0</v>
      </c>
      <c r="CF19">
        <v>0</v>
      </c>
      <c r="CG19">
        <v>0</v>
      </c>
      <c r="CH19">
        <v>0</v>
      </c>
      <c r="CI19">
        <v>0</v>
      </c>
      <c r="CJ19">
        <v>4</v>
      </c>
      <c r="CK19">
        <v>0</v>
      </c>
      <c r="CL19">
        <v>0</v>
      </c>
      <c r="CN19">
        <v>0</v>
      </c>
      <c r="CO19">
        <v>1</v>
      </c>
      <c r="CP19">
        <v>0</v>
      </c>
      <c r="CQ19">
        <v>1</v>
      </c>
      <c r="CR19">
        <v>379.14</v>
      </c>
      <c r="CS19">
        <v>0</v>
      </c>
      <c r="CT19">
        <v>0</v>
      </c>
      <c r="CU19">
        <v>0</v>
      </c>
      <c r="CV19">
        <v>0</v>
      </c>
      <c r="CW19">
        <v>0</v>
      </c>
      <c r="CX19">
        <v>0</v>
      </c>
      <c r="CY19">
        <v>0</v>
      </c>
      <c r="CZ19">
        <v>0</v>
      </c>
      <c r="DB19">
        <v>2118911</v>
      </c>
      <c r="DC19">
        <v>0</v>
      </c>
      <c r="DD19">
        <v>0</v>
      </c>
      <c r="DE19">
        <v>655294</v>
      </c>
      <c r="DF19">
        <v>655294</v>
      </c>
      <c r="DG19">
        <v>105.438</v>
      </c>
      <c r="DH19">
        <v>0</v>
      </c>
      <c r="DI19">
        <v>0</v>
      </c>
      <c r="DK19">
        <v>3600</v>
      </c>
      <c r="DL19">
        <v>0</v>
      </c>
      <c r="DM19">
        <v>609244</v>
      </c>
      <c r="DN19">
        <v>1622</v>
      </c>
      <c r="DO19">
        <v>0</v>
      </c>
      <c r="DP19">
        <v>0</v>
      </c>
      <c r="DQ19">
        <v>0</v>
      </c>
      <c r="DR19">
        <v>0</v>
      </c>
      <c r="DS19">
        <v>0</v>
      </c>
      <c r="DT19">
        <v>0</v>
      </c>
      <c r="DU19">
        <v>0</v>
      </c>
      <c r="DV19">
        <v>0</v>
      </c>
      <c r="DW19">
        <v>0</v>
      </c>
      <c r="DX19">
        <v>0</v>
      </c>
      <c r="DY19">
        <v>0</v>
      </c>
      <c r="DZ19">
        <v>0</v>
      </c>
      <c r="EA19">
        <v>0.9</v>
      </c>
      <c r="EB19">
        <v>0</v>
      </c>
      <c r="EC19">
        <v>8.3469999999999995</v>
      </c>
      <c r="ED19">
        <v>59658</v>
      </c>
      <c r="EE19">
        <v>0</v>
      </c>
      <c r="EF19">
        <v>0</v>
      </c>
      <c r="EG19">
        <v>0</v>
      </c>
      <c r="EH19">
        <v>551208</v>
      </c>
      <c r="EI19">
        <v>0</v>
      </c>
      <c r="EJ19">
        <v>0</v>
      </c>
      <c r="EK19">
        <v>24.814</v>
      </c>
      <c r="EL19">
        <v>0</v>
      </c>
      <c r="EM19">
        <v>1.216</v>
      </c>
      <c r="EN19">
        <v>1.22</v>
      </c>
      <c r="EO19">
        <v>0</v>
      </c>
      <c r="EP19">
        <v>0</v>
      </c>
      <c r="EQ19">
        <v>28.150000000000002</v>
      </c>
      <c r="ER19">
        <v>0</v>
      </c>
      <c r="ES19">
        <v>88.69</v>
      </c>
      <c r="ET19">
        <v>0</v>
      </c>
      <c r="EV19">
        <v>0</v>
      </c>
      <c r="EW19">
        <v>0</v>
      </c>
      <c r="EX19">
        <v>0</v>
      </c>
      <c r="EZ19">
        <v>4088463</v>
      </c>
      <c r="FA19">
        <v>0</v>
      </c>
      <c r="FB19">
        <v>4265453</v>
      </c>
      <c r="FC19">
        <v>0</v>
      </c>
      <c r="FD19">
        <v>0</v>
      </c>
      <c r="FE19">
        <v>627706</v>
      </c>
      <c r="FF19">
        <v>108892</v>
      </c>
      <c r="FG19">
        <v>7.0629999999999998E-2</v>
      </c>
      <c r="FH19">
        <v>3.1918000000000002E-2</v>
      </c>
      <c r="FI19">
        <v>0</v>
      </c>
      <c r="FJ19">
        <v>0</v>
      </c>
      <c r="FK19">
        <v>686.16800000000001</v>
      </c>
      <c r="FL19">
        <v>5002051</v>
      </c>
      <c r="FM19">
        <v>0</v>
      </c>
      <c r="FN19">
        <v>0</v>
      </c>
      <c r="FO19">
        <v>0</v>
      </c>
      <c r="FP19">
        <v>0</v>
      </c>
      <c r="FQ19">
        <v>0</v>
      </c>
      <c r="FR19">
        <v>0</v>
      </c>
      <c r="FS19">
        <v>0</v>
      </c>
      <c r="FT19">
        <v>0</v>
      </c>
      <c r="FU19">
        <v>0</v>
      </c>
      <c r="FV19">
        <v>0</v>
      </c>
      <c r="FW19">
        <v>0</v>
      </c>
      <c r="FX19">
        <v>0</v>
      </c>
      <c r="FY19">
        <v>0</v>
      </c>
      <c r="GB19">
        <v>98189</v>
      </c>
      <c r="GC19">
        <v>98189</v>
      </c>
      <c r="GD19">
        <v>10.055</v>
      </c>
      <c r="GF19">
        <v>0</v>
      </c>
      <c r="GG19">
        <v>0</v>
      </c>
      <c r="GH19">
        <v>0</v>
      </c>
      <c r="GI19">
        <v>0</v>
      </c>
      <c r="GK19">
        <v>0</v>
      </c>
      <c r="GL19">
        <v>0</v>
      </c>
      <c r="GM19">
        <v>0</v>
      </c>
      <c r="GN19">
        <v>0</v>
      </c>
      <c r="GO19">
        <v>0</v>
      </c>
      <c r="GQ19">
        <v>0</v>
      </c>
      <c r="GR19">
        <v>0</v>
      </c>
      <c r="GS19">
        <v>0</v>
      </c>
      <c r="GT19">
        <v>0</v>
      </c>
      <c r="HB19">
        <v>0</v>
      </c>
      <c r="HC19">
        <v>3.9798E-2</v>
      </c>
      <c r="HD19">
        <v>0</v>
      </c>
      <c r="HE19">
        <v>0</v>
      </c>
      <c r="HF19">
        <v>458217</v>
      </c>
      <c r="HG19">
        <v>13673</v>
      </c>
      <c r="HH19">
        <v>66663</v>
      </c>
      <c r="HI19">
        <v>0</v>
      </c>
      <c r="HJ19">
        <v>107373</v>
      </c>
      <c r="HK19">
        <v>833</v>
      </c>
      <c r="HL19">
        <v>469</v>
      </c>
      <c r="HM19">
        <v>0</v>
      </c>
      <c r="HN19">
        <v>61852</v>
      </c>
      <c r="HO19">
        <v>0</v>
      </c>
      <c r="HP19">
        <v>0</v>
      </c>
      <c r="HQ19">
        <v>0</v>
      </c>
      <c r="HR19">
        <v>0</v>
      </c>
      <c r="HS19">
        <v>4086825</v>
      </c>
      <c r="HT19">
        <v>108892</v>
      </c>
      <c r="HW19">
        <v>0</v>
      </c>
      <c r="HX19">
        <v>32</v>
      </c>
      <c r="HY19">
        <v>69</v>
      </c>
      <c r="HZ19">
        <v>49</v>
      </c>
      <c r="IA19">
        <v>152</v>
      </c>
      <c r="IB19">
        <v>108</v>
      </c>
      <c r="IC19">
        <v>410</v>
      </c>
      <c r="ID19">
        <v>0</v>
      </c>
      <c r="IE19">
        <v>0</v>
      </c>
      <c r="IF19">
        <v>0</v>
      </c>
      <c r="IG19">
        <v>22</v>
      </c>
      <c r="IH19">
        <v>107.262</v>
      </c>
      <c r="II19">
        <v>0</v>
      </c>
      <c r="IJ19">
        <v>114.14800000000001</v>
      </c>
      <c r="IK19">
        <v>4.5720000000000001</v>
      </c>
      <c r="IL19">
        <v>0</v>
      </c>
      <c r="IM19">
        <v>0</v>
      </c>
      <c r="IN19">
        <v>0</v>
      </c>
      <c r="IO19">
        <v>0</v>
      </c>
      <c r="IP19">
        <v>4.5720000000000001</v>
      </c>
      <c r="IQ19">
        <v>114.14800000000001</v>
      </c>
      <c r="IR19">
        <v>70943</v>
      </c>
      <c r="IS19">
        <v>1257</v>
      </c>
      <c r="IT19">
        <v>0</v>
      </c>
      <c r="IU19">
        <v>0</v>
      </c>
      <c r="IV19">
        <v>0</v>
      </c>
      <c r="IW19">
        <v>6215</v>
      </c>
      <c r="IX19">
        <v>0</v>
      </c>
      <c r="IY19">
        <v>0</v>
      </c>
      <c r="IZ19">
        <v>1257</v>
      </c>
      <c r="JA19">
        <v>0</v>
      </c>
      <c r="JB19">
        <v>0</v>
      </c>
      <c r="JC19">
        <v>0</v>
      </c>
      <c r="JD19">
        <v>3</v>
      </c>
      <c r="JE19">
        <v>40115</v>
      </c>
      <c r="JF19">
        <v>3</v>
      </c>
      <c r="JG19">
        <v>19737</v>
      </c>
      <c r="JH19">
        <v>2000</v>
      </c>
      <c r="JJ19">
        <v>0</v>
      </c>
      <c r="JK19">
        <v>0</v>
      </c>
      <c r="JL19">
        <v>0</v>
      </c>
      <c r="JM19">
        <v>0</v>
      </c>
      <c r="JO19">
        <v>0.45</v>
      </c>
      <c r="JP19">
        <v>8.5510000000000002</v>
      </c>
      <c r="JQ19">
        <v>1.054</v>
      </c>
      <c r="JR19">
        <v>3742</v>
      </c>
      <c r="JS19">
        <v>82735</v>
      </c>
      <c r="JT19">
        <v>11712</v>
      </c>
      <c r="JU19">
        <v>2610</v>
      </c>
      <c r="JW19">
        <v>0</v>
      </c>
      <c r="JX19">
        <v>0</v>
      </c>
      <c r="JY19">
        <v>0</v>
      </c>
      <c r="JZ19">
        <v>0</v>
      </c>
      <c r="KD19">
        <v>2610</v>
      </c>
      <c r="KE19">
        <v>7559</v>
      </c>
      <c r="KG19">
        <v>0</v>
      </c>
      <c r="KH19">
        <v>0</v>
      </c>
      <c r="KI19">
        <v>0</v>
      </c>
      <c r="KJ19">
        <v>16</v>
      </c>
      <c r="KK19">
        <v>6</v>
      </c>
      <c r="KL19">
        <v>9944</v>
      </c>
      <c r="KM19">
        <v>3729</v>
      </c>
      <c r="KN19">
        <v>0</v>
      </c>
      <c r="KO19">
        <v>0</v>
      </c>
      <c r="KP19">
        <v>0</v>
      </c>
      <c r="KQ19">
        <v>0</v>
      </c>
      <c r="KS19">
        <v>0</v>
      </c>
      <c r="KT19">
        <v>0</v>
      </c>
      <c r="KU19">
        <v>0</v>
      </c>
      <c r="KW19">
        <v>0</v>
      </c>
      <c r="KX19">
        <v>0</v>
      </c>
      <c r="KY19">
        <v>0</v>
      </c>
      <c r="KZ19">
        <v>0</v>
      </c>
      <c r="LA19">
        <v>0</v>
      </c>
      <c r="LB19">
        <v>0</v>
      </c>
      <c r="LD19">
        <v>0</v>
      </c>
      <c r="LE19">
        <v>0</v>
      </c>
      <c r="LF19">
        <v>0</v>
      </c>
      <c r="LG19">
        <v>0</v>
      </c>
      <c r="LH19">
        <v>0</v>
      </c>
      <c r="LI19">
        <v>0</v>
      </c>
      <c r="LJ19">
        <v>320.04400000000004</v>
      </c>
      <c r="LK19">
        <v>3</v>
      </c>
      <c r="LL19">
        <v>100620</v>
      </c>
      <c r="LM19">
        <v>6753</v>
      </c>
      <c r="LN19">
        <v>0</v>
      </c>
      <c r="LO19">
        <v>0</v>
      </c>
      <c r="LP19">
        <v>0</v>
      </c>
      <c r="LQ19">
        <v>0</v>
      </c>
      <c r="LR19">
        <v>0</v>
      </c>
      <c r="LS19">
        <v>0</v>
      </c>
      <c r="LT19">
        <v>0</v>
      </c>
      <c r="LU19">
        <v>0</v>
      </c>
      <c r="LV19">
        <v>0</v>
      </c>
      <c r="LW19">
        <v>0</v>
      </c>
      <c r="LX19">
        <v>0</v>
      </c>
      <c r="LY19">
        <v>0</v>
      </c>
      <c r="LZ19">
        <v>0</v>
      </c>
      <c r="MA19">
        <v>0</v>
      </c>
      <c r="MB19">
        <v>0</v>
      </c>
      <c r="MC19">
        <v>0</v>
      </c>
      <c r="MD19">
        <v>0</v>
      </c>
      <c r="ME19">
        <v>0</v>
      </c>
      <c r="MF19">
        <v>0</v>
      </c>
      <c r="MG19">
        <v>4823423</v>
      </c>
      <c r="MH19">
        <v>0</v>
      </c>
      <c r="MI19">
        <v>0</v>
      </c>
      <c r="MJ19">
        <v>0</v>
      </c>
      <c r="MK19">
        <v>0</v>
      </c>
      <c r="ML19">
        <v>0</v>
      </c>
    </row>
    <row r="20" spans="1:350" customFormat="1" x14ac:dyDescent="0.3">
      <c r="A20">
        <v>45755</v>
      </c>
      <c r="B20" s="4">
        <v>15827</v>
      </c>
      <c r="C20">
        <v>9</v>
      </c>
      <c r="D20">
        <v>2026</v>
      </c>
      <c r="E20">
        <v>6215</v>
      </c>
      <c r="F20">
        <v>0</v>
      </c>
      <c r="G20">
        <v>5131.8860000000004</v>
      </c>
      <c r="H20">
        <v>4688.21</v>
      </c>
      <c r="I20">
        <v>4688.21</v>
      </c>
      <c r="J20">
        <v>5131.8860000000004</v>
      </c>
      <c r="K20">
        <v>0</v>
      </c>
      <c r="L20">
        <v>6215</v>
      </c>
      <c r="M20">
        <v>0</v>
      </c>
      <c r="N20">
        <v>0</v>
      </c>
      <c r="P20">
        <v>5140.6150000000007</v>
      </c>
      <c r="Q20">
        <v>0</v>
      </c>
      <c r="R20">
        <v>2421944</v>
      </c>
      <c r="S20">
        <v>471.13900000000001</v>
      </c>
      <c r="U20">
        <v>0</v>
      </c>
      <c r="V20">
        <v>953.51300000000003</v>
      </c>
      <c r="W20">
        <v>592608</v>
      </c>
      <c r="X20">
        <v>592608</v>
      </c>
      <c r="Z20">
        <v>0</v>
      </c>
      <c r="AC20">
        <v>0</v>
      </c>
      <c r="AD20" t="s">
        <v>427</v>
      </c>
      <c r="AE20">
        <v>0</v>
      </c>
      <c r="AH20">
        <v>0</v>
      </c>
      <c r="AI20">
        <v>0</v>
      </c>
      <c r="AJ20">
        <v>6215</v>
      </c>
      <c r="AK20" t="s">
        <v>753</v>
      </c>
      <c r="AL20" t="s">
        <v>444</v>
      </c>
      <c r="AM20">
        <v>0</v>
      </c>
      <c r="AN20">
        <v>0</v>
      </c>
      <c r="AO20">
        <v>0</v>
      </c>
      <c r="AP20">
        <v>0</v>
      </c>
      <c r="AQ20">
        <v>0</v>
      </c>
      <c r="AS20">
        <v>0</v>
      </c>
      <c r="AT20">
        <v>0</v>
      </c>
      <c r="AU20">
        <v>0</v>
      </c>
      <c r="AV20">
        <v>0</v>
      </c>
      <c r="AW20">
        <v>57727032</v>
      </c>
      <c r="AX20">
        <v>56924748</v>
      </c>
      <c r="AY20">
        <v>0</v>
      </c>
      <c r="AZ20">
        <v>2421944</v>
      </c>
      <c r="BA20">
        <v>44.417000000000002</v>
      </c>
      <c r="BB20">
        <v>109093</v>
      </c>
      <c r="BC20">
        <v>108397</v>
      </c>
      <c r="BD20">
        <v>256.59399999999999</v>
      </c>
      <c r="BE20">
        <v>695</v>
      </c>
      <c r="BF20">
        <v>50589978</v>
      </c>
      <c r="BG20">
        <v>0</v>
      </c>
      <c r="BJ20">
        <v>0</v>
      </c>
      <c r="BK20">
        <v>0</v>
      </c>
      <c r="BL20">
        <v>0</v>
      </c>
      <c r="BM20">
        <v>0</v>
      </c>
      <c r="BN20">
        <v>0</v>
      </c>
      <c r="BO20">
        <v>0</v>
      </c>
      <c r="BP20">
        <v>0</v>
      </c>
      <c r="BQ20">
        <v>58</v>
      </c>
      <c r="BS20">
        <v>0</v>
      </c>
      <c r="BT20">
        <v>0</v>
      </c>
      <c r="BU20">
        <v>0</v>
      </c>
      <c r="BV20">
        <v>0</v>
      </c>
      <c r="BW20">
        <v>0</v>
      </c>
      <c r="BY20">
        <v>0</v>
      </c>
      <c r="CA20">
        <v>0</v>
      </c>
      <c r="CB20">
        <v>0</v>
      </c>
      <c r="CC20">
        <v>0</v>
      </c>
      <c r="CD20">
        <v>0</v>
      </c>
      <c r="CE20">
        <v>0</v>
      </c>
      <c r="CF20">
        <v>0</v>
      </c>
      <c r="CG20">
        <v>0</v>
      </c>
      <c r="CH20">
        <v>816954</v>
      </c>
      <c r="CI20">
        <v>0</v>
      </c>
      <c r="CJ20">
        <v>4</v>
      </c>
      <c r="CK20">
        <v>0</v>
      </c>
      <c r="CL20">
        <v>0</v>
      </c>
      <c r="CN20">
        <v>0</v>
      </c>
      <c r="CO20">
        <v>1</v>
      </c>
      <c r="CP20">
        <v>0</v>
      </c>
      <c r="CQ20">
        <v>0</v>
      </c>
      <c r="CR20">
        <v>5131.8860000000004</v>
      </c>
      <c r="CS20">
        <v>0</v>
      </c>
      <c r="CT20">
        <v>0</v>
      </c>
      <c r="CU20">
        <v>0</v>
      </c>
      <c r="CV20">
        <v>0</v>
      </c>
      <c r="CW20">
        <v>0</v>
      </c>
      <c r="CX20">
        <v>0</v>
      </c>
      <c r="CY20">
        <v>0</v>
      </c>
      <c r="CZ20">
        <v>0</v>
      </c>
      <c r="DB20">
        <v>29137225</v>
      </c>
      <c r="DC20">
        <v>0</v>
      </c>
      <c r="DD20">
        <v>0</v>
      </c>
      <c r="DE20">
        <v>4796815</v>
      </c>
      <c r="DF20">
        <v>4796815</v>
      </c>
      <c r="DG20">
        <v>771.81299999999999</v>
      </c>
      <c r="DH20">
        <v>0</v>
      </c>
      <c r="DI20">
        <v>0</v>
      </c>
      <c r="DK20">
        <v>0</v>
      </c>
      <c r="DL20">
        <v>0</v>
      </c>
      <c r="DM20">
        <v>5248696</v>
      </c>
      <c r="DN20">
        <v>13975</v>
      </c>
      <c r="DO20">
        <v>0</v>
      </c>
      <c r="DP20">
        <v>0</v>
      </c>
      <c r="DQ20">
        <v>0</v>
      </c>
      <c r="DR20">
        <v>0</v>
      </c>
      <c r="DS20">
        <v>0</v>
      </c>
      <c r="DT20">
        <v>0</v>
      </c>
      <c r="DU20">
        <v>0</v>
      </c>
      <c r="DV20">
        <v>0</v>
      </c>
      <c r="DW20">
        <v>0</v>
      </c>
      <c r="DX20">
        <v>0</v>
      </c>
      <c r="DY20">
        <v>0</v>
      </c>
      <c r="DZ20">
        <v>0</v>
      </c>
      <c r="EA20">
        <v>8.6000000000000007E-2</v>
      </c>
      <c r="EB20">
        <v>0</v>
      </c>
      <c r="EC20">
        <v>133.79500000000002</v>
      </c>
      <c r="ED20">
        <v>956266</v>
      </c>
      <c r="EE20">
        <v>0</v>
      </c>
      <c r="EF20">
        <v>0</v>
      </c>
      <c r="EG20">
        <v>0</v>
      </c>
      <c r="EH20">
        <v>4306405</v>
      </c>
      <c r="EI20">
        <v>0</v>
      </c>
      <c r="EJ20">
        <v>0</v>
      </c>
      <c r="EK20">
        <v>193.77500000000001</v>
      </c>
      <c r="EL20">
        <v>0</v>
      </c>
      <c r="EM20">
        <v>14.99</v>
      </c>
      <c r="EN20">
        <v>13.236000000000001</v>
      </c>
      <c r="EO20">
        <v>0</v>
      </c>
      <c r="EP20">
        <v>0</v>
      </c>
      <c r="EQ20">
        <v>222.08700000000002</v>
      </c>
      <c r="ER20">
        <v>0</v>
      </c>
      <c r="ES20">
        <v>692.90500000000009</v>
      </c>
      <c r="ET20">
        <v>0</v>
      </c>
      <c r="EV20">
        <v>0</v>
      </c>
      <c r="EW20">
        <v>0</v>
      </c>
      <c r="EX20">
        <v>0</v>
      </c>
      <c r="EZ20">
        <v>48186511</v>
      </c>
      <c r="FA20">
        <v>0</v>
      </c>
      <c r="FB20">
        <v>50593785</v>
      </c>
      <c r="FC20">
        <v>0</v>
      </c>
      <c r="FD20">
        <v>0</v>
      </c>
      <c r="FE20">
        <v>7446452</v>
      </c>
      <c r="FF20">
        <v>1291785</v>
      </c>
      <c r="FG20">
        <v>7.0629999999999998E-2</v>
      </c>
      <c r="FH20">
        <v>3.1918000000000002E-2</v>
      </c>
      <c r="FI20">
        <v>0</v>
      </c>
      <c r="FJ20">
        <v>0</v>
      </c>
      <c r="FK20">
        <v>8139.9800000000005</v>
      </c>
      <c r="FL20">
        <v>60148976</v>
      </c>
      <c r="FM20">
        <v>0</v>
      </c>
      <c r="FN20">
        <v>0</v>
      </c>
      <c r="FO20">
        <v>12528</v>
      </c>
      <c r="FP20">
        <v>0</v>
      </c>
      <c r="FQ20">
        <v>12528</v>
      </c>
      <c r="FR20">
        <v>12528</v>
      </c>
      <c r="FS20">
        <v>0</v>
      </c>
      <c r="FT20">
        <v>0</v>
      </c>
      <c r="FU20">
        <v>0</v>
      </c>
      <c r="FV20">
        <v>0</v>
      </c>
      <c r="FW20">
        <v>0</v>
      </c>
      <c r="FX20">
        <v>0</v>
      </c>
      <c r="FY20">
        <v>0</v>
      </c>
      <c r="GB20">
        <v>2057888</v>
      </c>
      <c r="GC20">
        <v>2057888</v>
      </c>
      <c r="GD20">
        <v>221.589</v>
      </c>
      <c r="GF20">
        <v>0</v>
      </c>
      <c r="GG20">
        <v>0</v>
      </c>
      <c r="GH20">
        <v>0</v>
      </c>
      <c r="GI20">
        <v>0</v>
      </c>
      <c r="GK20">
        <v>0</v>
      </c>
      <c r="GL20">
        <v>0</v>
      </c>
      <c r="GM20">
        <v>0</v>
      </c>
      <c r="GN20">
        <v>0</v>
      </c>
      <c r="GO20">
        <v>0</v>
      </c>
      <c r="GQ20">
        <v>0</v>
      </c>
      <c r="GR20">
        <v>0</v>
      </c>
      <c r="GS20">
        <v>0</v>
      </c>
      <c r="GT20">
        <v>0</v>
      </c>
      <c r="HB20">
        <v>379934357</v>
      </c>
      <c r="HC20">
        <v>3.9798E-2</v>
      </c>
      <c r="HD20">
        <v>816954</v>
      </c>
      <c r="HE20">
        <v>0</v>
      </c>
      <c r="HF20">
        <v>6300954</v>
      </c>
      <c r="HG20">
        <v>85146</v>
      </c>
      <c r="HH20">
        <v>1049636</v>
      </c>
      <c r="HI20">
        <v>0</v>
      </c>
      <c r="HJ20">
        <v>298249</v>
      </c>
      <c r="HK20">
        <v>2757</v>
      </c>
      <c r="HL20">
        <v>3192</v>
      </c>
      <c r="HM20">
        <v>62000</v>
      </c>
      <c r="HN20">
        <v>837693</v>
      </c>
      <c r="HO20">
        <v>0</v>
      </c>
      <c r="HP20">
        <v>0</v>
      </c>
      <c r="HQ20">
        <v>0</v>
      </c>
      <c r="HR20">
        <v>0</v>
      </c>
      <c r="HS20">
        <v>48171841</v>
      </c>
      <c r="HT20">
        <v>1291785</v>
      </c>
      <c r="HW20">
        <v>0</v>
      </c>
      <c r="HX20">
        <v>902</v>
      </c>
      <c r="HY20">
        <v>795</v>
      </c>
      <c r="HZ20">
        <v>654</v>
      </c>
      <c r="IA20">
        <v>430</v>
      </c>
      <c r="IB20">
        <v>377</v>
      </c>
      <c r="IC20">
        <v>3158</v>
      </c>
      <c r="ID20">
        <v>0</v>
      </c>
      <c r="IE20">
        <v>0</v>
      </c>
      <c r="IF20">
        <v>0</v>
      </c>
      <c r="IG20">
        <v>137</v>
      </c>
      <c r="IH20">
        <v>1688.875</v>
      </c>
      <c r="II20">
        <v>0</v>
      </c>
      <c r="IJ20">
        <v>953.51300000000003</v>
      </c>
      <c r="IK20">
        <v>0</v>
      </c>
      <c r="IL20">
        <v>11</v>
      </c>
      <c r="IM20">
        <v>1</v>
      </c>
      <c r="IN20">
        <v>1</v>
      </c>
      <c r="IO20">
        <v>13</v>
      </c>
      <c r="IP20">
        <v>0</v>
      </c>
      <c r="IQ20">
        <v>953.51300000000003</v>
      </c>
      <c r="IR20">
        <v>592608</v>
      </c>
      <c r="IS20">
        <v>0</v>
      </c>
      <c r="IT20">
        <v>55000</v>
      </c>
      <c r="IU20">
        <v>3000</v>
      </c>
      <c r="IV20">
        <v>4000</v>
      </c>
      <c r="IW20">
        <v>6215</v>
      </c>
      <c r="IX20">
        <v>0</v>
      </c>
      <c r="IY20">
        <v>0</v>
      </c>
      <c r="IZ20">
        <v>0</v>
      </c>
      <c r="JA20">
        <v>0</v>
      </c>
      <c r="JB20">
        <v>16</v>
      </c>
      <c r="JC20">
        <v>270099</v>
      </c>
      <c r="JD20">
        <v>49</v>
      </c>
      <c r="JE20">
        <v>444308</v>
      </c>
      <c r="JF20">
        <v>18</v>
      </c>
      <c r="JG20">
        <v>81786</v>
      </c>
      <c r="JH20">
        <v>41500</v>
      </c>
      <c r="JJ20">
        <v>0</v>
      </c>
      <c r="JK20">
        <v>0</v>
      </c>
      <c r="JL20">
        <v>0</v>
      </c>
      <c r="JM20">
        <v>0</v>
      </c>
      <c r="JO20">
        <v>116.599</v>
      </c>
      <c r="JP20">
        <v>54.478000000000002</v>
      </c>
      <c r="JQ20">
        <v>50.512</v>
      </c>
      <c r="JR20">
        <v>969509</v>
      </c>
      <c r="JS20">
        <v>527103</v>
      </c>
      <c r="JT20">
        <v>561276</v>
      </c>
      <c r="JU20">
        <v>111631</v>
      </c>
      <c r="JW20">
        <v>0</v>
      </c>
      <c r="JX20">
        <v>0</v>
      </c>
      <c r="JY20">
        <v>0</v>
      </c>
      <c r="JZ20">
        <v>0</v>
      </c>
      <c r="KD20">
        <v>111808</v>
      </c>
      <c r="KE20">
        <v>7559</v>
      </c>
      <c r="KG20">
        <v>0</v>
      </c>
      <c r="KH20">
        <v>0</v>
      </c>
      <c r="KI20">
        <v>0</v>
      </c>
      <c r="KJ20">
        <v>108</v>
      </c>
      <c r="KK20">
        <v>29</v>
      </c>
      <c r="KL20">
        <v>67122</v>
      </c>
      <c r="KM20">
        <v>18024</v>
      </c>
      <c r="KN20">
        <v>0</v>
      </c>
      <c r="KO20">
        <v>0</v>
      </c>
      <c r="KP20">
        <v>0</v>
      </c>
      <c r="KQ20">
        <v>0</v>
      </c>
      <c r="KS20">
        <v>0</v>
      </c>
      <c r="KT20">
        <v>0</v>
      </c>
      <c r="KU20">
        <v>0</v>
      </c>
      <c r="KW20">
        <v>0</v>
      </c>
      <c r="KX20">
        <v>0</v>
      </c>
      <c r="KY20">
        <v>0</v>
      </c>
      <c r="KZ20">
        <v>0</v>
      </c>
      <c r="LA20">
        <v>0</v>
      </c>
      <c r="LB20">
        <v>0</v>
      </c>
      <c r="LD20">
        <v>0</v>
      </c>
      <c r="LE20">
        <v>0</v>
      </c>
      <c r="LF20">
        <v>0</v>
      </c>
      <c r="LG20">
        <v>0</v>
      </c>
      <c r="LH20">
        <v>0</v>
      </c>
      <c r="LI20">
        <v>0</v>
      </c>
      <c r="LJ20">
        <v>4597.5970000000007</v>
      </c>
      <c r="LK20">
        <v>6</v>
      </c>
      <c r="LL20">
        <v>201240</v>
      </c>
      <c r="LM20">
        <v>97009</v>
      </c>
      <c r="LN20">
        <v>0</v>
      </c>
      <c r="LO20">
        <v>0</v>
      </c>
      <c r="LP20">
        <v>0</v>
      </c>
      <c r="LQ20">
        <v>0</v>
      </c>
      <c r="LR20">
        <v>0</v>
      </c>
      <c r="LS20">
        <v>0</v>
      </c>
      <c r="LT20">
        <v>0</v>
      </c>
      <c r="LU20">
        <v>0</v>
      </c>
      <c r="LV20">
        <v>0</v>
      </c>
      <c r="LW20">
        <v>0</v>
      </c>
      <c r="LX20">
        <v>0</v>
      </c>
      <c r="LY20">
        <v>0</v>
      </c>
      <c r="LZ20">
        <v>0</v>
      </c>
      <c r="MA20">
        <v>0</v>
      </c>
      <c r="MB20">
        <v>0</v>
      </c>
      <c r="MC20">
        <v>0</v>
      </c>
      <c r="MD20">
        <v>0</v>
      </c>
      <c r="ME20">
        <v>0</v>
      </c>
      <c r="MF20">
        <v>0</v>
      </c>
      <c r="MG20">
        <v>57727032</v>
      </c>
      <c r="MH20">
        <v>0</v>
      </c>
      <c r="MI20">
        <v>0</v>
      </c>
      <c r="MJ20">
        <v>0</v>
      </c>
      <c r="MK20">
        <v>0</v>
      </c>
      <c r="ML20">
        <v>0</v>
      </c>
    </row>
    <row r="21" spans="1:350" customFormat="1" x14ac:dyDescent="0.3">
      <c r="A21">
        <v>45755</v>
      </c>
      <c r="B21" s="4">
        <v>15828</v>
      </c>
      <c r="C21">
        <v>9</v>
      </c>
      <c r="D21">
        <v>2026</v>
      </c>
      <c r="E21">
        <v>6215</v>
      </c>
      <c r="F21">
        <v>0</v>
      </c>
      <c r="G21">
        <v>4320.9310000000005</v>
      </c>
      <c r="H21">
        <v>3828.0990000000002</v>
      </c>
      <c r="I21">
        <v>3828.0990000000002</v>
      </c>
      <c r="J21">
        <v>4320.9310000000005</v>
      </c>
      <c r="K21">
        <v>0</v>
      </c>
      <c r="L21">
        <v>6215</v>
      </c>
      <c r="M21">
        <v>0</v>
      </c>
      <c r="N21">
        <v>0</v>
      </c>
      <c r="P21">
        <v>4324.8620000000001</v>
      </c>
      <c r="Q21">
        <v>0</v>
      </c>
      <c r="R21">
        <v>2037611</v>
      </c>
      <c r="S21">
        <v>471.13900000000001</v>
      </c>
      <c r="U21">
        <v>0</v>
      </c>
      <c r="V21">
        <v>1857.8420000000001</v>
      </c>
      <c r="W21">
        <v>1154649</v>
      </c>
      <c r="X21">
        <v>1154649</v>
      </c>
      <c r="Z21">
        <v>0</v>
      </c>
      <c r="AC21">
        <v>0</v>
      </c>
      <c r="AD21" t="s">
        <v>427</v>
      </c>
      <c r="AE21">
        <v>0</v>
      </c>
      <c r="AH21">
        <v>0</v>
      </c>
      <c r="AI21">
        <v>0</v>
      </c>
      <c r="AJ21">
        <v>6215</v>
      </c>
      <c r="AK21" t="s">
        <v>753</v>
      </c>
      <c r="AL21" t="s">
        <v>445</v>
      </c>
      <c r="AM21">
        <v>0</v>
      </c>
      <c r="AN21">
        <v>0</v>
      </c>
      <c r="AO21">
        <v>0</v>
      </c>
      <c r="AP21">
        <v>0</v>
      </c>
      <c r="AQ21">
        <v>0</v>
      </c>
      <c r="AS21">
        <v>0</v>
      </c>
      <c r="AT21">
        <v>0</v>
      </c>
      <c r="AU21">
        <v>0</v>
      </c>
      <c r="AV21">
        <v>0</v>
      </c>
      <c r="AW21">
        <v>53489732</v>
      </c>
      <c r="AX21">
        <v>52813352</v>
      </c>
      <c r="AY21">
        <v>0</v>
      </c>
      <c r="AZ21">
        <v>2037611</v>
      </c>
      <c r="BA21">
        <v>101.917</v>
      </c>
      <c r="BB21">
        <v>91834</v>
      </c>
      <c r="BC21">
        <v>91249</v>
      </c>
      <c r="BD21">
        <v>216</v>
      </c>
      <c r="BE21">
        <v>585</v>
      </c>
      <c r="BF21">
        <v>46747652</v>
      </c>
      <c r="BG21">
        <v>0</v>
      </c>
      <c r="BJ21">
        <v>0</v>
      </c>
      <c r="BK21">
        <v>0</v>
      </c>
      <c r="BL21">
        <v>0</v>
      </c>
      <c r="BM21">
        <v>0</v>
      </c>
      <c r="BN21">
        <v>0</v>
      </c>
      <c r="BO21">
        <v>0</v>
      </c>
      <c r="BP21">
        <v>0</v>
      </c>
      <c r="BQ21">
        <v>219</v>
      </c>
      <c r="BS21">
        <v>0</v>
      </c>
      <c r="BT21">
        <v>0</v>
      </c>
      <c r="BU21">
        <v>0</v>
      </c>
      <c r="BV21">
        <v>0</v>
      </c>
      <c r="BW21">
        <v>0</v>
      </c>
      <c r="BY21">
        <v>0</v>
      </c>
      <c r="CA21">
        <v>0</v>
      </c>
      <c r="CB21">
        <v>0</v>
      </c>
      <c r="CC21">
        <v>0</v>
      </c>
      <c r="CD21">
        <v>0</v>
      </c>
      <c r="CE21">
        <v>0</v>
      </c>
      <c r="CF21">
        <v>0</v>
      </c>
      <c r="CG21">
        <v>0</v>
      </c>
      <c r="CH21">
        <v>687857</v>
      </c>
      <c r="CI21">
        <v>0</v>
      </c>
      <c r="CJ21">
        <v>4</v>
      </c>
      <c r="CK21">
        <v>0</v>
      </c>
      <c r="CL21">
        <v>0</v>
      </c>
      <c r="CN21">
        <v>0</v>
      </c>
      <c r="CO21">
        <v>1</v>
      </c>
      <c r="CP21">
        <v>0</v>
      </c>
      <c r="CQ21">
        <v>0</v>
      </c>
      <c r="CR21">
        <v>4320.9310000000005</v>
      </c>
      <c r="CS21">
        <v>0</v>
      </c>
      <c r="CT21">
        <v>0</v>
      </c>
      <c r="CU21">
        <v>0</v>
      </c>
      <c r="CV21">
        <v>0</v>
      </c>
      <c r="CW21">
        <v>0</v>
      </c>
      <c r="CX21">
        <v>0</v>
      </c>
      <c r="CY21">
        <v>0</v>
      </c>
      <c r="CZ21">
        <v>0</v>
      </c>
      <c r="DB21">
        <v>23791635</v>
      </c>
      <c r="DC21">
        <v>0</v>
      </c>
      <c r="DD21">
        <v>0</v>
      </c>
      <c r="DE21">
        <v>6093108</v>
      </c>
      <c r="DF21">
        <v>6093108</v>
      </c>
      <c r="DG21">
        <v>980.38800000000003</v>
      </c>
      <c r="DH21">
        <v>0</v>
      </c>
      <c r="DI21">
        <v>0</v>
      </c>
      <c r="DK21">
        <v>0</v>
      </c>
      <c r="DL21">
        <v>0</v>
      </c>
      <c r="DM21">
        <v>4090804</v>
      </c>
      <c r="DN21">
        <v>10892</v>
      </c>
      <c r="DO21">
        <v>0</v>
      </c>
      <c r="DP21">
        <v>0</v>
      </c>
      <c r="DQ21">
        <v>0</v>
      </c>
      <c r="DR21">
        <v>0</v>
      </c>
      <c r="DS21">
        <v>0</v>
      </c>
      <c r="DT21">
        <v>0</v>
      </c>
      <c r="DU21">
        <v>0</v>
      </c>
      <c r="DV21">
        <v>0</v>
      </c>
      <c r="DW21">
        <v>0</v>
      </c>
      <c r="DX21">
        <v>0</v>
      </c>
      <c r="DY21">
        <v>0</v>
      </c>
      <c r="DZ21">
        <v>0</v>
      </c>
      <c r="EA21">
        <v>9.7000000000000003E-2</v>
      </c>
      <c r="EB21">
        <v>0</v>
      </c>
      <c r="EC21">
        <v>59.754000000000005</v>
      </c>
      <c r="ED21">
        <v>427077</v>
      </c>
      <c r="EE21">
        <v>0</v>
      </c>
      <c r="EF21">
        <v>0</v>
      </c>
      <c r="EG21">
        <v>0</v>
      </c>
      <c r="EH21">
        <v>3674619</v>
      </c>
      <c r="EI21">
        <v>0</v>
      </c>
      <c r="EJ21">
        <v>0</v>
      </c>
      <c r="EK21">
        <v>146.96700000000001</v>
      </c>
      <c r="EL21">
        <v>0</v>
      </c>
      <c r="EM21">
        <v>34.313000000000002</v>
      </c>
      <c r="EN21">
        <v>9.3849999999999998</v>
      </c>
      <c r="EO21">
        <v>0</v>
      </c>
      <c r="EP21">
        <v>0</v>
      </c>
      <c r="EQ21">
        <v>190.762</v>
      </c>
      <c r="ER21">
        <v>0</v>
      </c>
      <c r="ES21">
        <v>591.25</v>
      </c>
      <c r="ET21">
        <v>0</v>
      </c>
      <c r="EV21">
        <v>0</v>
      </c>
      <c r="EW21">
        <v>0</v>
      </c>
      <c r="EX21">
        <v>0</v>
      </c>
      <c r="EZ21">
        <v>44738788</v>
      </c>
      <c r="FA21">
        <v>0</v>
      </c>
      <c r="FB21">
        <v>46764922</v>
      </c>
      <c r="FC21">
        <v>0</v>
      </c>
      <c r="FD21">
        <v>0</v>
      </c>
      <c r="FE21">
        <v>6880891</v>
      </c>
      <c r="FF21">
        <v>1193673</v>
      </c>
      <c r="FG21">
        <v>7.0629999999999998E-2</v>
      </c>
      <c r="FH21">
        <v>3.1918000000000002E-2</v>
      </c>
      <c r="FI21">
        <v>0</v>
      </c>
      <c r="FJ21">
        <v>0</v>
      </c>
      <c r="FK21">
        <v>7521.7460000000001</v>
      </c>
      <c r="FL21">
        <v>55527343</v>
      </c>
      <c r="FM21">
        <v>0</v>
      </c>
      <c r="FN21">
        <v>0</v>
      </c>
      <c r="FO21">
        <v>0</v>
      </c>
      <c r="FP21">
        <v>0</v>
      </c>
      <c r="FQ21">
        <v>0</v>
      </c>
      <c r="FR21">
        <v>0</v>
      </c>
      <c r="FS21">
        <v>0</v>
      </c>
      <c r="FT21">
        <v>0</v>
      </c>
      <c r="FU21">
        <v>1</v>
      </c>
      <c r="FV21">
        <v>0</v>
      </c>
      <c r="FW21">
        <v>0</v>
      </c>
      <c r="FX21">
        <v>0</v>
      </c>
      <c r="FY21">
        <v>0</v>
      </c>
      <c r="GB21">
        <v>3146421</v>
      </c>
      <c r="GC21">
        <v>3146421</v>
      </c>
      <c r="GD21">
        <v>302.07</v>
      </c>
      <c r="GF21">
        <v>0</v>
      </c>
      <c r="GG21">
        <v>0</v>
      </c>
      <c r="GH21">
        <v>0</v>
      </c>
      <c r="GI21">
        <v>0</v>
      </c>
      <c r="GK21">
        <v>0</v>
      </c>
      <c r="GL21">
        <v>0</v>
      </c>
      <c r="GM21">
        <v>0</v>
      </c>
      <c r="GN21">
        <v>0</v>
      </c>
      <c r="GO21">
        <v>0</v>
      </c>
      <c r="GQ21">
        <v>0</v>
      </c>
      <c r="GR21">
        <v>0</v>
      </c>
      <c r="GS21">
        <v>0</v>
      </c>
      <c r="GT21">
        <v>0</v>
      </c>
      <c r="HB21">
        <v>379934357</v>
      </c>
      <c r="HC21">
        <v>3.9798E-2</v>
      </c>
      <c r="HD21">
        <v>687857</v>
      </c>
      <c r="HE21">
        <v>0</v>
      </c>
      <c r="HF21">
        <v>5144965</v>
      </c>
      <c r="HG21">
        <v>69608</v>
      </c>
      <c r="HH21">
        <v>852916</v>
      </c>
      <c r="HI21">
        <v>0</v>
      </c>
      <c r="HJ21">
        <v>394060</v>
      </c>
      <c r="HK21">
        <v>16585</v>
      </c>
      <c r="HL21">
        <v>12162</v>
      </c>
      <c r="HM21">
        <v>537000</v>
      </c>
      <c r="HN21">
        <v>1369760</v>
      </c>
      <c r="HO21">
        <v>0</v>
      </c>
      <c r="HP21">
        <v>0</v>
      </c>
      <c r="HQ21">
        <v>0</v>
      </c>
      <c r="HR21">
        <v>0</v>
      </c>
      <c r="HS21">
        <v>44727311</v>
      </c>
      <c r="HT21">
        <v>1193673</v>
      </c>
      <c r="HW21">
        <v>0</v>
      </c>
      <c r="HX21">
        <v>730</v>
      </c>
      <c r="HY21">
        <v>565</v>
      </c>
      <c r="HZ21">
        <v>639</v>
      </c>
      <c r="IA21">
        <v>728</v>
      </c>
      <c r="IB21">
        <v>1204</v>
      </c>
      <c r="IC21">
        <v>3866</v>
      </c>
      <c r="ID21">
        <v>0</v>
      </c>
      <c r="IE21">
        <v>0</v>
      </c>
      <c r="IF21">
        <v>0</v>
      </c>
      <c r="IG21">
        <v>112</v>
      </c>
      <c r="IH21">
        <v>1372.3500000000001</v>
      </c>
      <c r="II21">
        <v>0</v>
      </c>
      <c r="IJ21">
        <v>1857.8420000000001</v>
      </c>
      <c r="IK21">
        <v>0</v>
      </c>
      <c r="IL21">
        <v>95</v>
      </c>
      <c r="IM21">
        <v>18</v>
      </c>
      <c r="IN21">
        <v>2</v>
      </c>
      <c r="IO21">
        <v>115</v>
      </c>
      <c r="IP21">
        <v>0</v>
      </c>
      <c r="IQ21">
        <v>1857.8420000000001</v>
      </c>
      <c r="IR21">
        <v>1154649</v>
      </c>
      <c r="IS21">
        <v>0</v>
      </c>
      <c r="IT21">
        <v>475000</v>
      </c>
      <c r="IU21">
        <v>54000</v>
      </c>
      <c r="IV21">
        <v>8000</v>
      </c>
      <c r="IW21">
        <v>6215</v>
      </c>
      <c r="IX21">
        <v>0</v>
      </c>
      <c r="IY21">
        <v>0</v>
      </c>
      <c r="IZ21">
        <v>0</v>
      </c>
      <c r="JA21">
        <v>0</v>
      </c>
      <c r="JB21">
        <v>22</v>
      </c>
      <c r="JC21">
        <v>490399</v>
      </c>
      <c r="JD21">
        <v>48</v>
      </c>
      <c r="JE21">
        <v>587422</v>
      </c>
      <c r="JF21">
        <v>46</v>
      </c>
      <c r="JG21">
        <v>277939</v>
      </c>
      <c r="JH21">
        <v>14000</v>
      </c>
      <c r="JJ21">
        <v>0</v>
      </c>
      <c r="JK21">
        <v>0</v>
      </c>
      <c r="JL21">
        <v>0</v>
      </c>
      <c r="JM21">
        <v>0</v>
      </c>
      <c r="JO21">
        <v>9.7859999999999996</v>
      </c>
      <c r="JP21">
        <v>127.23</v>
      </c>
      <c r="JQ21">
        <v>165.054</v>
      </c>
      <c r="JR21">
        <v>81370</v>
      </c>
      <c r="JS21">
        <v>1231016</v>
      </c>
      <c r="JT21">
        <v>1834035</v>
      </c>
      <c r="JU21">
        <v>93971</v>
      </c>
      <c r="JW21">
        <v>0</v>
      </c>
      <c r="JX21">
        <v>0</v>
      </c>
      <c r="JY21">
        <v>0</v>
      </c>
      <c r="JZ21">
        <v>0</v>
      </c>
      <c r="KD21">
        <v>93971</v>
      </c>
      <c r="KE21">
        <v>7559</v>
      </c>
      <c r="KG21">
        <v>0</v>
      </c>
      <c r="KH21">
        <v>0</v>
      </c>
      <c r="KI21">
        <v>0</v>
      </c>
      <c r="KJ21">
        <v>48</v>
      </c>
      <c r="KK21">
        <v>64</v>
      </c>
      <c r="KL21">
        <v>29832</v>
      </c>
      <c r="KM21">
        <v>39776</v>
      </c>
      <c r="KN21">
        <v>0</v>
      </c>
      <c r="KO21">
        <v>0</v>
      </c>
      <c r="KP21">
        <v>0</v>
      </c>
      <c r="KQ21">
        <v>0</v>
      </c>
      <c r="KS21">
        <v>0</v>
      </c>
      <c r="KT21">
        <v>0</v>
      </c>
      <c r="KU21">
        <v>0</v>
      </c>
      <c r="KW21">
        <v>0</v>
      </c>
      <c r="KX21">
        <v>0</v>
      </c>
      <c r="KY21">
        <v>0</v>
      </c>
      <c r="KZ21">
        <v>0</v>
      </c>
      <c r="LA21">
        <v>0</v>
      </c>
      <c r="LB21">
        <v>0</v>
      </c>
      <c r="LD21">
        <v>0</v>
      </c>
      <c r="LE21">
        <v>0</v>
      </c>
      <c r="LF21">
        <v>0</v>
      </c>
      <c r="LG21">
        <v>0</v>
      </c>
      <c r="LH21">
        <v>0</v>
      </c>
      <c r="LI21">
        <v>0</v>
      </c>
      <c r="LJ21">
        <v>4369.6620000000003</v>
      </c>
      <c r="LK21">
        <v>9</v>
      </c>
      <c r="LL21">
        <v>301860</v>
      </c>
      <c r="LM21">
        <v>92200</v>
      </c>
      <c r="LN21">
        <v>0</v>
      </c>
      <c r="LO21">
        <v>0</v>
      </c>
      <c r="LP21">
        <v>0</v>
      </c>
      <c r="LQ21">
        <v>0</v>
      </c>
      <c r="LR21">
        <v>0</v>
      </c>
      <c r="LS21">
        <v>0</v>
      </c>
      <c r="LT21">
        <v>0</v>
      </c>
      <c r="LU21">
        <v>0</v>
      </c>
      <c r="LV21">
        <v>0</v>
      </c>
      <c r="LW21">
        <v>0</v>
      </c>
      <c r="LX21">
        <v>0</v>
      </c>
      <c r="LY21">
        <v>0</v>
      </c>
      <c r="LZ21">
        <v>0</v>
      </c>
      <c r="MA21">
        <v>0</v>
      </c>
      <c r="MB21">
        <v>0</v>
      </c>
      <c r="MC21">
        <v>0</v>
      </c>
      <c r="MD21">
        <v>0</v>
      </c>
      <c r="ME21">
        <v>0</v>
      </c>
      <c r="MF21">
        <v>0</v>
      </c>
      <c r="MG21">
        <v>53489732</v>
      </c>
      <c r="MH21">
        <v>0</v>
      </c>
      <c r="MI21">
        <v>0</v>
      </c>
      <c r="MJ21">
        <v>0</v>
      </c>
      <c r="MK21">
        <v>0</v>
      </c>
      <c r="ML21">
        <v>0</v>
      </c>
    </row>
    <row r="22" spans="1:350" customFormat="1" x14ac:dyDescent="0.3">
      <c r="A22">
        <v>45755</v>
      </c>
      <c r="B22" s="4">
        <v>15830</v>
      </c>
      <c r="C22">
        <v>9</v>
      </c>
      <c r="D22">
        <v>2026</v>
      </c>
      <c r="E22">
        <v>6215</v>
      </c>
      <c r="F22">
        <v>0</v>
      </c>
      <c r="G22">
        <v>2355.3220000000001</v>
      </c>
      <c r="H22">
        <v>2145.7190000000001</v>
      </c>
      <c r="I22">
        <v>2145.7190000000001</v>
      </c>
      <c r="J22">
        <v>2355.3220000000001</v>
      </c>
      <c r="K22">
        <v>0</v>
      </c>
      <c r="L22">
        <v>6215</v>
      </c>
      <c r="M22">
        <v>0</v>
      </c>
      <c r="N22">
        <v>0</v>
      </c>
      <c r="P22">
        <v>2355.3220000000001</v>
      </c>
      <c r="Q22">
        <v>0</v>
      </c>
      <c r="R22">
        <v>1109684</v>
      </c>
      <c r="S22">
        <v>471.13900000000001</v>
      </c>
      <c r="U22">
        <v>0</v>
      </c>
      <c r="V22">
        <v>248.25500000000002</v>
      </c>
      <c r="W22">
        <v>155274</v>
      </c>
      <c r="X22">
        <v>155274</v>
      </c>
      <c r="Z22">
        <v>0</v>
      </c>
      <c r="AC22">
        <v>0</v>
      </c>
      <c r="AD22" t="s">
        <v>427</v>
      </c>
      <c r="AE22">
        <v>0</v>
      </c>
      <c r="AH22">
        <v>0</v>
      </c>
      <c r="AI22">
        <v>0</v>
      </c>
      <c r="AJ22">
        <v>6215</v>
      </c>
      <c r="AK22" t="s">
        <v>753</v>
      </c>
      <c r="AL22" t="s">
        <v>446</v>
      </c>
      <c r="AM22">
        <v>0</v>
      </c>
      <c r="AN22">
        <v>0</v>
      </c>
      <c r="AO22">
        <v>0</v>
      </c>
      <c r="AP22">
        <v>0</v>
      </c>
      <c r="AQ22">
        <v>0</v>
      </c>
      <c r="AS22">
        <v>0</v>
      </c>
      <c r="AT22">
        <v>0</v>
      </c>
      <c r="AU22">
        <v>0</v>
      </c>
      <c r="AV22">
        <v>0</v>
      </c>
      <c r="AW22">
        <v>27465654</v>
      </c>
      <c r="AX22">
        <v>27098916</v>
      </c>
      <c r="AY22">
        <v>0</v>
      </c>
      <c r="AZ22">
        <v>1109684</v>
      </c>
      <c r="BA22">
        <v>0</v>
      </c>
      <c r="BB22">
        <v>50069</v>
      </c>
      <c r="BC22">
        <v>49750</v>
      </c>
      <c r="BD22">
        <v>117.76600000000001</v>
      </c>
      <c r="BE22">
        <v>319</v>
      </c>
      <c r="BF22">
        <v>24042582</v>
      </c>
      <c r="BG22">
        <v>0</v>
      </c>
      <c r="BJ22">
        <v>0</v>
      </c>
      <c r="BK22">
        <v>0</v>
      </c>
      <c r="BL22">
        <v>0</v>
      </c>
      <c r="BM22">
        <v>0</v>
      </c>
      <c r="BN22">
        <v>0</v>
      </c>
      <c r="BO22">
        <v>0</v>
      </c>
      <c r="BP22">
        <v>0</v>
      </c>
      <c r="BQ22">
        <v>532</v>
      </c>
      <c r="BS22">
        <v>0</v>
      </c>
      <c r="BT22">
        <v>0</v>
      </c>
      <c r="BU22">
        <v>0</v>
      </c>
      <c r="BV22">
        <v>0</v>
      </c>
      <c r="BW22">
        <v>0</v>
      </c>
      <c r="BY22">
        <v>0</v>
      </c>
      <c r="CA22">
        <v>0</v>
      </c>
      <c r="CB22">
        <v>0</v>
      </c>
      <c r="CC22">
        <v>0</v>
      </c>
      <c r="CD22">
        <v>0</v>
      </c>
      <c r="CE22">
        <v>0</v>
      </c>
      <c r="CF22">
        <v>0</v>
      </c>
      <c r="CG22">
        <v>0</v>
      </c>
      <c r="CH22">
        <v>374948</v>
      </c>
      <c r="CI22">
        <v>0</v>
      </c>
      <c r="CJ22">
        <v>4</v>
      </c>
      <c r="CK22">
        <v>0</v>
      </c>
      <c r="CL22">
        <v>0</v>
      </c>
      <c r="CN22">
        <v>0</v>
      </c>
      <c r="CO22">
        <v>1</v>
      </c>
      <c r="CP22">
        <v>0</v>
      </c>
      <c r="CQ22">
        <v>0</v>
      </c>
      <c r="CR22">
        <v>2355.3220000000001</v>
      </c>
      <c r="CS22">
        <v>0</v>
      </c>
      <c r="CT22">
        <v>0</v>
      </c>
      <c r="CU22">
        <v>0</v>
      </c>
      <c r="CV22">
        <v>0</v>
      </c>
      <c r="CW22">
        <v>0</v>
      </c>
      <c r="CX22">
        <v>0</v>
      </c>
      <c r="CY22">
        <v>0</v>
      </c>
      <c r="CZ22">
        <v>0</v>
      </c>
      <c r="DB22">
        <v>13335644</v>
      </c>
      <c r="DC22">
        <v>0</v>
      </c>
      <c r="DD22">
        <v>0</v>
      </c>
      <c r="DE22">
        <v>3009225</v>
      </c>
      <c r="DF22">
        <v>3009225</v>
      </c>
      <c r="DG22">
        <v>484.18800000000005</v>
      </c>
      <c r="DH22">
        <v>0</v>
      </c>
      <c r="DI22">
        <v>0</v>
      </c>
      <c r="DK22">
        <v>0</v>
      </c>
      <c r="DL22">
        <v>0</v>
      </c>
      <c r="DM22">
        <v>2963740</v>
      </c>
      <c r="DN22">
        <v>7891</v>
      </c>
      <c r="DO22">
        <v>0</v>
      </c>
      <c r="DP22">
        <v>0</v>
      </c>
      <c r="DQ22">
        <v>0</v>
      </c>
      <c r="DR22">
        <v>0</v>
      </c>
      <c r="DS22">
        <v>0</v>
      </c>
      <c r="DT22">
        <v>0</v>
      </c>
      <c r="DU22">
        <v>0</v>
      </c>
      <c r="DV22">
        <v>0</v>
      </c>
      <c r="DW22">
        <v>0</v>
      </c>
      <c r="DX22">
        <v>0</v>
      </c>
      <c r="DY22">
        <v>0</v>
      </c>
      <c r="DZ22">
        <v>0</v>
      </c>
      <c r="EA22">
        <v>0.154</v>
      </c>
      <c r="EB22">
        <v>0</v>
      </c>
      <c r="EC22">
        <v>119.45</v>
      </c>
      <c r="ED22">
        <v>853739</v>
      </c>
      <c r="EE22">
        <v>0</v>
      </c>
      <c r="EF22">
        <v>0</v>
      </c>
      <c r="EG22">
        <v>0</v>
      </c>
      <c r="EH22">
        <v>2117892</v>
      </c>
      <c r="EI22">
        <v>0</v>
      </c>
      <c r="EJ22">
        <v>0</v>
      </c>
      <c r="EK22">
        <v>87.987000000000009</v>
      </c>
      <c r="EL22">
        <v>0</v>
      </c>
      <c r="EM22">
        <v>13.735000000000001</v>
      </c>
      <c r="EN22">
        <v>6.9670000000000005</v>
      </c>
      <c r="EO22">
        <v>0</v>
      </c>
      <c r="EP22">
        <v>0</v>
      </c>
      <c r="EQ22">
        <v>108.843</v>
      </c>
      <c r="ER22">
        <v>0</v>
      </c>
      <c r="ES22">
        <v>340.77100000000002</v>
      </c>
      <c r="ET22">
        <v>0</v>
      </c>
      <c r="EV22">
        <v>0</v>
      </c>
      <c r="EW22">
        <v>0</v>
      </c>
      <c r="EX22">
        <v>0</v>
      </c>
      <c r="EZ22">
        <v>22946121</v>
      </c>
      <c r="FA22">
        <v>0</v>
      </c>
      <c r="FB22">
        <v>24047595</v>
      </c>
      <c r="FC22">
        <v>0</v>
      </c>
      <c r="FD22">
        <v>0</v>
      </c>
      <c r="FE22">
        <v>3538882</v>
      </c>
      <c r="FF22">
        <v>613913</v>
      </c>
      <c r="FG22">
        <v>7.0629999999999998E-2</v>
      </c>
      <c r="FH22">
        <v>3.1918000000000002E-2</v>
      </c>
      <c r="FI22">
        <v>0</v>
      </c>
      <c r="FJ22">
        <v>0</v>
      </c>
      <c r="FK22">
        <v>3868.4770000000003</v>
      </c>
      <c r="FL22">
        <v>28575338</v>
      </c>
      <c r="FM22">
        <v>0</v>
      </c>
      <c r="FN22">
        <v>0</v>
      </c>
      <c r="FO22">
        <v>0</v>
      </c>
      <c r="FP22">
        <v>0</v>
      </c>
      <c r="FQ22">
        <v>0</v>
      </c>
      <c r="FR22">
        <v>0</v>
      </c>
      <c r="FS22">
        <v>0</v>
      </c>
      <c r="FT22">
        <v>0</v>
      </c>
      <c r="FU22">
        <v>0</v>
      </c>
      <c r="FV22">
        <v>0</v>
      </c>
      <c r="FW22">
        <v>0</v>
      </c>
      <c r="FX22">
        <v>0</v>
      </c>
      <c r="FY22">
        <v>0</v>
      </c>
      <c r="GB22">
        <v>1019578</v>
      </c>
      <c r="GC22">
        <v>1019578</v>
      </c>
      <c r="GD22">
        <v>100.76</v>
      </c>
      <c r="GF22">
        <v>0</v>
      </c>
      <c r="GG22">
        <v>0</v>
      </c>
      <c r="GH22">
        <v>0</v>
      </c>
      <c r="GI22">
        <v>0</v>
      </c>
      <c r="GK22">
        <v>0</v>
      </c>
      <c r="GL22">
        <v>0</v>
      </c>
      <c r="GM22">
        <v>0</v>
      </c>
      <c r="GN22">
        <v>0</v>
      </c>
      <c r="GO22">
        <v>0</v>
      </c>
      <c r="GQ22">
        <v>0</v>
      </c>
      <c r="GR22">
        <v>0</v>
      </c>
      <c r="GS22">
        <v>0</v>
      </c>
      <c r="GT22">
        <v>0</v>
      </c>
      <c r="HB22">
        <v>379934357</v>
      </c>
      <c r="HC22">
        <v>3.9798E-2</v>
      </c>
      <c r="HD22">
        <v>374948</v>
      </c>
      <c r="HE22">
        <v>0</v>
      </c>
      <c r="HF22">
        <v>2883846</v>
      </c>
      <c r="HG22">
        <v>36047</v>
      </c>
      <c r="HH22">
        <v>394340</v>
      </c>
      <c r="HI22">
        <v>0</v>
      </c>
      <c r="HJ22">
        <v>186928</v>
      </c>
      <c r="HK22">
        <v>7234</v>
      </c>
      <c r="HL22">
        <v>5989</v>
      </c>
      <c r="HM22">
        <v>0</v>
      </c>
      <c r="HN22">
        <v>0</v>
      </c>
      <c r="HO22">
        <v>0</v>
      </c>
      <c r="HP22">
        <v>0</v>
      </c>
      <c r="HQ22">
        <v>0</v>
      </c>
      <c r="HR22">
        <v>0</v>
      </c>
      <c r="HS22">
        <v>22937911</v>
      </c>
      <c r="HT22">
        <v>613913</v>
      </c>
      <c r="HW22">
        <v>0</v>
      </c>
      <c r="HX22">
        <v>185</v>
      </c>
      <c r="HY22">
        <v>495</v>
      </c>
      <c r="HZ22">
        <v>310</v>
      </c>
      <c r="IA22">
        <v>506</v>
      </c>
      <c r="IB22">
        <v>417</v>
      </c>
      <c r="IC22">
        <v>1913</v>
      </c>
      <c r="ID22">
        <v>0</v>
      </c>
      <c r="IE22">
        <v>0.63200000000000001</v>
      </c>
      <c r="IF22">
        <v>1.27</v>
      </c>
      <c r="IG22">
        <v>58</v>
      </c>
      <c r="IH22">
        <v>634.49700000000007</v>
      </c>
      <c r="II22">
        <v>0</v>
      </c>
      <c r="IJ22">
        <v>250.15700000000001</v>
      </c>
      <c r="IK22">
        <v>0</v>
      </c>
      <c r="IL22">
        <v>0</v>
      </c>
      <c r="IM22">
        <v>0</v>
      </c>
      <c r="IN22">
        <v>0</v>
      </c>
      <c r="IO22">
        <v>0</v>
      </c>
      <c r="IP22">
        <v>0</v>
      </c>
      <c r="IQ22">
        <v>248.25500000000002</v>
      </c>
      <c r="IR22">
        <v>154290</v>
      </c>
      <c r="IS22">
        <v>0</v>
      </c>
      <c r="IT22">
        <v>0</v>
      </c>
      <c r="IU22">
        <v>0</v>
      </c>
      <c r="IV22">
        <v>0</v>
      </c>
      <c r="IW22">
        <v>6215</v>
      </c>
      <c r="IX22">
        <v>589</v>
      </c>
      <c r="IY22">
        <v>395</v>
      </c>
      <c r="IZ22">
        <v>0</v>
      </c>
      <c r="JA22">
        <v>0</v>
      </c>
      <c r="JB22">
        <v>0</v>
      </c>
      <c r="JC22">
        <v>0</v>
      </c>
      <c r="JD22">
        <v>0</v>
      </c>
      <c r="JE22">
        <v>0</v>
      </c>
      <c r="JF22">
        <v>0</v>
      </c>
      <c r="JG22">
        <v>0</v>
      </c>
      <c r="JH22">
        <v>0</v>
      </c>
      <c r="JJ22">
        <v>0</v>
      </c>
      <c r="JK22">
        <v>0</v>
      </c>
      <c r="JL22">
        <v>0</v>
      </c>
      <c r="JM22">
        <v>0</v>
      </c>
      <c r="JO22">
        <v>3.5000000000000003E-2</v>
      </c>
      <c r="JP22">
        <v>69.587000000000003</v>
      </c>
      <c r="JQ22">
        <v>31.138000000000002</v>
      </c>
      <c r="JR22">
        <v>291</v>
      </c>
      <c r="JS22">
        <v>673290</v>
      </c>
      <c r="JT22">
        <v>345997</v>
      </c>
      <c r="JU22">
        <v>51234</v>
      </c>
      <c r="JW22">
        <v>0</v>
      </c>
      <c r="JX22">
        <v>0</v>
      </c>
      <c r="JY22">
        <v>0</v>
      </c>
      <c r="JZ22">
        <v>0</v>
      </c>
      <c r="KD22">
        <v>51336</v>
      </c>
      <c r="KE22">
        <v>7559</v>
      </c>
      <c r="KG22">
        <v>0</v>
      </c>
      <c r="KH22">
        <v>0</v>
      </c>
      <c r="KI22">
        <v>0</v>
      </c>
      <c r="KJ22">
        <v>37</v>
      </c>
      <c r="KK22">
        <v>21</v>
      </c>
      <c r="KL22">
        <v>22996</v>
      </c>
      <c r="KM22">
        <v>13052</v>
      </c>
      <c r="KN22">
        <v>0</v>
      </c>
      <c r="KO22">
        <v>0</v>
      </c>
      <c r="KP22">
        <v>0</v>
      </c>
      <c r="KQ22">
        <v>0</v>
      </c>
      <c r="KS22">
        <v>0</v>
      </c>
      <c r="KT22">
        <v>0</v>
      </c>
      <c r="KU22">
        <v>0</v>
      </c>
      <c r="KW22">
        <v>0</v>
      </c>
      <c r="KX22">
        <v>0</v>
      </c>
      <c r="KY22">
        <v>0</v>
      </c>
      <c r="KZ22">
        <v>0</v>
      </c>
      <c r="LA22">
        <v>0</v>
      </c>
      <c r="LB22">
        <v>0</v>
      </c>
      <c r="LD22">
        <v>0</v>
      </c>
      <c r="LE22">
        <v>0</v>
      </c>
      <c r="LF22">
        <v>0</v>
      </c>
      <c r="LG22">
        <v>0</v>
      </c>
      <c r="LH22">
        <v>0</v>
      </c>
      <c r="LI22">
        <v>0</v>
      </c>
      <c r="LJ22">
        <v>2500.8389999999999</v>
      </c>
      <c r="LK22">
        <v>4</v>
      </c>
      <c r="LL22">
        <v>134160</v>
      </c>
      <c r="LM22">
        <v>52768</v>
      </c>
      <c r="LN22">
        <v>0</v>
      </c>
      <c r="LO22">
        <v>0</v>
      </c>
      <c r="LP22">
        <v>0</v>
      </c>
      <c r="LQ22">
        <v>0</v>
      </c>
      <c r="LR22">
        <v>0</v>
      </c>
      <c r="LS22">
        <v>0</v>
      </c>
      <c r="LT22">
        <v>0</v>
      </c>
      <c r="LU22">
        <v>0</v>
      </c>
      <c r="LV22">
        <v>0</v>
      </c>
      <c r="LW22">
        <v>0</v>
      </c>
      <c r="LX22">
        <v>0</v>
      </c>
      <c r="LY22">
        <v>0</v>
      </c>
      <c r="LZ22">
        <v>0</v>
      </c>
      <c r="MA22">
        <v>0</v>
      </c>
      <c r="MB22">
        <v>0</v>
      </c>
      <c r="MC22">
        <v>0</v>
      </c>
      <c r="MD22">
        <v>0</v>
      </c>
      <c r="ME22">
        <v>0</v>
      </c>
      <c r="MF22">
        <v>0</v>
      </c>
      <c r="MG22">
        <v>27465654</v>
      </c>
      <c r="MH22">
        <v>0</v>
      </c>
      <c r="MI22">
        <v>0</v>
      </c>
      <c r="MJ22">
        <v>0</v>
      </c>
      <c r="MK22">
        <v>0</v>
      </c>
      <c r="ML22">
        <v>0</v>
      </c>
    </row>
    <row r="23" spans="1:350" customFormat="1" x14ac:dyDescent="0.3">
      <c r="A23">
        <v>45755</v>
      </c>
      <c r="B23" s="4">
        <v>15831</v>
      </c>
      <c r="C23">
        <v>9</v>
      </c>
      <c r="D23">
        <v>2026</v>
      </c>
      <c r="E23">
        <v>6215</v>
      </c>
      <c r="F23">
        <v>0</v>
      </c>
      <c r="G23">
        <v>5485</v>
      </c>
      <c r="H23">
        <v>4959.9610000000002</v>
      </c>
      <c r="I23">
        <v>4959.9610000000002</v>
      </c>
      <c r="J23">
        <v>5485</v>
      </c>
      <c r="K23">
        <v>0</v>
      </c>
      <c r="L23">
        <v>6215</v>
      </c>
      <c r="M23">
        <v>0</v>
      </c>
      <c r="N23">
        <v>0</v>
      </c>
      <c r="P23">
        <v>5490.5640000000003</v>
      </c>
      <c r="Q23">
        <v>0</v>
      </c>
      <c r="R23">
        <v>2586819</v>
      </c>
      <c r="S23">
        <v>471.13900000000001</v>
      </c>
      <c r="U23">
        <v>0</v>
      </c>
      <c r="V23">
        <v>852.01</v>
      </c>
      <c r="W23">
        <v>529524</v>
      </c>
      <c r="X23">
        <v>529524</v>
      </c>
      <c r="Z23">
        <v>0</v>
      </c>
      <c r="AC23">
        <v>0</v>
      </c>
      <c r="AD23" t="s">
        <v>427</v>
      </c>
      <c r="AE23">
        <v>0</v>
      </c>
      <c r="AH23">
        <v>0</v>
      </c>
      <c r="AI23">
        <v>0</v>
      </c>
      <c r="AJ23">
        <v>6215</v>
      </c>
      <c r="AK23" t="s">
        <v>753</v>
      </c>
      <c r="AL23" t="s">
        <v>447</v>
      </c>
      <c r="AM23">
        <v>0</v>
      </c>
      <c r="AN23">
        <v>0</v>
      </c>
      <c r="AO23">
        <v>0</v>
      </c>
      <c r="AP23">
        <v>0</v>
      </c>
      <c r="AQ23">
        <v>0</v>
      </c>
      <c r="AS23">
        <v>0</v>
      </c>
      <c r="AT23">
        <v>0</v>
      </c>
      <c r="AU23">
        <v>0</v>
      </c>
      <c r="AV23">
        <v>0</v>
      </c>
      <c r="AW23">
        <v>63071638</v>
      </c>
      <c r="AX23">
        <v>62215589</v>
      </c>
      <c r="AY23">
        <v>0</v>
      </c>
      <c r="AZ23">
        <v>2586819</v>
      </c>
      <c r="BA23">
        <v>70.917000000000002</v>
      </c>
      <c r="BB23">
        <v>116494</v>
      </c>
      <c r="BC23">
        <v>115751</v>
      </c>
      <c r="BD23">
        <v>274</v>
      </c>
      <c r="BE23">
        <v>743</v>
      </c>
      <c r="BF23">
        <v>55252635</v>
      </c>
      <c r="BG23">
        <v>0</v>
      </c>
      <c r="BJ23">
        <v>0</v>
      </c>
      <c r="BK23">
        <v>0</v>
      </c>
      <c r="BL23">
        <v>0</v>
      </c>
      <c r="BM23">
        <v>0</v>
      </c>
      <c r="BN23">
        <v>0</v>
      </c>
      <c r="BO23">
        <v>0</v>
      </c>
      <c r="BP23">
        <v>0</v>
      </c>
      <c r="BQ23">
        <v>7</v>
      </c>
      <c r="BS23">
        <v>0</v>
      </c>
      <c r="BT23">
        <v>0</v>
      </c>
      <c r="BU23">
        <v>0</v>
      </c>
      <c r="BV23">
        <v>0</v>
      </c>
      <c r="BW23">
        <v>0</v>
      </c>
      <c r="BY23">
        <v>0</v>
      </c>
      <c r="CA23">
        <v>0</v>
      </c>
      <c r="CB23">
        <v>0</v>
      </c>
      <c r="CC23">
        <v>0</v>
      </c>
      <c r="CD23">
        <v>0</v>
      </c>
      <c r="CE23">
        <v>0</v>
      </c>
      <c r="CF23">
        <v>0</v>
      </c>
      <c r="CG23">
        <v>0</v>
      </c>
      <c r="CH23">
        <v>873167</v>
      </c>
      <c r="CI23">
        <v>0</v>
      </c>
      <c r="CJ23">
        <v>4</v>
      </c>
      <c r="CK23">
        <v>0</v>
      </c>
      <c r="CL23">
        <v>0</v>
      </c>
      <c r="CN23">
        <v>0</v>
      </c>
      <c r="CO23">
        <v>1</v>
      </c>
      <c r="CP23">
        <v>0</v>
      </c>
      <c r="CQ23">
        <v>0</v>
      </c>
      <c r="CR23">
        <v>5485</v>
      </c>
      <c r="CS23">
        <v>0</v>
      </c>
      <c r="CT23">
        <v>0</v>
      </c>
      <c r="CU23">
        <v>0</v>
      </c>
      <c r="CV23">
        <v>0</v>
      </c>
      <c r="CW23">
        <v>0</v>
      </c>
      <c r="CX23">
        <v>0</v>
      </c>
      <c r="CY23">
        <v>0</v>
      </c>
      <c r="CZ23">
        <v>0</v>
      </c>
      <c r="DB23">
        <v>30826158</v>
      </c>
      <c r="DC23">
        <v>0</v>
      </c>
      <c r="DD23">
        <v>0</v>
      </c>
      <c r="DE23">
        <v>6004078</v>
      </c>
      <c r="DF23">
        <v>6004078</v>
      </c>
      <c r="DG23">
        <v>966.0630000000001</v>
      </c>
      <c r="DH23">
        <v>0</v>
      </c>
      <c r="DI23">
        <v>0</v>
      </c>
      <c r="DK23">
        <v>0</v>
      </c>
      <c r="DL23">
        <v>0</v>
      </c>
      <c r="DM23">
        <v>6150426</v>
      </c>
      <c r="DN23">
        <v>16375</v>
      </c>
      <c r="DO23">
        <v>0</v>
      </c>
      <c r="DP23">
        <v>0</v>
      </c>
      <c r="DQ23">
        <v>0</v>
      </c>
      <c r="DR23">
        <v>0</v>
      </c>
      <c r="DS23">
        <v>0</v>
      </c>
      <c r="DT23">
        <v>0</v>
      </c>
      <c r="DU23">
        <v>0</v>
      </c>
      <c r="DV23">
        <v>0</v>
      </c>
      <c r="DW23">
        <v>0</v>
      </c>
      <c r="DX23">
        <v>0</v>
      </c>
      <c r="DY23">
        <v>0</v>
      </c>
      <c r="DZ23">
        <v>0</v>
      </c>
      <c r="EA23">
        <v>8.6000000000000007E-2</v>
      </c>
      <c r="EB23">
        <v>0</v>
      </c>
      <c r="EC23">
        <v>96.745000000000005</v>
      </c>
      <c r="ED23">
        <v>691461</v>
      </c>
      <c r="EE23">
        <v>0</v>
      </c>
      <c r="EF23">
        <v>0</v>
      </c>
      <c r="EG23">
        <v>0</v>
      </c>
      <c r="EH23">
        <v>5475340</v>
      </c>
      <c r="EI23">
        <v>0</v>
      </c>
      <c r="EJ23">
        <v>0</v>
      </c>
      <c r="EK23">
        <v>238.01600000000002</v>
      </c>
      <c r="EL23">
        <v>0</v>
      </c>
      <c r="EM23">
        <v>31.67</v>
      </c>
      <c r="EN23">
        <v>14.3</v>
      </c>
      <c r="EO23">
        <v>0</v>
      </c>
      <c r="EP23">
        <v>0</v>
      </c>
      <c r="EQ23">
        <v>284.072</v>
      </c>
      <c r="ER23">
        <v>0</v>
      </c>
      <c r="ES23">
        <v>880.98800000000006</v>
      </c>
      <c r="ET23">
        <v>0</v>
      </c>
      <c r="EV23">
        <v>0</v>
      </c>
      <c r="EW23">
        <v>0</v>
      </c>
      <c r="EX23">
        <v>0</v>
      </c>
      <c r="EZ23">
        <v>52671987</v>
      </c>
      <c r="FA23">
        <v>0</v>
      </c>
      <c r="FB23">
        <v>55241688</v>
      </c>
      <c r="FC23">
        <v>0</v>
      </c>
      <c r="FD23">
        <v>0</v>
      </c>
      <c r="FE23">
        <v>8132759</v>
      </c>
      <c r="FF23">
        <v>1410843</v>
      </c>
      <c r="FG23">
        <v>7.0629999999999998E-2</v>
      </c>
      <c r="FH23">
        <v>3.1918000000000002E-2</v>
      </c>
      <c r="FI23">
        <v>0</v>
      </c>
      <c r="FJ23">
        <v>0</v>
      </c>
      <c r="FK23">
        <v>8890.2070000000003</v>
      </c>
      <c r="FL23">
        <v>65658457</v>
      </c>
      <c r="FM23">
        <v>0</v>
      </c>
      <c r="FN23">
        <v>0</v>
      </c>
      <c r="FO23">
        <v>0</v>
      </c>
      <c r="FP23">
        <v>0</v>
      </c>
      <c r="FQ23">
        <v>0</v>
      </c>
      <c r="FR23">
        <v>0</v>
      </c>
      <c r="FS23">
        <v>0</v>
      </c>
      <c r="FT23">
        <v>0</v>
      </c>
      <c r="FU23">
        <v>0</v>
      </c>
      <c r="FV23">
        <v>0</v>
      </c>
      <c r="FW23">
        <v>0</v>
      </c>
      <c r="FX23">
        <v>0</v>
      </c>
      <c r="FY23">
        <v>0</v>
      </c>
      <c r="GB23">
        <v>2185741</v>
      </c>
      <c r="GC23">
        <v>2185741</v>
      </c>
      <c r="GD23">
        <v>240.96700000000001</v>
      </c>
      <c r="GF23">
        <v>0</v>
      </c>
      <c r="GG23">
        <v>0</v>
      </c>
      <c r="GH23">
        <v>0</v>
      </c>
      <c r="GI23">
        <v>0</v>
      </c>
      <c r="GK23">
        <v>0</v>
      </c>
      <c r="GL23">
        <v>0</v>
      </c>
      <c r="GM23">
        <v>0</v>
      </c>
      <c r="GN23">
        <v>0</v>
      </c>
      <c r="GO23">
        <v>0</v>
      </c>
      <c r="GQ23">
        <v>0</v>
      </c>
      <c r="GR23">
        <v>0</v>
      </c>
      <c r="GS23">
        <v>0</v>
      </c>
      <c r="GT23">
        <v>0</v>
      </c>
      <c r="HB23">
        <v>379934357</v>
      </c>
      <c r="HC23">
        <v>3.9798E-2</v>
      </c>
      <c r="HD23">
        <v>873167</v>
      </c>
      <c r="HE23">
        <v>0</v>
      </c>
      <c r="HF23">
        <v>6666188</v>
      </c>
      <c r="HG23">
        <v>72094</v>
      </c>
      <c r="HH23">
        <v>1231924</v>
      </c>
      <c r="HI23">
        <v>0</v>
      </c>
      <c r="HJ23">
        <v>382340</v>
      </c>
      <c r="HK23">
        <v>3117</v>
      </c>
      <c r="HL23">
        <v>3054</v>
      </c>
      <c r="HM23">
        <v>59000</v>
      </c>
      <c r="HN23">
        <v>1012293</v>
      </c>
      <c r="HO23">
        <v>0</v>
      </c>
      <c r="HP23">
        <v>0</v>
      </c>
      <c r="HQ23">
        <v>0</v>
      </c>
      <c r="HR23">
        <v>0</v>
      </c>
      <c r="HS23">
        <v>52654869</v>
      </c>
      <c r="HT23">
        <v>1410843</v>
      </c>
      <c r="HW23">
        <v>0</v>
      </c>
      <c r="HX23">
        <v>1019</v>
      </c>
      <c r="HY23">
        <v>865</v>
      </c>
      <c r="HZ23">
        <v>684</v>
      </c>
      <c r="IA23">
        <v>696</v>
      </c>
      <c r="IB23">
        <v>646</v>
      </c>
      <c r="IC23">
        <v>3910</v>
      </c>
      <c r="ID23">
        <v>0</v>
      </c>
      <c r="IE23">
        <v>0</v>
      </c>
      <c r="IF23">
        <v>0</v>
      </c>
      <c r="IG23">
        <v>116</v>
      </c>
      <c r="IH23">
        <v>1982.1790000000001</v>
      </c>
      <c r="II23">
        <v>0</v>
      </c>
      <c r="IJ23">
        <v>852.01</v>
      </c>
      <c r="IK23">
        <v>0</v>
      </c>
      <c r="IL23">
        <v>8</v>
      </c>
      <c r="IM23">
        <v>5</v>
      </c>
      <c r="IN23">
        <v>1</v>
      </c>
      <c r="IO23">
        <v>14</v>
      </c>
      <c r="IP23">
        <v>0</v>
      </c>
      <c r="IQ23">
        <v>852.01</v>
      </c>
      <c r="IR23">
        <v>529524</v>
      </c>
      <c r="IS23">
        <v>0</v>
      </c>
      <c r="IT23">
        <v>40000</v>
      </c>
      <c r="IU23">
        <v>15000</v>
      </c>
      <c r="IV23">
        <v>4000</v>
      </c>
      <c r="IW23">
        <v>6215</v>
      </c>
      <c r="IX23">
        <v>0</v>
      </c>
      <c r="IY23">
        <v>0</v>
      </c>
      <c r="IZ23">
        <v>0</v>
      </c>
      <c r="JA23">
        <v>0</v>
      </c>
      <c r="JB23">
        <v>19</v>
      </c>
      <c r="JC23">
        <v>351105</v>
      </c>
      <c r="JD23">
        <v>50</v>
      </c>
      <c r="JE23">
        <v>508329</v>
      </c>
      <c r="JF23">
        <v>23</v>
      </c>
      <c r="JG23">
        <v>117859</v>
      </c>
      <c r="JH23">
        <v>35000</v>
      </c>
      <c r="JJ23">
        <v>0</v>
      </c>
      <c r="JK23">
        <v>0</v>
      </c>
      <c r="JL23">
        <v>0</v>
      </c>
      <c r="JM23">
        <v>0</v>
      </c>
      <c r="JO23">
        <v>145.85400000000001</v>
      </c>
      <c r="JP23">
        <v>58.411000000000001</v>
      </c>
      <c r="JQ23">
        <v>36.702000000000005</v>
      </c>
      <c r="JR23">
        <v>1212761</v>
      </c>
      <c r="JS23">
        <v>565157</v>
      </c>
      <c r="JT23">
        <v>407823</v>
      </c>
      <c r="JU23">
        <v>119204</v>
      </c>
      <c r="JW23">
        <v>0</v>
      </c>
      <c r="JX23">
        <v>0</v>
      </c>
      <c r="JY23">
        <v>0</v>
      </c>
      <c r="JZ23">
        <v>0</v>
      </c>
      <c r="KD23">
        <v>119204</v>
      </c>
      <c r="KE23">
        <v>7559</v>
      </c>
      <c r="KG23">
        <v>0</v>
      </c>
      <c r="KH23">
        <v>0</v>
      </c>
      <c r="KI23">
        <v>0</v>
      </c>
      <c r="KJ23">
        <v>89</v>
      </c>
      <c r="KK23">
        <v>27</v>
      </c>
      <c r="KL23">
        <v>55314</v>
      </c>
      <c r="KM23">
        <v>16781</v>
      </c>
      <c r="KN23">
        <v>0</v>
      </c>
      <c r="KO23">
        <v>0</v>
      </c>
      <c r="KP23">
        <v>0</v>
      </c>
      <c r="KQ23">
        <v>0</v>
      </c>
      <c r="KS23">
        <v>0</v>
      </c>
      <c r="KT23">
        <v>0</v>
      </c>
      <c r="KU23">
        <v>0</v>
      </c>
      <c r="KW23">
        <v>0</v>
      </c>
      <c r="KX23">
        <v>0</v>
      </c>
      <c r="KY23">
        <v>0</v>
      </c>
      <c r="KZ23">
        <v>0</v>
      </c>
      <c r="LA23">
        <v>0</v>
      </c>
      <c r="LB23">
        <v>0</v>
      </c>
      <c r="LD23">
        <v>0</v>
      </c>
      <c r="LE23">
        <v>0</v>
      </c>
      <c r="LF23">
        <v>0</v>
      </c>
      <c r="LG23">
        <v>0</v>
      </c>
      <c r="LH23">
        <v>0</v>
      </c>
      <c r="LI23">
        <v>0</v>
      </c>
      <c r="LJ23">
        <v>5403.7759999999998</v>
      </c>
      <c r="LK23">
        <v>8</v>
      </c>
      <c r="LL23">
        <v>268320</v>
      </c>
      <c r="LM23">
        <v>114020</v>
      </c>
      <c r="LN23">
        <v>0</v>
      </c>
      <c r="LO23">
        <v>0</v>
      </c>
      <c r="LP23">
        <v>0</v>
      </c>
      <c r="LQ23">
        <v>0</v>
      </c>
      <c r="LR23">
        <v>0</v>
      </c>
      <c r="LS23">
        <v>0</v>
      </c>
      <c r="LT23">
        <v>0</v>
      </c>
      <c r="LU23">
        <v>0</v>
      </c>
      <c r="LV23">
        <v>0</v>
      </c>
      <c r="LW23">
        <v>0</v>
      </c>
      <c r="LX23">
        <v>0</v>
      </c>
      <c r="LY23">
        <v>0</v>
      </c>
      <c r="LZ23">
        <v>0</v>
      </c>
      <c r="MA23">
        <v>0</v>
      </c>
      <c r="MB23">
        <v>0</v>
      </c>
      <c r="MC23">
        <v>0</v>
      </c>
      <c r="MD23">
        <v>0</v>
      </c>
      <c r="ME23">
        <v>0</v>
      </c>
      <c r="MF23">
        <v>0</v>
      </c>
      <c r="MG23">
        <v>63071638</v>
      </c>
      <c r="MH23">
        <v>0</v>
      </c>
      <c r="MI23">
        <v>0</v>
      </c>
      <c r="MJ23">
        <v>0</v>
      </c>
      <c r="MK23">
        <v>0</v>
      </c>
      <c r="ML23">
        <v>0</v>
      </c>
    </row>
    <row r="24" spans="1:350" customFormat="1" x14ac:dyDescent="0.3">
      <c r="A24">
        <v>45755</v>
      </c>
      <c r="B24" s="4">
        <v>15833</v>
      </c>
      <c r="C24">
        <v>9</v>
      </c>
      <c r="D24">
        <v>2026</v>
      </c>
      <c r="E24">
        <v>6215</v>
      </c>
      <c r="F24">
        <v>0</v>
      </c>
      <c r="G24">
        <v>55.868000000000002</v>
      </c>
      <c r="H24">
        <v>51.737000000000002</v>
      </c>
      <c r="I24">
        <v>51.737000000000002</v>
      </c>
      <c r="J24">
        <v>55.868000000000002</v>
      </c>
      <c r="K24">
        <v>0</v>
      </c>
      <c r="L24">
        <v>6215</v>
      </c>
      <c r="M24">
        <v>0</v>
      </c>
      <c r="N24">
        <v>0</v>
      </c>
      <c r="P24">
        <v>55.858000000000004</v>
      </c>
      <c r="Q24">
        <v>0</v>
      </c>
      <c r="R24">
        <v>26317</v>
      </c>
      <c r="S24">
        <v>471.13900000000001</v>
      </c>
      <c r="U24">
        <v>0</v>
      </c>
      <c r="V24">
        <v>0</v>
      </c>
      <c r="W24">
        <v>627</v>
      </c>
      <c r="X24">
        <v>627</v>
      </c>
      <c r="Z24">
        <v>0</v>
      </c>
      <c r="AC24">
        <v>0</v>
      </c>
      <c r="AD24" t="s">
        <v>427</v>
      </c>
      <c r="AE24">
        <v>0</v>
      </c>
      <c r="AH24">
        <v>0</v>
      </c>
      <c r="AI24">
        <v>0</v>
      </c>
      <c r="AJ24">
        <v>6215</v>
      </c>
      <c r="AK24" t="s">
        <v>753</v>
      </c>
      <c r="AL24" t="s">
        <v>448</v>
      </c>
      <c r="AM24">
        <v>0</v>
      </c>
      <c r="AN24">
        <v>0</v>
      </c>
      <c r="AO24">
        <v>0</v>
      </c>
      <c r="AP24">
        <v>0</v>
      </c>
      <c r="AQ24">
        <v>0</v>
      </c>
      <c r="AS24">
        <v>0</v>
      </c>
      <c r="AT24">
        <v>0</v>
      </c>
      <c r="AU24">
        <v>0</v>
      </c>
      <c r="AV24">
        <v>0</v>
      </c>
      <c r="AW24">
        <v>695534</v>
      </c>
      <c r="AX24">
        <v>687012</v>
      </c>
      <c r="AY24">
        <v>0</v>
      </c>
      <c r="AZ24">
        <v>26317</v>
      </c>
      <c r="BA24">
        <v>0</v>
      </c>
      <c r="BB24">
        <v>0</v>
      </c>
      <c r="BC24">
        <v>0</v>
      </c>
      <c r="BD24">
        <v>0</v>
      </c>
      <c r="BE24">
        <v>0</v>
      </c>
      <c r="BF24">
        <v>604937</v>
      </c>
      <c r="BG24">
        <v>0</v>
      </c>
      <c r="BJ24">
        <v>0</v>
      </c>
      <c r="BK24">
        <v>0</v>
      </c>
      <c r="BL24">
        <v>0</v>
      </c>
      <c r="BM24">
        <v>0</v>
      </c>
      <c r="BN24">
        <v>0</v>
      </c>
      <c r="BO24">
        <v>0</v>
      </c>
      <c r="BP24">
        <v>0</v>
      </c>
      <c r="BQ24">
        <v>923</v>
      </c>
      <c r="BS24">
        <v>0</v>
      </c>
      <c r="BT24">
        <v>0</v>
      </c>
      <c r="BU24">
        <v>0</v>
      </c>
      <c r="BV24">
        <v>0</v>
      </c>
      <c r="BW24">
        <v>0</v>
      </c>
      <c r="BY24">
        <v>0</v>
      </c>
      <c r="CA24">
        <v>0</v>
      </c>
      <c r="CB24">
        <v>0</v>
      </c>
      <c r="CC24">
        <v>0</v>
      </c>
      <c r="CD24">
        <v>0</v>
      </c>
      <c r="CE24">
        <v>0</v>
      </c>
      <c r="CF24">
        <v>0</v>
      </c>
      <c r="CG24">
        <v>0</v>
      </c>
      <c r="CH24">
        <v>8894</v>
      </c>
      <c r="CI24">
        <v>0</v>
      </c>
      <c r="CJ24">
        <v>4</v>
      </c>
      <c r="CK24">
        <v>0</v>
      </c>
      <c r="CL24">
        <v>0</v>
      </c>
      <c r="CN24">
        <v>0</v>
      </c>
      <c r="CO24">
        <v>1</v>
      </c>
      <c r="CP24">
        <v>0</v>
      </c>
      <c r="CQ24">
        <v>0</v>
      </c>
      <c r="CR24">
        <v>55.868000000000002</v>
      </c>
      <c r="CS24">
        <v>0</v>
      </c>
      <c r="CT24">
        <v>0</v>
      </c>
      <c r="CU24">
        <v>0</v>
      </c>
      <c r="CV24">
        <v>0</v>
      </c>
      <c r="CW24">
        <v>0</v>
      </c>
      <c r="CX24">
        <v>0</v>
      </c>
      <c r="CY24">
        <v>0</v>
      </c>
      <c r="CZ24">
        <v>0</v>
      </c>
      <c r="DB24">
        <v>321545</v>
      </c>
      <c r="DC24">
        <v>0</v>
      </c>
      <c r="DD24">
        <v>0</v>
      </c>
      <c r="DE24">
        <v>38455</v>
      </c>
      <c r="DF24">
        <v>38455</v>
      </c>
      <c r="DG24">
        <v>6.1880000000000006</v>
      </c>
      <c r="DH24">
        <v>0</v>
      </c>
      <c r="DI24">
        <v>0</v>
      </c>
      <c r="DK24">
        <v>4426</v>
      </c>
      <c r="DL24">
        <v>0</v>
      </c>
      <c r="DM24">
        <v>139589</v>
      </c>
      <c r="DN24">
        <v>372</v>
      </c>
      <c r="DO24">
        <v>0</v>
      </c>
      <c r="DP24">
        <v>0</v>
      </c>
      <c r="DQ24">
        <v>0</v>
      </c>
      <c r="DR24">
        <v>0</v>
      </c>
      <c r="DS24">
        <v>0</v>
      </c>
      <c r="DT24">
        <v>0</v>
      </c>
      <c r="DU24">
        <v>0</v>
      </c>
      <c r="DV24">
        <v>0</v>
      </c>
      <c r="DW24">
        <v>0</v>
      </c>
      <c r="DX24">
        <v>0</v>
      </c>
      <c r="DY24">
        <v>0</v>
      </c>
      <c r="DZ24">
        <v>0</v>
      </c>
      <c r="EA24">
        <v>0</v>
      </c>
      <c r="EB24">
        <v>0</v>
      </c>
      <c r="EC24">
        <v>8.6929999999999996</v>
      </c>
      <c r="ED24">
        <v>62131</v>
      </c>
      <c r="EE24">
        <v>0</v>
      </c>
      <c r="EF24">
        <v>0</v>
      </c>
      <c r="EG24">
        <v>0</v>
      </c>
      <c r="EH24">
        <v>77830</v>
      </c>
      <c r="EI24">
        <v>0</v>
      </c>
      <c r="EJ24">
        <v>0</v>
      </c>
      <c r="EK24">
        <v>4.0659999999999998</v>
      </c>
      <c r="EL24">
        <v>0</v>
      </c>
      <c r="EM24">
        <v>0</v>
      </c>
      <c r="EN24">
        <v>6.5000000000000002E-2</v>
      </c>
      <c r="EO24">
        <v>0</v>
      </c>
      <c r="EP24">
        <v>0</v>
      </c>
      <c r="EQ24">
        <v>4.1310000000000002</v>
      </c>
      <c r="ER24">
        <v>0</v>
      </c>
      <c r="ES24">
        <v>12.523000000000001</v>
      </c>
      <c r="ET24">
        <v>0</v>
      </c>
      <c r="EV24">
        <v>0</v>
      </c>
      <c r="EW24">
        <v>0</v>
      </c>
      <c r="EX24">
        <v>0</v>
      </c>
      <c r="EZ24">
        <v>582523</v>
      </c>
      <c r="FA24">
        <v>0</v>
      </c>
      <c r="FB24">
        <v>608468</v>
      </c>
      <c r="FC24">
        <v>0</v>
      </c>
      <c r="FD24">
        <v>0</v>
      </c>
      <c r="FE24">
        <v>89042</v>
      </c>
      <c r="FF24">
        <v>15447</v>
      </c>
      <c r="FG24">
        <v>7.0629999999999998E-2</v>
      </c>
      <c r="FH24">
        <v>3.1918000000000002E-2</v>
      </c>
      <c r="FI24">
        <v>0</v>
      </c>
      <c r="FJ24">
        <v>0</v>
      </c>
      <c r="FK24">
        <v>97.335000000000008</v>
      </c>
      <c r="FL24">
        <v>721851</v>
      </c>
      <c r="FM24">
        <v>0</v>
      </c>
      <c r="FN24">
        <v>0</v>
      </c>
      <c r="FO24">
        <v>1900</v>
      </c>
      <c r="FP24">
        <v>0</v>
      </c>
      <c r="FQ24">
        <v>1900</v>
      </c>
      <c r="FR24">
        <v>1900</v>
      </c>
      <c r="FS24">
        <v>0</v>
      </c>
      <c r="FT24">
        <v>0</v>
      </c>
      <c r="FU24">
        <v>0</v>
      </c>
      <c r="FV24">
        <v>0</v>
      </c>
      <c r="FW24">
        <v>0</v>
      </c>
      <c r="FX24">
        <v>0</v>
      </c>
      <c r="FY24">
        <v>0</v>
      </c>
      <c r="GB24">
        <v>0</v>
      </c>
      <c r="GC24">
        <v>0</v>
      </c>
      <c r="GD24">
        <v>0</v>
      </c>
      <c r="GF24">
        <v>0</v>
      </c>
      <c r="GG24">
        <v>0</v>
      </c>
      <c r="GH24">
        <v>0</v>
      </c>
      <c r="GI24">
        <v>0</v>
      </c>
      <c r="GK24">
        <v>0</v>
      </c>
      <c r="GL24">
        <v>0</v>
      </c>
      <c r="GM24">
        <v>0</v>
      </c>
      <c r="GN24">
        <v>0</v>
      </c>
      <c r="GO24">
        <v>0</v>
      </c>
      <c r="GQ24">
        <v>0</v>
      </c>
      <c r="GR24">
        <v>0</v>
      </c>
      <c r="GS24">
        <v>0</v>
      </c>
      <c r="GT24">
        <v>0</v>
      </c>
      <c r="HB24">
        <v>379934357</v>
      </c>
      <c r="HC24">
        <v>3.9798E-2</v>
      </c>
      <c r="HD24">
        <v>8894</v>
      </c>
      <c r="HE24">
        <v>0</v>
      </c>
      <c r="HF24">
        <v>69535</v>
      </c>
      <c r="HG24">
        <v>0</v>
      </c>
      <c r="HH24">
        <v>0</v>
      </c>
      <c r="HI24">
        <v>0</v>
      </c>
      <c r="HJ24">
        <v>34814</v>
      </c>
      <c r="HK24">
        <v>1249</v>
      </c>
      <c r="HL24">
        <v>754</v>
      </c>
      <c r="HM24">
        <v>0</v>
      </c>
      <c r="HN24">
        <v>0</v>
      </c>
      <c r="HO24">
        <v>0</v>
      </c>
      <c r="HP24">
        <v>0</v>
      </c>
      <c r="HQ24">
        <v>0</v>
      </c>
      <c r="HR24">
        <v>0</v>
      </c>
      <c r="HS24">
        <v>582151</v>
      </c>
      <c r="HT24">
        <v>15447</v>
      </c>
      <c r="HW24">
        <v>0</v>
      </c>
      <c r="HX24">
        <v>1</v>
      </c>
      <c r="HY24">
        <v>5</v>
      </c>
      <c r="HZ24">
        <v>5</v>
      </c>
      <c r="IA24">
        <v>4</v>
      </c>
      <c r="IB24">
        <v>9</v>
      </c>
      <c r="IC24">
        <v>24</v>
      </c>
      <c r="ID24">
        <v>0</v>
      </c>
      <c r="IE24">
        <v>0.67300000000000004</v>
      </c>
      <c r="IF24">
        <v>0</v>
      </c>
      <c r="IG24">
        <v>0</v>
      </c>
      <c r="IH24">
        <v>0</v>
      </c>
      <c r="II24">
        <v>0</v>
      </c>
      <c r="IJ24">
        <v>0.67300000000000004</v>
      </c>
      <c r="IK24">
        <v>0</v>
      </c>
      <c r="IL24">
        <v>0</v>
      </c>
      <c r="IM24">
        <v>0</v>
      </c>
      <c r="IN24">
        <v>0</v>
      </c>
      <c r="IO24">
        <v>0</v>
      </c>
      <c r="IP24">
        <v>0</v>
      </c>
      <c r="IQ24">
        <v>0</v>
      </c>
      <c r="IR24">
        <v>0</v>
      </c>
      <c r="IS24">
        <v>0</v>
      </c>
      <c r="IT24">
        <v>0</v>
      </c>
      <c r="IU24">
        <v>0</v>
      </c>
      <c r="IV24">
        <v>0</v>
      </c>
      <c r="IW24">
        <v>6215</v>
      </c>
      <c r="IX24">
        <v>627</v>
      </c>
      <c r="IY24">
        <v>0</v>
      </c>
      <c r="IZ24">
        <v>0</v>
      </c>
      <c r="JA24">
        <v>0</v>
      </c>
      <c r="JB24">
        <v>0</v>
      </c>
      <c r="JC24">
        <v>0</v>
      </c>
      <c r="JD24">
        <v>0</v>
      </c>
      <c r="JE24">
        <v>0</v>
      </c>
      <c r="JF24">
        <v>0</v>
      </c>
      <c r="JG24">
        <v>0</v>
      </c>
      <c r="JH24">
        <v>0</v>
      </c>
      <c r="JJ24">
        <v>0</v>
      </c>
      <c r="JK24">
        <v>0</v>
      </c>
      <c r="JL24">
        <v>0</v>
      </c>
      <c r="JM24">
        <v>0</v>
      </c>
      <c r="JO24">
        <v>0</v>
      </c>
      <c r="JP24">
        <v>0</v>
      </c>
      <c r="JQ24">
        <v>0</v>
      </c>
      <c r="JR24">
        <v>0</v>
      </c>
      <c r="JS24">
        <v>0</v>
      </c>
      <c r="JT24">
        <v>0</v>
      </c>
      <c r="JU24">
        <v>0</v>
      </c>
      <c r="JW24">
        <v>0</v>
      </c>
      <c r="JX24">
        <v>0</v>
      </c>
      <c r="JY24">
        <v>0</v>
      </c>
      <c r="JZ24">
        <v>0</v>
      </c>
      <c r="KD24">
        <v>0</v>
      </c>
      <c r="KE24">
        <v>7559</v>
      </c>
      <c r="KG24">
        <v>0</v>
      </c>
      <c r="KH24">
        <v>0</v>
      </c>
      <c r="KI24">
        <v>0</v>
      </c>
      <c r="KJ24">
        <v>0</v>
      </c>
      <c r="KK24">
        <v>0</v>
      </c>
      <c r="KL24">
        <v>0</v>
      </c>
      <c r="KM24">
        <v>0</v>
      </c>
      <c r="KN24">
        <v>0</v>
      </c>
      <c r="KO24">
        <v>0</v>
      </c>
      <c r="KP24">
        <v>0</v>
      </c>
      <c r="KQ24">
        <v>0</v>
      </c>
      <c r="KS24">
        <v>0</v>
      </c>
      <c r="KT24">
        <v>0</v>
      </c>
      <c r="KU24">
        <v>0</v>
      </c>
      <c r="KW24">
        <v>0</v>
      </c>
      <c r="KX24">
        <v>0</v>
      </c>
      <c r="KY24">
        <v>0</v>
      </c>
      <c r="KZ24">
        <v>0</v>
      </c>
      <c r="LA24">
        <v>0</v>
      </c>
      <c r="LB24">
        <v>0</v>
      </c>
      <c r="LD24">
        <v>0</v>
      </c>
      <c r="LE24">
        <v>0</v>
      </c>
      <c r="LF24">
        <v>0</v>
      </c>
      <c r="LG24">
        <v>0</v>
      </c>
      <c r="LH24">
        <v>0</v>
      </c>
      <c r="LI24">
        <v>0</v>
      </c>
      <c r="LJ24">
        <v>60.396000000000001</v>
      </c>
      <c r="LK24">
        <v>1</v>
      </c>
      <c r="LL24">
        <v>33540</v>
      </c>
      <c r="LM24">
        <v>1274</v>
      </c>
      <c r="LN24">
        <v>0</v>
      </c>
      <c r="LO24">
        <v>0</v>
      </c>
      <c r="LP24">
        <v>0</v>
      </c>
      <c r="LQ24">
        <v>0</v>
      </c>
      <c r="LR24">
        <v>0</v>
      </c>
      <c r="LS24">
        <v>0</v>
      </c>
      <c r="LT24">
        <v>0</v>
      </c>
      <c r="LU24">
        <v>0</v>
      </c>
      <c r="LV24">
        <v>0</v>
      </c>
      <c r="LW24">
        <v>0</v>
      </c>
      <c r="LX24">
        <v>0</v>
      </c>
      <c r="LY24">
        <v>0</v>
      </c>
      <c r="LZ24">
        <v>0</v>
      </c>
      <c r="MA24">
        <v>0</v>
      </c>
      <c r="MB24">
        <v>0</v>
      </c>
      <c r="MC24">
        <v>0</v>
      </c>
      <c r="MD24">
        <v>0</v>
      </c>
      <c r="ME24">
        <v>0</v>
      </c>
      <c r="MF24">
        <v>0</v>
      </c>
      <c r="MG24">
        <v>695534</v>
      </c>
      <c r="MH24">
        <v>0</v>
      </c>
      <c r="MI24">
        <v>0</v>
      </c>
      <c r="MJ24">
        <v>0</v>
      </c>
      <c r="MK24">
        <v>0</v>
      </c>
      <c r="ML24">
        <v>0</v>
      </c>
    </row>
    <row r="25" spans="1:350" customFormat="1" x14ac:dyDescent="0.3">
      <c r="A25">
        <v>45755</v>
      </c>
      <c r="B25" s="4">
        <v>15834</v>
      </c>
      <c r="C25">
        <v>9</v>
      </c>
      <c r="D25">
        <v>2026</v>
      </c>
      <c r="E25">
        <v>6215</v>
      </c>
      <c r="F25">
        <v>0</v>
      </c>
      <c r="G25">
        <v>6669.0650000000005</v>
      </c>
      <c r="H25">
        <v>6600.049</v>
      </c>
      <c r="I25">
        <v>6600.049</v>
      </c>
      <c r="J25">
        <v>6669.0650000000005</v>
      </c>
      <c r="K25">
        <v>0</v>
      </c>
      <c r="L25">
        <v>6215</v>
      </c>
      <c r="M25">
        <v>0</v>
      </c>
      <c r="N25">
        <v>0</v>
      </c>
      <c r="P25">
        <v>6692.2820000000002</v>
      </c>
      <c r="Q25">
        <v>0</v>
      </c>
      <c r="R25">
        <v>3152995</v>
      </c>
      <c r="S25">
        <v>471.13900000000001</v>
      </c>
      <c r="U25">
        <v>0</v>
      </c>
      <c r="V25">
        <v>969.4</v>
      </c>
      <c r="W25">
        <v>602482</v>
      </c>
      <c r="X25">
        <v>602482</v>
      </c>
      <c r="Z25">
        <v>0</v>
      </c>
      <c r="AC25">
        <v>0</v>
      </c>
      <c r="AD25" t="s">
        <v>427</v>
      </c>
      <c r="AE25">
        <v>0</v>
      </c>
      <c r="AH25">
        <v>0</v>
      </c>
      <c r="AI25">
        <v>0</v>
      </c>
      <c r="AJ25">
        <v>6215</v>
      </c>
      <c r="AK25" t="s">
        <v>753</v>
      </c>
      <c r="AL25" t="s">
        <v>449</v>
      </c>
      <c r="AM25">
        <v>0</v>
      </c>
      <c r="AN25">
        <v>0</v>
      </c>
      <c r="AO25">
        <v>0</v>
      </c>
      <c r="AP25">
        <v>0</v>
      </c>
      <c r="AQ25">
        <v>0</v>
      </c>
      <c r="AS25">
        <v>0</v>
      </c>
      <c r="AT25">
        <v>0</v>
      </c>
      <c r="AU25">
        <v>0</v>
      </c>
      <c r="AV25">
        <v>0</v>
      </c>
      <c r="AW25">
        <v>61089333</v>
      </c>
      <c r="AX25">
        <v>60032525</v>
      </c>
      <c r="AY25">
        <v>0</v>
      </c>
      <c r="AZ25">
        <v>3152995</v>
      </c>
      <c r="BA25">
        <v>0</v>
      </c>
      <c r="BB25">
        <v>0</v>
      </c>
      <c r="BC25">
        <v>0</v>
      </c>
      <c r="BD25">
        <v>0</v>
      </c>
      <c r="BE25">
        <v>0</v>
      </c>
      <c r="BF25">
        <v>53874345</v>
      </c>
      <c r="BG25">
        <v>0</v>
      </c>
      <c r="BJ25">
        <v>0</v>
      </c>
      <c r="BK25">
        <v>0</v>
      </c>
      <c r="BL25">
        <v>0</v>
      </c>
      <c r="BM25">
        <v>0</v>
      </c>
      <c r="BN25">
        <v>0</v>
      </c>
      <c r="BO25">
        <v>0</v>
      </c>
      <c r="BP25">
        <v>0</v>
      </c>
      <c r="BQ25">
        <v>0</v>
      </c>
      <c r="BS25">
        <v>0</v>
      </c>
      <c r="BT25">
        <v>0</v>
      </c>
      <c r="BU25">
        <v>0</v>
      </c>
      <c r="BV25">
        <v>0</v>
      </c>
      <c r="BW25">
        <v>0</v>
      </c>
      <c r="BY25">
        <v>0</v>
      </c>
      <c r="CA25">
        <v>0</v>
      </c>
      <c r="CB25">
        <v>0</v>
      </c>
      <c r="CC25">
        <v>0</v>
      </c>
      <c r="CD25">
        <v>0</v>
      </c>
      <c r="CE25">
        <v>0</v>
      </c>
      <c r="CF25">
        <v>0</v>
      </c>
      <c r="CG25">
        <v>0</v>
      </c>
      <c r="CH25">
        <v>1061660</v>
      </c>
      <c r="CI25">
        <v>0</v>
      </c>
      <c r="CJ25">
        <v>4</v>
      </c>
      <c r="CK25">
        <v>0</v>
      </c>
      <c r="CL25">
        <v>0</v>
      </c>
      <c r="CN25">
        <v>0</v>
      </c>
      <c r="CO25">
        <v>1</v>
      </c>
      <c r="CP25">
        <v>0</v>
      </c>
      <c r="CQ25">
        <v>0</v>
      </c>
      <c r="CR25">
        <v>6669.0650000000005</v>
      </c>
      <c r="CS25">
        <v>0</v>
      </c>
      <c r="CT25">
        <v>0</v>
      </c>
      <c r="CU25">
        <v>0</v>
      </c>
      <c r="CV25">
        <v>0</v>
      </c>
      <c r="CW25">
        <v>0</v>
      </c>
      <c r="CX25">
        <v>0</v>
      </c>
      <c r="CY25">
        <v>0</v>
      </c>
      <c r="CZ25">
        <v>0</v>
      </c>
      <c r="DB25">
        <v>41019305</v>
      </c>
      <c r="DC25">
        <v>0</v>
      </c>
      <c r="DD25">
        <v>0</v>
      </c>
      <c r="DE25">
        <v>301428</v>
      </c>
      <c r="DF25">
        <v>301428</v>
      </c>
      <c r="DG25">
        <v>48.5</v>
      </c>
      <c r="DH25">
        <v>0</v>
      </c>
      <c r="DI25">
        <v>0</v>
      </c>
      <c r="DK25">
        <v>0</v>
      </c>
      <c r="DL25">
        <v>0</v>
      </c>
      <c r="DM25">
        <v>1822294</v>
      </c>
      <c r="DN25">
        <v>4852</v>
      </c>
      <c r="DO25">
        <v>0</v>
      </c>
      <c r="DP25">
        <v>0</v>
      </c>
      <c r="DQ25">
        <v>0</v>
      </c>
      <c r="DR25">
        <v>0</v>
      </c>
      <c r="DS25">
        <v>0</v>
      </c>
      <c r="DT25">
        <v>0</v>
      </c>
      <c r="DU25">
        <v>0</v>
      </c>
      <c r="DV25">
        <v>0</v>
      </c>
      <c r="DW25">
        <v>0</v>
      </c>
      <c r="DX25">
        <v>0</v>
      </c>
      <c r="DY25">
        <v>0</v>
      </c>
      <c r="DZ25">
        <v>0</v>
      </c>
      <c r="EA25">
        <v>0</v>
      </c>
      <c r="EB25">
        <v>0</v>
      </c>
      <c r="EC25">
        <v>63.798000000000002</v>
      </c>
      <c r="ED25">
        <v>455980</v>
      </c>
      <c r="EE25">
        <v>0</v>
      </c>
      <c r="EF25">
        <v>0</v>
      </c>
      <c r="EG25">
        <v>0</v>
      </c>
      <c r="EH25">
        <v>1371166</v>
      </c>
      <c r="EI25">
        <v>0</v>
      </c>
      <c r="EJ25">
        <v>0</v>
      </c>
      <c r="EK25">
        <v>55.492000000000004</v>
      </c>
      <c r="EL25">
        <v>0</v>
      </c>
      <c r="EM25">
        <v>6.7370000000000001</v>
      </c>
      <c r="EN25">
        <v>6.7869999999999999</v>
      </c>
      <c r="EO25">
        <v>0</v>
      </c>
      <c r="EP25">
        <v>0</v>
      </c>
      <c r="EQ25">
        <v>69.016000000000005</v>
      </c>
      <c r="ER25">
        <v>0</v>
      </c>
      <c r="ES25">
        <v>220.62200000000001</v>
      </c>
      <c r="ET25">
        <v>0</v>
      </c>
      <c r="EV25">
        <v>0</v>
      </c>
      <c r="EW25">
        <v>0</v>
      </c>
      <c r="EX25">
        <v>0</v>
      </c>
      <c r="EZ25">
        <v>50726991</v>
      </c>
      <c r="FA25">
        <v>0</v>
      </c>
      <c r="FB25">
        <v>53875134</v>
      </c>
      <c r="FC25">
        <v>0</v>
      </c>
      <c r="FD25">
        <v>0</v>
      </c>
      <c r="FE25">
        <v>7929885</v>
      </c>
      <c r="FF25">
        <v>1375649</v>
      </c>
      <c r="FG25">
        <v>7.0629999999999998E-2</v>
      </c>
      <c r="FH25">
        <v>3.1918000000000002E-2</v>
      </c>
      <c r="FI25">
        <v>0</v>
      </c>
      <c r="FJ25">
        <v>0</v>
      </c>
      <c r="FK25">
        <v>8668.4380000000001</v>
      </c>
      <c r="FL25">
        <v>64242328</v>
      </c>
      <c r="FM25">
        <v>0</v>
      </c>
      <c r="FN25">
        <v>0</v>
      </c>
      <c r="FO25">
        <v>0</v>
      </c>
      <c r="FP25">
        <v>0</v>
      </c>
      <c r="FQ25">
        <v>0</v>
      </c>
      <c r="FR25">
        <v>0</v>
      </c>
      <c r="FS25">
        <v>0</v>
      </c>
      <c r="FT25">
        <v>0</v>
      </c>
      <c r="FU25">
        <v>0</v>
      </c>
      <c r="FV25">
        <v>0</v>
      </c>
      <c r="FW25">
        <v>0</v>
      </c>
      <c r="FX25">
        <v>0</v>
      </c>
      <c r="FY25">
        <v>0</v>
      </c>
      <c r="GB25">
        <v>0</v>
      </c>
      <c r="GC25">
        <v>0</v>
      </c>
      <c r="GD25">
        <v>0</v>
      </c>
      <c r="GF25">
        <v>0</v>
      </c>
      <c r="GG25">
        <v>0</v>
      </c>
      <c r="GH25">
        <v>0</v>
      </c>
      <c r="GI25">
        <v>0</v>
      </c>
      <c r="GK25">
        <v>0</v>
      </c>
      <c r="GL25">
        <v>0</v>
      </c>
      <c r="GM25">
        <v>0</v>
      </c>
      <c r="GN25">
        <v>0</v>
      </c>
      <c r="GO25">
        <v>0</v>
      </c>
      <c r="GQ25">
        <v>0</v>
      </c>
      <c r="GR25">
        <v>0</v>
      </c>
      <c r="GS25">
        <v>0</v>
      </c>
      <c r="GT25">
        <v>0</v>
      </c>
      <c r="HB25">
        <v>379934357</v>
      </c>
      <c r="HC25">
        <v>3.9798E-2</v>
      </c>
      <c r="HD25">
        <v>1061660</v>
      </c>
      <c r="HE25">
        <v>0</v>
      </c>
      <c r="HF25">
        <v>8870466</v>
      </c>
      <c r="HG25">
        <v>18645</v>
      </c>
      <c r="HH25">
        <v>440627</v>
      </c>
      <c r="HI25">
        <v>0</v>
      </c>
      <c r="HJ25">
        <v>593126</v>
      </c>
      <c r="HK25">
        <v>3746</v>
      </c>
      <c r="HL25">
        <v>1895</v>
      </c>
      <c r="HM25">
        <v>198000</v>
      </c>
      <c r="HN25">
        <v>3120</v>
      </c>
      <c r="HO25">
        <v>0</v>
      </c>
      <c r="HP25">
        <v>0</v>
      </c>
      <c r="HQ25">
        <v>0</v>
      </c>
      <c r="HR25">
        <v>0</v>
      </c>
      <c r="HS25">
        <v>50722139</v>
      </c>
      <c r="HT25">
        <v>1375649</v>
      </c>
      <c r="HW25">
        <v>0</v>
      </c>
      <c r="HX25">
        <v>69</v>
      </c>
      <c r="HY25">
        <v>55</v>
      </c>
      <c r="HZ25">
        <v>39</v>
      </c>
      <c r="IA25">
        <v>23</v>
      </c>
      <c r="IB25">
        <v>15</v>
      </c>
      <c r="IC25">
        <v>201</v>
      </c>
      <c r="ID25">
        <v>0</v>
      </c>
      <c r="IE25">
        <v>0</v>
      </c>
      <c r="IF25">
        <v>0</v>
      </c>
      <c r="IG25">
        <v>30</v>
      </c>
      <c r="IH25">
        <v>708.97300000000007</v>
      </c>
      <c r="II25">
        <v>0</v>
      </c>
      <c r="IJ25">
        <v>969.4</v>
      </c>
      <c r="IK25">
        <v>0</v>
      </c>
      <c r="IL25">
        <v>6</v>
      </c>
      <c r="IM25">
        <v>56</v>
      </c>
      <c r="IN25">
        <v>0</v>
      </c>
      <c r="IO25">
        <v>62</v>
      </c>
      <c r="IP25">
        <v>0</v>
      </c>
      <c r="IQ25">
        <v>969.4</v>
      </c>
      <c r="IR25">
        <v>602482</v>
      </c>
      <c r="IS25">
        <v>0</v>
      </c>
      <c r="IT25">
        <v>30000</v>
      </c>
      <c r="IU25">
        <v>168000</v>
      </c>
      <c r="IV25">
        <v>0</v>
      </c>
      <c r="IW25">
        <v>6215</v>
      </c>
      <c r="IX25">
        <v>0</v>
      </c>
      <c r="IY25">
        <v>0</v>
      </c>
      <c r="IZ25">
        <v>0</v>
      </c>
      <c r="JA25">
        <v>0</v>
      </c>
      <c r="JB25">
        <v>0</v>
      </c>
      <c r="JC25">
        <v>0</v>
      </c>
      <c r="JD25">
        <v>0</v>
      </c>
      <c r="JE25">
        <v>0</v>
      </c>
      <c r="JF25">
        <v>1</v>
      </c>
      <c r="JG25">
        <v>3120</v>
      </c>
      <c r="JH25">
        <v>0</v>
      </c>
      <c r="JJ25">
        <v>0</v>
      </c>
      <c r="JK25">
        <v>0</v>
      </c>
      <c r="JL25">
        <v>0</v>
      </c>
      <c r="JM25">
        <v>0</v>
      </c>
      <c r="JO25">
        <v>0</v>
      </c>
      <c r="JP25">
        <v>0</v>
      </c>
      <c r="JQ25">
        <v>0</v>
      </c>
      <c r="JR25">
        <v>0</v>
      </c>
      <c r="JS25">
        <v>0</v>
      </c>
      <c r="JT25">
        <v>0</v>
      </c>
      <c r="JU25">
        <v>0</v>
      </c>
      <c r="JW25">
        <v>0</v>
      </c>
      <c r="JX25">
        <v>0</v>
      </c>
      <c r="JY25">
        <v>0</v>
      </c>
      <c r="JZ25">
        <v>0</v>
      </c>
      <c r="KD25">
        <v>0</v>
      </c>
      <c r="KE25">
        <v>7559</v>
      </c>
      <c r="KG25">
        <v>0</v>
      </c>
      <c r="KH25">
        <v>0</v>
      </c>
      <c r="KI25">
        <v>0</v>
      </c>
      <c r="KJ25">
        <v>19</v>
      </c>
      <c r="KK25">
        <v>11</v>
      </c>
      <c r="KL25">
        <v>11809</v>
      </c>
      <c r="KM25">
        <v>6837</v>
      </c>
      <c r="KN25">
        <v>0</v>
      </c>
      <c r="KO25">
        <v>0</v>
      </c>
      <c r="KP25">
        <v>0</v>
      </c>
      <c r="KQ25">
        <v>0</v>
      </c>
      <c r="KS25">
        <v>0</v>
      </c>
      <c r="KT25">
        <v>0</v>
      </c>
      <c r="KU25">
        <v>0</v>
      </c>
      <c r="KW25">
        <v>0</v>
      </c>
      <c r="KX25">
        <v>0</v>
      </c>
      <c r="KY25">
        <v>0</v>
      </c>
      <c r="KZ25">
        <v>0</v>
      </c>
      <c r="LA25">
        <v>0</v>
      </c>
      <c r="LB25">
        <v>0</v>
      </c>
      <c r="LD25">
        <v>0</v>
      </c>
      <c r="LE25">
        <v>0</v>
      </c>
      <c r="LF25">
        <v>0</v>
      </c>
      <c r="LG25">
        <v>0</v>
      </c>
      <c r="LH25">
        <v>0</v>
      </c>
      <c r="LI25">
        <v>0</v>
      </c>
      <c r="LJ25">
        <v>5856.2080000000005</v>
      </c>
      <c r="LK25">
        <v>14</v>
      </c>
      <c r="LL25">
        <v>469560</v>
      </c>
      <c r="LM25">
        <v>123566</v>
      </c>
      <c r="LN25">
        <v>0</v>
      </c>
      <c r="LO25">
        <v>0</v>
      </c>
      <c r="LP25">
        <v>0</v>
      </c>
      <c r="LQ25">
        <v>0</v>
      </c>
      <c r="LR25">
        <v>0</v>
      </c>
      <c r="LS25">
        <v>0</v>
      </c>
      <c r="LT25">
        <v>0</v>
      </c>
      <c r="LU25">
        <v>0</v>
      </c>
      <c r="LV25">
        <v>0</v>
      </c>
      <c r="LW25">
        <v>0</v>
      </c>
      <c r="LX25">
        <v>0</v>
      </c>
      <c r="LY25">
        <v>0</v>
      </c>
      <c r="LZ25">
        <v>0</v>
      </c>
      <c r="MA25">
        <v>0</v>
      </c>
      <c r="MB25">
        <v>0</v>
      </c>
      <c r="MC25">
        <v>0</v>
      </c>
      <c r="MD25">
        <v>0</v>
      </c>
      <c r="ME25">
        <v>0</v>
      </c>
      <c r="MF25">
        <v>0</v>
      </c>
      <c r="MG25">
        <v>61089333</v>
      </c>
      <c r="MH25">
        <v>0</v>
      </c>
      <c r="MI25">
        <v>0</v>
      </c>
      <c r="MJ25">
        <v>0</v>
      </c>
      <c r="MK25">
        <v>0</v>
      </c>
      <c r="ML25">
        <v>0</v>
      </c>
    </row>
    <row r="26" spans="1:350" customFormat="1" x14ac:dyDescent="0.3">
      <c r="A26">
        <v>45755</v>
      </c>
      <c r="B26" s="4">
        <v>15835</v>
      </c>
      <c r="C26">
        <v>9</v>
      </c>
      <c r="D26">
        <v>2026</v>
      </c>
      <c r="E26">
        <v>6215</v>
      </c>
      <c r="F26">
        <v>0</v>
      </c>
      <c r="G26">
        <v>12236.133</v>
      </c>
      <c r="H26">
        <v>11668.472</v>
      </c>
      <c r="I26">
        <v>11668.472</v>
      </c>
      <c r="J26">
        <v>12236.133</v>
      </c>
      <c r="K26">
        <v>0</v>
      </c>
      <c r="L26">
        <v>6215</v>
      </c>
      <c r="M26">
        <v>0</v>
      </c>
      <c r="N26">
        <v>0</v>
      </c>
      <c r="P26">
        <v>12262.746999999999</v>
      </c>
      <c r="Q26">
        <v>0</v>
      </c>
      <c r="R26">
        <v>5777458</v>
      </c>
      <c r="S26">
        <v>471.13900000000001</v>
      </c>
      <c r="U26">
        <v>0</v>
      </c>
      <c r="V26">
        <v>1232.9870000000001</v>
      </c>
      <c r="W26">
        <v>766301</v>
      </c>
      <c r="X26">
        <v>766301</v>
      </c>
      <c r="Z26">
        <v>0</v>
      </c>
      <c r="AC26">
        <v>0</v>
      </c>
      <c r="AD26" t="s">
        <v>427</v>
      </c>
      <c r="AE26">
        <v>0</v>
      </c>
      <c r="AH26">
        <v>0</v>
      </c>
      <c r="AI26">
        <v>0</v>
      </c>
      <c r="AJ26">
        <v>6215</v>
      </c>
      <c r="AK26" t="s">
        <v>753</v>
      </c>
      <c r="AL26" t="s">
        <v>450</v>
      </c>
      <c r="AM26">
        <v>0</v>
      </c>
      <c r="AN26">
        <v>0</v>
      </c>
      <c r="AO26">
        <v>0</v>
      </c>
      <c r="AP26">
        <v>0</v>
      </c>
      <c r="AQ26">
        <v>0</v>
      </c>
      <c r="AS26">
        <v>0</v>
      </c>
      <c r="AT26">
        <v>0</v>
      </c>
      <c r="AU26">
        <v>0</v>
      </c>
      <c r="AV26">
        <v>0</v>
      </c>
      <c r="AW26">
        <v>122561272</v>
      </c>
      <c r="AX26">
        <v>120643877</v>
      </c>
      <c r="AY26">
        <v>0</v>
      </c>
      <c r="AZ26">
        <v>5777458</v>
      </c>
      <c r="BA26">
        <v>0</v>
      </c>
      <c r="BB26">
        <v>0</v>
      </c>
      <c r="BC26">
        <v>0</v>
      </c>
      <c r="BD26">
        <v>0</v>
      </c>
      <c r="BE26">
        <v>0</v>
      </c>
      <c r="BF26">
        <v>107785679</v>
      </c>
      <c r="BG26">
        <v>0</v>
      </c>
      <c r="BJ26">
        <v>0</v>
      </c>
      <c r="BK26">
        <v>0</v>
      </c>
      <c r="BL26">
        <v>0</v>
      </c>
      <c r="BM26">
        <v>0</v>
      </c>
      <c r="BN26">
        <v>0</v>
      </c>
      <c r="BO26">
        <v>0</v>
      </c>
      <c r="BP26">
        <v>0</v>
      </c>
      <c r="BQ26">
        <v>0</v>
      </c>
      <c r="BS26">
        <v>0</v>
      </c>
      <c r="BT26">
        <v>0</v>
      </c>
      <c r="BU26">
        <v>0</v>
      </c>
      <c r="BV26">
        <v>0</v>
      </c>
      <c r="BW26">
        <v>0</v>
      </c>
      <c r="BY26">
        <v>0</v>
      </c>
      <c r="CA26">
        <v>0</v>
      </c>
      <c r="CB26">
        <v>0</v>
      </c>
      <c r="CC26">
        <v>0</v>
      </c>
      <c r="CD26">
        <v>0</v>
      </c>
      <c r="CE26">
        <v>0</v>
      </c>
      <c r="CF26">
        <v>0</v>
      </c>
      <c r="CG26">
        <v>0</v>
      </c>
      <c r="CH26">
        <v>1947892</v>
      </c>
      <c r="CI26">
        <v>0</v>
      </c>
      <c r="CJ26">
        <v>4</v>
      </c>
      <c r="CK26">
        <v>0</v>
      </c>
      <c r="CL26">
        <v>0</v>
      </c>
      <c r="CN26">
        <v>0</v>
      </c>
      <c r="CO26">
        <v>1</v>
      </c>
      <c r="CP26">
        <v>0</v>
      </c>
      <c r="CQ26">
        <v>0</v>
      </c>
      <c r="CR26">
        <v>12236.133</v>
      </c>
      <c r="CS26">
        <v>0</v>
      </c>
      <c r="CT26">
        <v>0</v>
      </c>
      <c r="CU26">
        <v>0</v>
      </c>
      <c r="CV26">
        <v>0</v>
      </c>
      <c r="CW26">
        <v>0</v>
      </c>
      <c r="CX26">
        <v>0</v>
      </c>
      <c r="CY26">
        <v>0</v>
      </c>
      <c r="CZ26">
        <v>0</v>
      </c>
      <c r="DB26">
        <v>72519553</v>
      </c>
      <c r="DC26">
        <v>0</v>
      </c>
      <c r="DD26">
        <v>0</v>
      </c>
      <c r="DE26">
        <v>4921814</v>
      </c>
      <c r="DF26">
        <v>4921814</v>
      </c>
      <c r="DG26">
        <v>791.92500000000007</v>
      </c>
      <c r="DH26">
        <v>0</v>
      </c>
      <c r="DI26">
        <v>0</v>
      </c>
      <c r="DK26">
        <v>0</v>
      </c>
      <c r="DL26">
        <v>0</v>
      </c>
      <c r="DM26">
        <v>11454499</v>
      </c>
      <c r="DN26">
        <v>30497</v>
      </c>
      <c r="DO26">
        <v>0</v>
      </c>
      <c r="DP26">
        <v>0</v>
      </c>
      <c r="DQ26">
        <v>0</v>
      </c>
      <c r="DR26">
        <v>0</v>
      </c>
      <c r="DS26">
        <v>0</v>
      </c>
      <c r="DT26">
        <v>0</v>
      </c>
      <c r="DU26">
        <v>0</v>
      </c>
      <c r="DV26">
        <v>0</v>
      </c>
      <c r="DW26">
        <v>0</v>
      </c>
      <c r="DX26">
        <v>0</v>
      </c>
      <c r="DY26">
        <v>0</v>
      </c>
      <c r="DZ26">
        <v>0</v>
      </c>
      <c r="EA26">
        <v>0.24700000000000003</v>
      </c>
      <c r="EB26">
        <v>0</v>
      </c>
      <c r="EC26">
        <v>133.52500000000001</v>
      </c>
      <c r="ED26">
        <v>954337</v>
      </c>
      <c r="EE26">
        <v>0</v>
      </c>
      <c r="EF26">
        <v>0</v>
      </c>
      <c r="EG26">
        <v>0</v>
      </c>
      <c r="EH26">
        <v>10530659</v>
      </c>
      <c r="EI26">
        <v>0</v>
      </c>
      <c r="EJ26">
        <v>0</v>
      </c>
      <c r="EK26">
        <v>442.84000000000003</v>
      </c>
      <c r="EL26">
        <v>0</v>
      </c>
      <c r="EM26">
        <v>71.947000000000003</v>
      </c>
      <c r="EN26">
        <v>29.347000000000001</v>
      </c>
      <c r="EO26">
        <v>0</v>
      </c>
      <c r="EP26">
        <v>0</v>
      </c>
      <c r="EQ26">
        <v>545.27800000000002</v>
      </c>
      <c r="ER26">
        <v>0.89700000000000002</v>
      </c>
      <c r="ES26">
        <v>1694.394</v>
      </c>
      <c r="ET26">
        <v>0</v>
      </c>
      <c r="EV26">
        <v>0</v>
      </c>
      <c r="EW26">
        <v>0</v>
      </c>
      <c r="EX26">
        <v>0</v>
      </c>
      <c r="EZ26">
        <v>102026419</v>
      </c>
      <c r="FA26">
        <v>0</v>
      </c>
      <c r="FB26">
        <v>107773380</v>
      </c>
      <c r="FC26">
        <v>0</v>
      </c>
      <c r="FD26">
        <v>0</v>
      </c>
      <c r="FE26">
        <v>15865215</v>
      </c>
      <c r="FF26">
        <v>2752243</v>
      </c>
      <c r="FG26">
        <v>7.0629999999999998E-2</v>
      </c>
      <c r="FH26">
        <v>3.1918000000000002E-2</v>
      </c>
      <c r="FI26">
        <v>0</v>
      </c>
      <c r="FJ26">
        <v>0</v>
      </c>
      <c r="FK26">
        <v>17342.828000000001</v>
      </c>
      <c r="FL26">
        <v>128338730</v>
      </c>
      <c r="FM26">
        <v>0</v>
      </c>
      <c r="FN26">
        <v>0</v>
      </c>
      <c r="FO26">
        <v>0</v>
      </c>
      <c r="FP26">
        <v>0</v>
      </c>
      <c r="FQ26">
        <v>0</v>
      </c>
      <c r="FR26">
        <v>0</v>
      </c>
      <c r="FS26">
        <v>0</v>
      </c>
      <c r="FT26">
        <v>0</v>
      </c>
      <c r="FU26">
        <v>0</v>
      </c>
      <c r="FV26">
        <v>0</v>
      </c>
      <c r="FW26">
        <v>0</v>
      </c>
      <c r="FX26">
        <v>0</v>
      </c>
      <c r="FY26">
        <v>0</v>
      </c>
      <c r="GB26">
        <v>238148</v>
      </c>
      <c r="GC26">
        <v>238148</v>
      </c>
      <c r="GD26">
        <v>22.383000000000003</v>
      </c>
      <c r="GF26">
        <v>0</v>
      </c>
      <c r="GG26">
        <v>0</v>
      </c>
      <c r="GH26">
        <v>0</v>
      </c>
      <c r="GI26">
        <v>0</v>
      </c>
      <c r="GK26">
        <v>0</v>
      </c>
      <c r="GL26">
        <v>0</v>
      </c>
      <c r="GM26">
        <v>0</v>
      </c>
      <c r="GN26">
        <v>0</v>
      </c>
      <c r="GO26">
        <v>0</v>
      </c>
      <c r="GQ26">
        <v>0</v>
      </c>
      <c r="GR26">
        <v>0</v>
      </c>
      <c r="GS26">
        <v>0</v>
      </c>
      <c r="GT26">
        <v>0</v>
      </c>
      <c r="HB26">
        <v>379934357</v>
      </c>
      <c r="HC26">
        <v>3.9798E-2</v>
      </c>
      <c r="HD26">
        <v>1947892</v>
      </c>
      <c r="HE26">
        <v>0</v>
      </c>
      <c r="HF26">
        <v>15682426</v>
      </c>
      <c r="HG26">
        <v>217525</v>
      </c>
      <c r="HH26">
        <v>1092337</v>
      </c>
      <c r="HI26">
        <v>0</v>
      </c>
      <c r="HJ26">
        <v>623901</v>
      </c>
      <c r="HK26">
        <v>9259</v>
      </c>
      <c r="HL26">
        <v>1251</v>
      </c>
      <c r="HM26">
        <v>229000</v>
      </c>
      <c r="HN26">
        <v>9678</v>
      </c>
      <c r="HO26">
        <v>0</v>
      </c>
      <c r="HP26">
        <v>0</v>
      </c>
      <c r="HQ26">
        <v>0</v>
      </c>
      <c r="HR26">
        <v>0</v>
      </c>
      <c r="HS26">
        <v>101995922</v>
      </c>
      <c r="HT26">
        <v>2752243</v>
      </c>
      <c r="HW26">
        <v>0</v>
      </c>
      <c r="HX26">
        <v>1150</v>
      </c>
      <c r="HY26">
        <v>899</v>
      </c>
      <c r="HZ26">
        <v>585</v>
      </c>
      <c r="IA26">
        <v>427</v>
      </c>
      <c r="IB26">
        <v>223</v>
      </c>
      <c r="IC26">
        <v>3284</v>
      </c>
      <c r="ID26">
        <v>0</v>
      </c>
      <c r="IE26">
        <v>0</v>
      </c>
      <c r="IF26">
        <v>0</v>
      </c>
      <c r="IG26">
        <v>350</v>
      </c>
      <c r="IH26">
        <v>1757.5820000000001</v>
      </c>
      <c r="II26">
        <v>0</v>
      </c>
      <c r="IJ26">
        <v>1232.9870000000001</v>
      </c>
      <c r="IK26">
        <v>27.958000000000002</v>
      </c>
      <c r="IL26">
        <v>9</v>
      </c>
      <c r="IM26">
        <v>60</v>
      </c>
      <c r="IN26">
        <v>1</v>
      </c>
      <c r="IO26">
        <v>70</v>
      </c>
      <c r="IP26">
        <v>27.958000000000002</v>
      </c>
      <c r="IQ26">
        <v>1232.9870000000001</v>
      </c>
      <c r="IR26">
        <v>766301</v>
      </c>
      <c r="IS26">
        <v>7688</v>
      </c>
      <c r="IT26">
        <v>45000</v>
      </c>
      <c r="IU26">
        <v>180000</v>
      </c>
      <c r="IV26">
        <v>4000</v>
      </c>
      <c r="IW26">
        <v>6215</v>
      </c>
      <c r="IX26">
        <v>0</v>
      </c>
      <c r="IY26">
        <v>0</v>
      </c>
      <c r="IZ26">
        <v>7688</v>
      </c>
      <c r="JA26">
        <v>0</v>
      </c>
      <c r="JB26">
        <v>0</v>
      </c>
      <c r="JC26">
        <v>0</v>
      </c>
      <c r="JD26">
        <v>1</v>
      </c>
      <c r="JE26">
        <v>6512</v>
      </c>
      <c r="JF26">
        <v>1</v>
      </c>
      <c r="JG26">
        <v>3166</v>
      </c>
      <c r="JH26">
        <v>0</v>
      </c>
      <c r="JJ26">
        <v>0</v>
      </c>
      <c r="JK26">
        <v>0</v>
      </c>
      <c r="JL26">
        <v>0</v>
      </c>
      <c r="JM26">
        <v>0</v>
      </c>
      <c r="JO26">
        <v>3.778</v>
      </c>
      <c r="JP26">
        <v>0</v>
      </c>
      <c r="JQ26">
        <v>18.605</v>
      </c>
      <c r="JR26">
        <v>31414</v>
      </c>
      <c r="JS26">
        <v>0</v>
      </c>
      <c r="JT26">
        <v>206734</v>
      </c>
      <c r="JU26">
        <v>0</v>
      </c>
      <c r="JW26">
        <v>0</v>
      </c>
      <c r="JX26">
        <v>0</v>
      </c>
      <c r="JY26">
        <v>0</v>
      </c>
      <c r="JZ26">
        <v>0</v>
      </c>
      <c r="KD26">
        <v>0</v>
      </c>
      <c r="KE26">
        <v>7559</v>
      </c>
      <c r="KG26">
        <v>0</v>
      </c>
      <c r="KH26">
        <v>0</v>
      </c>
      <c r="KI26">
        <v>0</v>
      </c>
      <c r="KJ26">
        <v>317</v>
      </c>
      <c r="KK26">
        <v>33</v>
      </c>
      <c r="KL26">
        <v>197016</v>
      </c>
      <c r="KM26">
        <v>20510</v>
      </c>
      <c r="KN26">
        <v>0</v>
      </c>
      <c r="KO26">
        <v>0</v>
      </c>
      <c r="KP26">
        <v>0</v>
      </c>
      <c r="KQ26">
        <v>0</v>
      </c>
      <c r="KS26">
        <v>0</v>
      </c>
      <c r="KT26">
        <v>0</v>
      </c>
      <c r="KU26">
        <v>0</v>
      </c>
      <c r="KW26">
        <v>0</v>
      </c>
      <c r="KX26">
        <v>0</v>
      </c>
      <c r="KY26">
        <v>0</v>
      </c>
      <c r="KZ26">
        <v>0</v>
      </c>
      <c r="LA26">
        <v>0</v>
      </c>
      <c r="LB26">
        <v>0</v>
      </c>
      <c r="LD26">
        <v>0</v>
      </c>
      <c r="LE26">
        <v>0</v>
      </c>
      <c r="LF26">
        <v>0</v>
      </c>
      <c r="LG26">
        <v>0</v>
      </c>
      <c r="LH26">
        <v>0</v>
      </c>
      <c r="LI26">
        <v>0</v>
      </c>
      <c r="LJ26">
        <v>10493.897999999999</v>
      </c>
      <c r="LK26">
        <v>12</v>
      </c>
      <c r="LL26">
        <v>402480</v>
      </c>
      <c r="LM26">
        <v>221421</v>
      </c>
      <c r="LN26">
        <v>0</v>
      </c>
      <c r="LO26">
        <v>0</v>
      </c>
      <c r="LP26">
        <v>0</v>
      </c>
      <c r="LQ26">
        <v>0</v>
      </c>
      <c r="LR26">
        <v>0</v>
      </c>
      <c r="LS26">
        <v>0</v>
      </c>
      <c r="LT26">
        <v>0</v>
      </c>
      <c r="LU26">
        <v>0</v>
      </c>
      <c r="LV26">
        <v>0</v>
      </c>
      <c r="LW26">
        <v>0</v>
      </c>
      <c r="LX26">
        <v>0</v>
      </c>
      <c r="LY26">
        <v>0</v>
      </c>
      <c r="LZ26">
        <v>0</v>
      </c>
      <c r="MA26">
        <v>0</v>
      </c>
      <c r="MB26">
        <v>0</v>
      </c>
      <c r="MC26">
        <v>0</v>
      </c>
      <c r="MD26">
        <v>0</v>
      </c>
      <c r="ME26">
        <v>0</v>
      </c>
      <c r="MF26">
        <v>0</v>
      </c>
      <c r="MG26">
        <v>122561272</v>
      </c>
      <c r="MH26">
        <v>0</v>
      </c>
      <c r="MI26">
        <v>0</v>
      </c>
      <c r="MJ26">
        <v>0</v>
      </c>
      <c r="MK26">
        <v>0</v>
      </c>
      <c r="ML26">
        <v>0</v>
      </c>
    </row>
    <row r="27" spans="1:350" customFormat="1" x14ac:dyDescent="0.3">
      <c r="A27">
        <v>45755</v>
      </c>
      <c r="B27" s="4">
        <v>15836</v>
      </c>
      <c r="C27">
        <v>9</v>
      </c>
      <c r="D27">
        <v>2026</v>
      </c>
      <c r="E27">
        <v>6215</v>
      </c>
      <c r="F27">
        <v>0</v>
      </c>
      <c r="G27">
        <v>465.44800000000004</v>
      </c>
      <c r="H27">
        <v>450.81600000000003</v>
      </c>
      <c r="I27">
        <v>450.81600000000003</v>
      </c>
      <c r="J27">
        <v>465.44800000000004</v>
      </c>
      <c r="K27">
        <v>0</v>
      </c>
      <c r="L27">
        <v>6215</v>
      </c>
      <c r="M27">
        <v>0</v>
      </c>
      <c r="N27">
        <v>0</v>
      </c>
      <c r="P27">
        <v>464.48200000000003</v>
      </c>
      <c r="Q27">
        <v>0</v>
      </c>
      <c r="R27">
        <v>218836</v>
      </c>
      <c r="S27">
        <v>471.13900000000001</v>
      </c>
      <c r="U27">
        <v>0</v>
      </c>
      <c r="V27">
        <v>41.94</v>
      </c>
      <c r="W27">
        <v>26066</v>
      </c>
      <c r="X27">
        <v>26066</v>
      </c>
      <c r="Z27">
        <v>0</v>
      </c>
      <c r="AC27">
        <v>0</v>
      </c>
      <c r="AD27" t="s">
        <v>427</v>
      </c>
      <c r="AE27">
        <v>0</v>
      </c>
      <c r="AH27">
        <v>0</v>
      </c>
      <c r="AI27">
        <v>0</v>
      </c>
      <c r="AJ27">
        <v>6215</v>
      </c>
      <c r="AK27" t="s">
        <v>753</v>
      </c>
      <c r="AL27" t="s">
        <v>451</v>
      </c>
      <c r="AM27">
        <v>0</v>
      </c>
      <c r="AN27">
        <v>0</v>
      </c>
      <c r="AO27">
        <v>0</v>
      </c>
      <c r="AP27">
        <v>0</v>
      </c>
      <c r="AQ27">
        <v>0</v>
      </c>
      <c r="AS27">
        <v>0</v>
      </c>
      <c r="AT27">
        <v>0</v>
      </c>
      <c r="AU27">
        <v>0</v>
      </c>
      <c r="AV27">
        <v>0</v>
      </c>
      <c r="AW27">
        <v>4486297</v>
      </c>
      <c r="AX27">
        <v>4413088</v>
      </c>
      <c r="AY27">
        <v>0</v>
      </c>
      <c r="AZ27">
        <v>218836</v>
      </c>
      <c r="BA27">
        <v>0</v>
      </c>
      <c r="BB27">
        <v>0</v>
      </c>
      <c r="BC27">
        <v>0</v>
      </c>
      <c r="BD27">
        <v>0</v>
      </c>
      <c r="BE27">
        <v>0</v>
      </c>
      <c r="BF27">
        <v>3949705</v>
      </c>
      <c r="BG27">
        <v>0</v>
      </c>
      <c r="BJ27">
        <v>0</v>
      </c>
      <c r="BK27">
        <v>0</v>
      </c>
      <c r="BL27">
        <v>0</v>
      </c>
      <c r="BM27">
        <v>0</v>
      </c>
      <c r="BN27">
        <v>0</v>
      </c>
      <c r="BO27">
        <v>0</v>
      </c>
      <c r="BP27">
        <v>0</v>
      </c>
      <c r="BQ27">
        <v>848</v>
      </c>
      <c r="BS27">
        <v>0</v>
      </c>
      <c r="BT27">
        <v>0</v>
      </c>
      <c r="BU27">
        <v>0</v>
      </c>
      <c r="BV27">
        <v>0</v>
      </c>
      <c r="BW27">
        <v>0</v>
      </c>
      <c r="BY27">
        <v>0</v>
      </c>
      <c r="CA27">
        <v>0</v>
      </c>
      <c r="CB27">
        <v>0</v>
      </c>
      <c r="CC27">
        <v>0</v>
      </c>
      <c r="CD27">
        <v>0</v>
      </c>
      <c r="CE27">
        <v>0</v>
      </c>
      <c r="CF27">
        <v>0</v>
      </c>
      <c r="CG27">
        <v>0</v>
      </c>
      <c r="CH27">
        <v>74096</v>
      </c>
      <c r="CI27">
        <v>0</v>
      </c>
      <c r="CJ27">
        <v>4</v>
      </c>
      <c r="CK27">
        <v>0</v>
      </c>
      <c r="CL27">
        <v>0</v>
      </c>
      <c r="CN27">
        <v>0</v>
      </c>
      <c r="CO27">
        <v>1</v>
      </c>
      <c r="CP27">
        <v>0</v>
      </c>
      <c r="CQ27">
        <v>0</v>
      </c>
      <c r="CR27">
        <v>465.44800000000004</v>
      </c>
      <c r="CS27">
        <v>0</v>
      </c>
      <c r="CT27">
        <v>0</v>
      </c>
      <c r="CU27">
        <v>0</v>
      </c>
      <c r="CV27">
        <v>0</v>
      </c>
      <c r="CW27">
        <v>0</v>
      </c>
      <c r="CX27">
        <v>0</v>
      </c>
      <c r="CY27">
        <v>0</v>
      </c>
      <c r="CZ27">
        <v>0</v>
      </c>
      <c r="DB27">
        <v>2801821</v>
      </c>
      <c r="DC27">
        <v>0</v>
      </c>
      <c r="DD27">
        <v>0</v>
      </c>
      <c r="DE27">
        <v>96099</v>
      </c>
      <c r="DF27">
        <v>96099</v>
      </c>
      <c r="DG27">
        <v>15.463000000000001</v>
      </c>
      <c r="DH27">
        <v>0</v>
      </c>
      <c r="DI27">
        <v>0</v>
      </c>
      <c r="DK27">
        <v>3285</v>
      </c>
      <c r="DL27">
        <v>0</v>
      </c>
      <c r="DM27">
        <v>333124</v>
      </c>
      <c r="DN27">
        <v>887</v>
      </c>
      <c r="DO27">
        <v>0</v>
      </c>
      <c r="DP27">
        <v>0</v>
      </c>
      <c r="DQ27">
        <v>0</v>
      </c>
      <c r="DR27">
        <v>0</v>
      </c>
      <c r="DS27">
        <v>0</v>
      </c>
      <c r="DT27">
        <v>0</v>
      </c>
      <c r="DU27">
        <v>0</v>
      </c>
      <c r="DV27">
        <v>0</v>
      </c>
      <c r="DW27">
        <v>0</v>
      </c>
      <c r="DX27">
        <v>0</v>
      </c>
      <c r="DY27">
        <v>0</v>
      </c>
      <c r="DZ27">
        <v>0</v>
      </c>
      <c r="EA27">
        <v>0</v>
      </c>
      <c r="EB27">
        <v>0</v>
      </c>
      <c r="EC27">
        <v>7.1050000000000004</v>
      </c>
      <c r="ED27">
        <v>50781</v>
      </c>
      <c r="EE27">
        <v>0</v>
      </c>
      <c r="EF27">
        <v>0</v>
      </c>
      <c r="EG27">
        <v>0</v>
      </c>
      <c r="EH27">
        <v>283230</v>
      </c>
      <c r="EI27">
        <v>0</v>
      </c>
      <c r="EJ27">
        <v>0</v>
      </c>
      <c r="EK27">
        <v>12.423</v>
      </c>
      <c r="EL27">
        <v>0</v>
      </c>
      <c r="EM27">
        <v>1.371</v>
      </c>
      <c r="EN27">
        <v>0.83800000000000008</v>
      </c>
      <c r="EO27">
        <v>0</v>
      </c>
      <c r="EP27">
        <v>0</v>
      </c>
      <c r="EQ27">
        <v>14.632000000000001</v>
      </c>
      <c r="ER27">
        <v>0</v>
      </c>
      <c r="ES27">
        <v>45.572000000000003</v>
      </c>
      <c r="ET27">
        <v>0</v>
      </c>
      <c r="EV27">
        <v>0</v>
      </c>
      <c r="EW27">
        <v>0</v>
      </c>
      <c r="EX27">
        <v>0</v>
      </c>
      <c r="EZ27">
        <v>3730869</v>
      </c>
      <c r="FA27">
        <v>0</v>
      </c>
      <c r="FB27">
        <v>3948818</v>
      </c>
      <c r="FC27">
        <v>0</v>
      </c>
      <c r="FD27">
        <v>0</v>
      </c>
      <c r="FE27">
        <v>581366</v>
      </c>
      <c r="FF27">
        <v>100853</v>
      </c>
      <c r="FG27">
        <v>7.0629999999999998E-2</v>
      </c>
      <c r="FH27">
        <v>3.1918000000000002E-2</v>
      </c>
      <c r="FI27">
        <v>0</v>
      </c>
      <c r="FJ27">
        <v>0</v>
      </c>
      <c r="FK27">
        <v>635.51200000000006</v>
      </c>
      <c r="FL27">
        <v>4705133</v>
      </c>
      <c r="FM27">
        <v>0</v>
      </c>
      <c r="FN27">
        <v>0</v>
      </c>
      <c r="FO27">
        <v>0</v>
      </c>
      <c r="FP27">
        <v>0</v>
      </c>
      <c r="FQ27">
        <v>0</v>
      </c>
      <c r="FR27">
        <v>0</v>
      </c>
      <c r="FS27">
        <v>0</v>
      </c>
      <c r="FT27">
        <v>0</v>
      </c>
      <c r="FU27">
        <v>0</v>
      </c>
      <c r="FV27">
        <v>0</v>
      </c>
      <c r="FW27">
        <v>0</v>
      </c>
      <c r="FX27">
        <v>0</v>
      </c>
      <c r="FY27">
        <v>0</v>
      </c>
      <c r="GB27">
        <v>0</v>
      </c>
      <c r="GC27">
        <v>0</v>
      </c>
      <c r="GD27">
        <v>0</v>
      </c>
      <c r="GF27">
        <v>0</v>
      </c>
      <c r="GG27">
        <v>0</v>
      </c>
      <c r="GH27">
        <v>0</v>
      </c>
      <c r="GI27">
        <v>0</v>
      </c>
      <c r="GK27">
        <v>0</v>
      </c>
      <c r="GL27">
        <v>0</v>
      </c>
      <c r="GM27">
        <v>0</v>
      </c>
      <c r="GN27">
        <v>0</v>
      </c>
      <c r="GO27">
        <v>0</v>
      </c>
      <c r="GQ27">
        <v>0</v>
      </c>
      <c r="GR27">
        <v>0</v>
      </c>
      <c r="GS27">
        <v>0</v>
      </c>
      <c r="GT27">
        <v>0</v>
      </c>
      <c r="HB27">
        <v>379934357</v>
      </c>
      <c r="HC27">
        <v>3.9798E-2</v>
      </c>
      <c r="HD27">
        <v>74096</v>
      </c>
      <c r="HE27">
        <v>0</v>
      </c>
      <c r="HF27">
        <v>605897</v>
      </c>
      <c r="HG27">
        <v>8080</v>
      </c>
      <c r="HH27">
        <v>34347</v>
      </c>
      <c r="HI27">
        <v>0</v>
      </c>
      <c r="HJ27">
        <v>43384</v>
      </c>
      <c r="HK27">
        <v>0</v>
      </c>
      <c r="HL27">
        <v>0</v>
      </c>
      <c r="HM27">
        <v>0</v>
      </c>
      <c r="HN27">
        <v>0</v>
      </c>
      <c r="HO27">
        <v>0</v>
      </c>
      <c r="HP27">
        <v>0</v>
      </c>
      <c r="HQ27">
        <v>0</v>
      </c>
      <c r="HR27">
        <v>0</v>
      </c>
      <c r="HS27">
        <v>3729982</v>
      </c>
      <c r="HT27">
        <v>100853</v>
      </c>
      <c r="HW27">
        <v>0</v>
      </c>
      <c r="HX27">
        <v>13</v>
      </c>
      <c r="HY27">
        <v>5</v>
      </c>
      <c r="HZ27">
        <v>21</v>
      </c>
      <c r="IA27">
        <v>18</v>
      </c>
      <c r="IB27">
        <v>5</v>
      </c>
      <c r="IC27">
        <v>62</v>
      </c>
      <c r="ID27">
        <v>0</v>
      </c>
      <c r="IE27">
        <v>0</v>
      </c>
      <c r="IF27">
        <v>0</v>
      </c>
      <c r="IG27">
        <v>13</v>
      </c>
      <c r="IH27">
        <v>55.265000000000001</v>
      </c>
      <c r="II27">
        <v>0</v>
      </c>
      <c r="IJ27">
        <v>41.94</v>
      </c>
      <c r="IK27">
        <v>0</v>
      </c>
      <c r="IL27">
        <v>0</v>
      </c>
      <c r="IM27">
        <v>0</v>
      </c>
      <c r="IN27">
        <v>0</v>
      </c>
      <c r="IO27">
        <v>0</v>
      </c>
      <c r="IP27">
        <v>0</v>
      </c>
      <c r="IQ27">
        <v>41.94</v>
      </c>
      <c r="IR27">
        <v>26066</v>
      </c>
      <c r="IS27">
        <v>0</v>
      </c>
      <c r="IT27">
        <v>0</v>
      </c>
      <c r="IU27">
        <v>0</v>
      </c>
      <c r="IV27">
        <v>0</v>
      </c>
      <c r="IW27">
        <v>6215</v>
      </c>
      <c r="IX27">
        <v>0</v>
      </c>
      <c r="IY27">
        <v>0</v>
      </c>
      <c r="IZ27">
        <v>0</v>
      </c>
      <c r="JA27">
        <v>0</v>
      </c>
      <c r="JB27">
        <v>0</v>
      </c>
      <c r="JC27">
        <v>0</v>
      </c>
      <c r="JD27">
        <v>0</v>
      </c>
      <c r="JE27">
        <v>0</v>
      </c>
      <c r="JF27">
        <v>0</v>
      </c>
      <c r="JG27">
        <v>0</v>
      </c>
      <c r="JH27">
        <v>0</v>
      </c>
      <c r="JJ27">
        <v>0</v>
      </c>
      <c r="JK27">
        <v>0</v>
      </c>
      <c r="JL27">
        <v>0</v>
      </c>
      <c r="JM27">
        <v>0</v>
      </c>
      <c r="JO27">
        <v>0</v>
      </c>
      <c r="JP27">
        <v>0</v>
      </c>
      <c r="JQ27">
        <v>0</v>
      </c>
      <c r="JR27">
        <v>0</v>
      </c>
      <c r="JS27">
        <v>0</v>
      </c>
      <c r="JT27">
        <v>0</v>
      </c>
      <c r="JU27">
        <v>0</v>
      </c>
      <c r="JW27">
        <v>0</v>
      </c>
      <c r="JX27">
        <v>0</v>
      </c>
      <c r="JY27">
        <v>0</v>
      </c>
      <c r="JZ27">
        <v>0</v>
      </c>
      <c r="KD27">
        <v>0</v>
      </c>
      <c r="KE27">
        <v>7559</v>
      </c>
      <c r="KG27">
        <v>0</v>
      </c>
      <c r="KH27">
        <v>0</v>
      </c>
      <c r="KI27">
        <v>0</v>
      </c>
      <c r="KJ27">
        <v>5</v>
      </c>
      <c r="KK27">
        <v>8</v>
      </c>
      <c r="KL27">
        <v>3108</v>
      </c>
      <c r="KM27">
        <v>4972</v>
      </c>
      <c r="KN27">
        <v>0</v>
      </c>
      <c r="KO27">
        <v>0</v>
      </c>
      <c r="KP27">
        <v>0</v>
      </c>
      <c r="KQ27">
        <v>0</v>
      </c>
      <c r="KS27">
        <v>0</v>
      </c>
      <c r="KT27">
        <v>0</v>
      </c>
      <c r="KU27">
        <v>0</v>
      </c>
      <c r="KW27">
        <v>0</v>
      </c>
      <c r="KX27">
        <v>0</v>
      </c>
      <c r="KY27">
        <v>0</v>
      </c>
      <c r="KZ27">
        <v>0</v>
      </c>
      <c r="LA27">
        <v>0</v>
      </c>
      <c r="LB27">
        <v>0</v>
      </c>
      <c r="LD27">
        <v>0</v>
      </c>
      <c r="LE27">
        <v>0</v>
      </c>
      <c r="LF27">
        <v>0</v>
      </c>
      <c r="LG27">
        <v>0</v>
      </c>
      <c r="LH27">
        <v>0</v>
      </c>
      <c r="LI27">
        <v>0</v>
      </c>
      <c r="LJ27">
        <v>466.529</v>
      </c>
      <c r="LK27">
        <v>1</v>
      </c>
      <c r="LL27">
        <v>33540</v>
      </c>
      <c r="LM27">
        <v>9844</v>
      </c>
      <c r="LN27">
        <v>0</v>
      </c>
      <c r="LO27">
        <v>0</v>
      </c>
      <c r="LP27">
        <v>0</v>
      </c>
      <c r="LQ27">
        <v>0</v>
      </c>
      <c r="LR27">
        <v>0</v>
      </c>
      <c r="LS27">
        <v>0</v>
      </c>
      <c r="LT27">
        <v>0</v>
      </c>
      <c r="LU27">
        <v>0</v>
      </c>
      <c r="LV27">
        <v>0</v>
      </c>
      <c r="LW27">
        <v>0</v>
      </c>
      <c r="LX27">
        <v>0</v>
      </c>
      <c r="LY27">
        <v>0</v>
      </c>
      <c r="LZ27">
        <v>0</v>
      </c>
      <c r="MA27">
        <v>0</v>
      </c>
      <c r="MB27">
        <v>0</v>
      </c>
      <c r="MC27">
        <v>0</v>
      </c>
      <c r="MD27">
        <v>0</v>
      </c>
      <c r="ME27">
        <v>0</v>
      </c>
      <c r="MF27">
        <v>0</v>
      </c>
      <c r="MG27">
        <v>4486297</v>
      </c>
      <c r="MH27">
        <v>0</v>
      </c>
      <c r="MI27">
        <v>0</v>
      </c>
      <c r="MJ27">
        <v>0</v>
      </c>
      <c r="MK27">
        <v>0</v>
      </c>
      <c r="ML27">
        <v>0</v>
      </c>
    </row>
    <row r="28" spans="1:350" customFormat="1" x14ac:dyDescent="0.3">
      <c r="A28">
        <v>45755</v>
      </c>
      <c r="B28" s="4">
        <v>15838</v>
      </c>
      <c r="C28">
        <v>9</v>
      </c>
      <c r="D28">
        <v>2026</v>
      </c>
      <c r="E28">
        <v>6215</v>
      </c>
      <c r="F28">
        <v>0</v>
      </c>
      <c r="G28">
        <v>3442.13</v>
      </c>
      <c r="H28">
        <v>3262.0130000000004</v>
      </c>
      <c r="I28">
        <v>3262.0130000000004</v>
      </c>
      <c r="J28">
        <v>3442.13</v>
      </c>
      <c r="K28">
        <v>0</v>
      </c>
      <c r="L28">
        <v>6215</v>
      </c>
      <c r="M28">
        <v>0</v>
      </c>
      <c r="N28">
        <v>0</v>
      </c>
      <c r="P28">
        <v>3442.13</v>
      </c>
      <c r="Q28">
        <v>0</v>
      </c>
      <c r="R28">
        <v>1621722</v>
      </c>
      <c r="S28">
        <v>471.13900000000001</v>
      </c>
      <c r="U28">
        <v>0</v>
      </c>
      <c r="V28">
        <v>791.96</v>
      </c>
      <c r="W28">
        <v>494653</v>
      </c>
      <c r="X28">
        <v>494653</v>
      </c>
      <c r="Z28">
        <v>0</v>
      </c>
      <c r="AC28">
        <v>0</v>
      </c>
      <c r="AD28" t="s">
        <v>427</v>
      </c>
      <c r="AE28">
        <v>0</v>
      </c>
      <c r="AH28">
        <v>0</v>
      </c>
      <c r="AI28">
        <v>0</v>
      </c>
      <c r="AJ28">
        <v>6215</v>
      </c>
      <c r="AK28" t="s">
        <v>753</v>
      </c>
      <c r="AL28" t="s">
        <v>452</v>
      </c>
      <c r="AM28">
        <v>0</v>
      </c>
      <c r="AN28">
        <v>0</v>
      </c>
      <c r="AO28">
        <v>0</v>
      </c>
      <c r="AP28">
        <v>0</v>
      </c>
      <c r="AQ28">
        <v>0</v>
      </c>
      <c r="AS28">
        <v>0</v>
      </c>
      <c r="AT28">
        <v>0</v>
      </c>
      <c r="AU28">
        <v>0</v>
      </c>
      <c r="AV28">
        <v>0</v>
      </c>
      <c r="AW28">
        <v>40507585</v>
      </c>
      <c r="AX28">
        <v>40518044</v>
      </c>
      <c r="AY28">
        <v>0</v>
      </c>
      <c r="AZ28">
        <v>1621722</v>
      </c>
      <c r="BA28">
        <v>0</v>
      </c>
      <c r="BB28">
        <v>0</v>
      </c>
      <c r="BC28">
        <v>0</v>
      </c>
      <c r="BD28">
        <v>0</v>
      </c>
      <c r="BE28">
        <v>0</v>
      </c>
      <c r="BF28">
        <v>35338124</v>
      </c>
      <c r="BG28">
        <v>0</v>
      </c>
      <c r="BJ28">
        <v>0</v>
      </c>
      <c r="BK28">
        <v>0</v>
      </c>
      <c r="BL28">
        <v>0</v>
      </c>
      <c r="BM28">
        <v>0</v>
      </c>
      <c r="BN28">
        <v>0</v>
      </c>
      <c r="BO28">
        <v>0</v>
      </c>
      <c r="BP28">
        <v>0</v>
      </c>
      <c r="BQ28">
        <v>324</v>
      </c>
      <c r="BS28">
        <v>0</v>
      </c>
      <c r="BT28">
        <v>0</v>
      </c>
      <c r="BU28">
        <v>0</v>
      </c>
      <c r="BV28">
        <v>0</v>
      </c>
      <c r="BW28">
        <v>0</v>
      </c>
      <c r="BY28">
        <v>0</v>
      </c>
      <c r="CA28">
        <v>0</v>
      </c>
      <c r="CB28">
        <v>0</v>
      </c>
      <c r="CC28">
        <v>0</v>
      </c>
      <c r="CD28">
        <v>0</v>
      </c>
      <c r="CE28">
        <v>0</v>
      </c>
      <c r="CF28">
        <v>0</v>
      </c>
      <c r="CG28">
        <v>0</v>
      </c>
      <c r="CH28">
        <v>0</v>
      </c>
      <c r="CI28">
        <v>0</v>
      </c>
      <c r="CJ28">
        <v>5</v>
      </c>
      <c r="CK28">
        <v>0</v>
      </c>
      <c r="CL28">
        <v>0</v>
      </c>
      <c r="CN28">
        <v>0</v>
      </c>
      <c r="CO28">
        <v>1</v>
      </c>
      <c r="CP28">
        <v>0</v>
      </c>
      <c r="CQ28">
        <v>0</v>
      </c>
      <c r="CR28">
        <v>3442.13</v>
      </c>
      <c r="CS28">
        <v>0</v>
      </c>
      <c r="CT28">
        <v>0</v>
      </c>
      <c r="CU28">
        <v>0</v>
      </c>
      <c r="CV28">
        <v>0</v>
      </c>
      <c r="CW28">
        <v>0</v>
      </c>
      <c r="CX28">
        <v>0</v>
      </c>
      <c r="CY28">
        <v>0</v>
      </c>
      <c r="CZ28">
        <v>0</v>
      </c>
      <c r="DB28">
        <v>20273411</v>
      </c>
      <c r="DC28">
        <v>0</v>
      </c>
      <c r="DD28">
        <v>0</v>
      </c>
      <c r="DE28">
        <v>4658919</v>
      </c>
      <c r="DF28">
        <v>4658919</v>
      </c>
      <c r="DG28">
        <v>749.625</v>
      </c>
      <c r="DH28">
        <v>0</v>
      </c>
      <c r="DI28">
        <v>0</v>
      </c>
      <c r="DK28">
        <v>0</v>
      </c>
      <c r="DL28">
        <v>0</v>
      </c>
      <c r="DM28">
        <v>3928162</v>
      </c>
      <c r="DN28">
        <v>10459</v>
      </c>
      <c r="DO28">
        <v>0</v>
      </c>
      <c r="DP28">
        <v>0</v>
      </c>
      <c r="DQ28">
        <v>0</v>
      </c>
      <c r="DR28">
        <v>0</v>
      </c>
      <c r="DS28">
        <v>0</v>
      </c>
      <c r="DT28">
        <v>0</v>
      </c>
      <c r="DU28">
        <v>0</v>
      </c>
      <c r="DV28">
        <v>0</v>
      </c>
      <c r="DW28">
        <v>0</v>
      </c>
      <c r="DX28">
        <v>0</v>
      </c>
      <c r="DY28">
        <v>0</v>
      </c>
      <c r="DZ28">
        <v>0</v>
      </c>
      <c r="EA28">
        <v>1.8000000000000002E-2</v>
      </c>
      <c r="EB28">
        <v>0</v>
      </c>
      <c r="EC28">
        <v>203.38800000000001</v>
      </c>
      <c r="ED28">
        <v>1453665</v>
      </c>
      <c r="EE28">
        <v>0</v>
      </c>
      <c r="EF28">
        <v>0</v>
      </c>
      <c r="EG28">
        <v>0</v>
      </c>
      <c r="EH28">
        <v>2484956</v>
      </c>
      <c r="EI28">
        <v>0</v>
      </c>
      <c r="EJ28">
        <v>0</v>
      </c>
      <c r="EK28">
        <v>72.293000000000006</v>
      </c>
      <c r="EL28">
        <v>0.34600000000000003</v>
      </c>
      <c r="EM28">
        <v>44.306000000000004</v>
      </c>
      <c r="EN28">
        <v>9.9890000000000008</v>
      </c>
      <c r="EO28">
        <v>0</v>
      </c>
      <c r="EP28">
        <v>0</v>
      </c>
      <c r="EQ28">
        <v>126.60600000000001</v>
      </c>
      <c r="ER28">
        <v>0</v>
      </c>
      <c r="ES28">
        <v>399.83199999999999</v>
      </c>
      <c r="ET28">
        <v>0</v>
      </c>
      <c r="EV28">
        <v>0</v>
      </c>
      <c r="EW28">
        <v>0</v>
      </c>
      <c r="EX28">
        <v>0</v>
      </c>
      <c r="EZ28">
        <v>34414209</v>
      </c>
      <c r="FA28">
        <v>0</v>
      </c>
      <c r="FB28">
        <v>36025472</v>
      </c>
      <c r="FC28">
        <v>0</v>
      </c>
      <c r="FD28">
        <v>0</v>
      </c>
      <c r="FE28">
        <v>5201497</v>
      </c>
      <c r="FF28">
        <v>902338</v>
      </c>
      <c r="FG28">
        <v>7.0629999999999998E-2</v>
      </c>
      <c r="FH28">
        <v>3.1918000000000002E-2</v>
      </c>
      <c r="FI28">
        <v>0</v>
      </c>
      <c r="FJ28">
        <v>0</v>
      </c>
      <c r="FK28">
        <v>5685.9410000000007</v>
      </c>
      <c r="FL28">
        <v>42129307</v>
      </c>
      <c r="FM28">
        <v>0</v>
      </c>
      <c r="FN28">
        <v>0</v>
      </c>
      <c r="FO28">
        <v>444317</v>
      </c>
      <c r="FP28">
        <v>247277</v>
      </c>
      <c r="FQ28">
        <v>691594</v>
      </c>
      <c r="FR28">
        <v>444317</v>
      </c>
      <c r="FS28">
        <v>0</v>
      </c>
      <c r="FT28">
        <v>0</v>
      </c>
      <c r="FU28">
        <v>0</v>
      </c>
      <c r="FV28">
        <v>0</v>
      </c>
      <c r="FW28">
        <v>0</v>
      </c>
      <c r="FX28">
        <v>0</v>
      </c>
      <c r="FY28">
        <v>0</v>
      </c>
      <c r="GB28">
        <v>515647</v>
      </c>
      <c r="GC28">
        <v>515647</v>
      </c>
      <c r="GD28">
        <v>53.511000000000003</v>
      </c>
      <c r="GF28">
        <v>0</v>
      </c>
      <c r="GG28">
        <v>0</v>
      </c>
      <c r="GH28">
        <v>0</v>
      </c>
      <c r="GI28">
        <v>0</v>
      </c>
      <c r="GK28">
        <v>0</v>
      </c>
      <c r="GL28">
        <v>0</v>
      </c>
      <c r="GM28">
        <v>0</v>
      </c>
      <c r="GN28">
        <v>0</v>
      </c>
      <c r="GO28">
        <v>0</v>
      </c>
      <c r="GQ28">
        <v>0</v>
      </c>
      <c r="GR28">
        <v>0</v>
      </c>
      <c r="GS28">
        <v>0</v>
      </c>
      <c r="GT28">
        <v>0</v>
      </c>
      <c r="HB28">
        <v>0</v>
      </c>
      <c r="HC28">
        <v>3.9798E-2</v>
      </c>
      <c r="HD28">
        <v>0</v>
      </c>
      <c r="HE28">
        <v>0</v>
      </c>
      <c r="HF28">
        <v>4384145</v>
      </c>
      <c r="HG28">
        <v>72716</v>
      </c>
      <c r="HH28">
        <v>665931</v>
      </c>
      <c r="HI28">
        <v>0</v>
      </c>
      <c r="HJ28">
        <v>334081</v>
      </c>
      <c r="HK28">
        <v>3931</v>
      </c>
      <c r="HL28">
        <v>2282</v>
      </c>
      <c r="HM28">
        <v>0</v>
      </c>
      <c r="HN28">
        <v>0</v>
      </c>
      <c r="HO28">
        <v>0</v>
      </c>
      <c r="HP28">
        <v>0</v>
      </c>
      <c r="HQ28">
        <v>0</v>
      </c>
      <c r="HR28">
        <v>0</v>
      </c>
      <c r="HS28">
        <v>34403750</v>
      </c>
      <c r="HT28">
        <v>902338</v>
      </c>
      <c r="HW28">
        <v>0</v>
      </c>
      <c r="HX28">
        <v>281</v>
      </c>
      <c r="HY28">
        <v>514</v>
      </c>
      <c r="HZ28">
        <v>362</v>
      </c>
      <c r="IA28">
        <v>550</v>
      </c>
      <c r="IB28">
        <v>1198</v>
      </c>
      <c r="IC28">
        <v>2905</v>
      </c>
      <c r="ID28">
        <v>0</v>
      </c>
      <c r="IE28">
        <v>2.6280000000000001</v>
      </c>
      <c r="IF28">
        <v>0</v>
      </c>
      <c r="IG28">
        <v>117</v>
      </c>
      <c r="IH28">
        <v>1071.49</v>
      </c>
      <c r="II28">
        <v>0</v>
      </c>
      <c r="IJ28">
        <v>794.58800000000008</v>
      </c>
      <c r="IK28">
        <v>0</v>
      </c>
      <c r="IL28">
        <v>0</v>
      </c>
      <c r="IM28">
        <v>0</v>
      </c>
      <c r="IN28">
        <v>0</v>
      </c>
      <c r="IO28">
        <v>0</v>
      </c>
      <c r="IP28">
        <v>0</v>
      </c>
      <c r="IQ28">
        <v>791.96</v>
      </c>
      <c r="IR28">
        <v>492203</v>
      </c>
      <c r="IS28">
        <v>0</v>
      </c>
      <c r="IT28">
        <v>0</v>
      </c>
      <c r="IU28">
        <v>0</v>
      </c>
      <c r="IV28">
        <v>0</v>
      </c>
      <c r="IW28">
        <v>6215</v>
      </c>
      <c r="IX28">
        <v>2450</v>
      </c>
      <c r="IY28">
        <v>0</v>
      </c>
      <c r="IZ28">
        <v>0</v>
      </c>
      <c r="JA28">
        <v>0</v>
      </c>
      <c r="JB28">
        <v>0</v>
      </c>
      <c r="JC28">
        <v>0</v>
      </c>
      <c r="JD28">
        <v>0</v>
      </c>
      <c r="JE28">
        <v>0</v>
      </c>
      <c r="JF28">
        <v>0</v>
      </c>
      <c r="JG28">
        <v>0</v>
      </c>
      <c r="JH28">
        <v>0</v>
      </c>
      <c r="JJ28">
        <v>0</v>
      </c>
      <c r="JK28">
        <v>0</v>
      </c>
      <c r="JL28">
        <v>0</v>
      </c>
      <c r="JM28">
        <v>0</v>
      </c>
      <c r="JO28">
        <v>2.5380000000000003</v>
      </c>
      <c r="JP28">
        <v>50.03</v>
      </c>
      <c r="JQ28">
        <v>0.94300000000000006</v>
      </c>
      <c r="JR28">
        <v>21103</v>
      </c>
      <c r="JS28">
        <v>484066</v>
      </c>
      <c r="JT28">
        <v>10478</v>
      </c>
      <c r="JU28">
        <v>0</v>
      </c>
      <c r="JW28">
        <v>0</v>
      </c>
      <c r="JX28">
        <v>0</v>
      </c>
      <c r="JY28">
        <v>0</v>
      </c>
      <c r="JZ28">
        <v>0</v>
      </c>
      <c r="KD28">
        <v>0</v>
      </c>
      <c r="KE28">
        <v>7559</v>
      </c>
      <c r="KG28">
        <v>0</v>
      </c>
      <c r="KH28">
        <v>0</v>
      </c>
      <c r="KI28">
        <v>0</v>
      </c>
      <c r="KJ28">
        <v>27</v>
      </c>
      <c r="KK28">
        <v>90</v>
      </c>
      <c r="KL28">
        <v>16781</v>
      </c>
      <c r="KM28">
        <v>55935</v>
      </c>
      <c r="KN28">
        <v>0</v>
      </c>
      <c r="KO28">
        <v>0</v>
      </c>
      <c r="KP28">
        <v>0</v>
      </c>
      <c r="KQ28">
        <v>0</v>
      </c>
      <c r="KS28">
        <v>0</v>
      </c>
      <c r="KT28">
        <v>0</v>
      </c>
      <c r="KU28">
        <v>0</v>
      </c>
      <c r="KW28">
        <v>0</v>
      </c>
      <c r="KX28">
        <v>0</v>
      </c>
      <c r="KY28">
        <v>0</v>
      </c>
      <c r="KZ28">
        <v>0</v>
      </c>
      <c r="LA28">
        <v>0</v>
      </c>
      <c r="LB28">
        <v>0</v>
      </c>
      <c r="LD28">
        <v>0</v>
      </c>
      <c r="LE28">
        <v>0</v>
      </c>
      <c r="LF28">
        <v>0</v>
      </c>
      <c r="LG28">
        <v>0</v>
      </c>
      <c r="LH28">
        <v>0</v>
      </c>
      <c r="LI28">
        <v>0</v>
      </c>
      <c r="LJ28">
        <v>3116.643</v>
      </c>
      <c r="LK28">
        <v>8</v>
      </c>
      <c r="LL28">
        <v>268320</v>
      </c>
      <c r="LM28">
        <v>65761</v>
      </c>
      <c r="LN28">
        <v>0</v>
      </c>
      <c r="LO28">
        <v>0</v>
      </c>
      <c r="LP28">
        <v>0</v>
      </c>
      <c r="LQ28">
        <v>0</v>
      </c>
      <c r="LR28">
        <v>0</v>
      </c>
      <c r="LS28">
        <v>0</v>
      </c>
      <c r="LT28">
        <v>0</v>
      </c>
      <c r="LU28">
        <v>0</v>
      </c>
      <c r="LV28">
        <v>0</v>
      </c>
      <c r="LW28">
        <v>0</v>
      </c>
      <c r="LX28">
        <v>0</v>
      </c>
      <c r="LY28">
        <v>0</v>
      </c>
      <c r="LZ28">
        <v>0</v>
      </c>
      <c r="MA28">
        <v>0</v>
      </c>
      <c r="MB28">
        <v>0</v>
      </c>
      <c r="MC28">
        <v>0</v>
      </c>
      <c r="MD28">
        <v>0</v>
      </c>
      <c r="ME28">
        <v>0</v>
      </c>
      <c r="MF28">
        <v>0</v>
      </c>
      <c r="MG28">
        <v>40507585</v>
      </c>
      <c r="MH28">
        <v>0</v>
      </c>
      <c r="MI28">
        <v>0</v>
      </c>
      <c r="MJ28">
        <v>0</v>
      </c>
      <c r="MK28">
        <v>0</v>
      </c>
      <c r="ML28">
        <v>0</v>
      </c>
    </row>
    <row r="29" spans="1:350" customFormat="1" x14ac:dyDescent="0.3">
      <c r="A29">
        <v>45755</v>
      </c>
      <c r="B29" s="4">
        <v>15839</v>
      </c>
      <c r="C29">
        <v>9</v>
      </c>
      <c r="D29">
        <v>2026</v>
      </c>
      <c r="E29">
        <v>6215</v>
      </c>
      <c r="F29">
        <v>0</v>
      </c>
      <c r="G29">
        <v>220.40700000000001</v>
      </c>
      <c r="H29">
        <v>203.87800000000001</v>
      </c>
      <c r="I29">
        <v>203.87800000000001</v>
      </c>
      <c r="J29">
        <v>220.40700000000001</v>
      </c>
      <c r="K29">
        <v>0</v>
      </c>
      <c r="L29">
        <v>6215</v>
      </c>
      <c r="M29">
        <v>0</v>
      </c>
      <c r="N29">
        <v>0</v>
      </c>
      <c r="P29">
        <v>221.17000000000002</v>
      </c>
      <c r="Q29">
        <v>0</v>
      </c>
      <c r="R29">
        <v>104202</v>
      </c>
      <c r="S29">
        <v>471.13900000000001</v>
      </c>
      <c r="U29">
        <v>0</v>
      </c>
      <c r="V29">
        <v>17.618000000000002</v>
      </c>
      <c r="W29">
        <v>10950</v>
      </c>
      <c r="X29">
        <v>10950</v>
      </c>
      <c r="Z29">
        <v>0</v>
      </c>
      <c r="AC29">
        <v>0</v>
      </c>
      <c r="AD29" t="s">
        <v>427</v>
      </c>
      <c r="AE29">
        <v>0</v>
      </c>
      <c r="AH29">
        <v>0</v>
      </c>
      <c r="AI29">
        <v>0</v>
      </c>
      <c r="AJ29">
        <v>6215</v>
      </c>
      <c r="AK29" t="s">
        <v>753</v>
      </c>
      <c r="AL29" t="s">
        <v>453</v>
      </c>
      <c r="AM29">
        <v>0</v>
      </c>
      <c r="AN29">
        <v>0</v>
      </c>
      <c r="AO29">
        <v>0</v>
      </c>
      <c r="AP29">
        <v>0</v>
      </c>
      <c r="AQ29">
        <v>0</v>
      </c>
      <c r="AS29">
        <v>0</v>
      </c>
      <c r="AT29">
        <v>0</v>
      </c>
      <c r="AU29">
        <v>0</v>
      </c>
      <c r="AV29">
        <v>0</v>
      </c>
      <c r="AW29">
        <v>3113743</v>
      </c>
      <c r="AX29">
        <v>3114828</v>
      </c>
      <c r="AY29">
        <v>0</v>
      </c>
      <c r="AZ29">
        <v>104202</v>
      </c>
      <c r="BA29">
        <v>0</v>
      </c>
      <c r="BB29">
        <v>4252</v>
      </c>
      <c r="BC29">
        <v>4225</v>
      </c>
      <c r="BD29">
        <v>10</v>
      </c>
      <c r="BE29">
        <v>27</v>
      </c>
      <c r="BF29">
        <v>2720049</v>
      </c>
      <c r="BG29">
        <v>0</v>
      </c>
      <c r="BJ29">
        <v>0</v>
      </c>
      <c r="BK29">
        <v>0</v>
      </c>
      <c r="BL29">
        <v>0</v>
      </c>
      <c r="BM29">
        <v>0</v>
      </c>
      <c r="BN29">
        <v>0</v>
      </c>
      <c r="BO29">
        <v>0</v>
      </c>
      <c r="BP29">
        <v>0</v>
      </c>
      <c r="BQ29">
        <v>894</v>
      </c>
      <c r="BS29">
        <v>0</v>
      </c>
      <c r="BT29">
        <v>0</v>
      </c>
      <c r="BU29">
        <v>0</v>
      </c>
      <c r="BV29">
        <v>0</v>
      </c>
      <c r="BW29">
        <v>0</v>
      </c>
      <c r="BY29">
        <v>0</v>
      </c>
      <c r="CA29">
        <v>0</v>
      </c>
      <c r="CB29">
        <v>0</v>
      </c>
      <c r="CC29">
        <v>0</v>
      </c>
      <c r="CD29">
        <v>0</v>
      </c>
      <c r="CE29">
        <v>0</v>
      </c>
      <c r="CF29">
        <v>0</v>
      </c>
      <c r="CG29">
        <v>0</v>
      </c>
      <c r="CH29">
        <v>0</v>
      </c>
      <c r="CI29">
        <v>0</v>
      </c>
      <c r="CJ29">
        <v>4</v>
      </c>
      <c r="CK29">
        <v>0</v>
      </c>
      <c r="CL29">
        <v>0</v>
      </c>
      <c r="CN29">
        <v>0</v>
      </c>
      <c r="CO29">
        <v>1</v>
      </c>
      <c r="CP29">
        <v>0</v>
      </c>
      <c r="CQ29">
        <v>0</v>
      </c>
      <c r="CR29">
        <v>220.40700000000001</v>
      </c>
      <c r="CS29">
        <v>0</v>
      </c>
      <c r="CT29">
        <v>0</v>
      </c>
      <c r="CU29">
        <v>0</v>
      </c>
      <c r="CV29">
        <v>0</v>
      </c>
      <c r="CW29">
        <v>0</v>
      </c>
      <c r="CX29">
        <v>0</v>
      </c>
      <c r="CY29">
        <v>0</v>
      </c>
      <c r="CZ29">
        <v>0</v>
      </c>
      <c r="DB29">
        <v>1267102</v>
      </c>
      <c r="DC29">
        <v>0</v>
      </c>
      <c r="DD29">
        <v>0</v>
      </c>
      <c r="DE29">
        <v>243939</v>
      </c>
      <c r="DF29">
        <v>243939</v>
      </c>
      <c r="DG29">
        <v>39.25</v>
      </c>
      <c r="DH29">
        <v>0</v>
      </c>
      <c r="DI29">
        <v>0</v>
      </c>
      <c r="DK29">
        <v>3991</v>
      </c>
      <c r="DL29">
        <v>0</v>
      </c>
      <c r="DM29">
        <v>397493</v>
      </c>
      <c r="DN29">
        <v>1058</v>
      </c>
      <c r="DO29">
        <v>0</v>
      </c>
      <c r="DP29">
        <v>0</v>
      </c>
      <c r="DQ29">
        <v>0</v>
      </c>
      <c r="DR29">
        <v>0</v>
      </c>
      <c r="DS29">
        <v>0</v>
      </c>
      <c r="DT29">
        <v>0</v>
      </c>
      <c r="DU29">
        <v>0</v>
      </c>
      <c r="DV29">
        <v>0</v>
      </c>
      <c r="DW29">
        <v>0</v>
      </c>
      <c r="DX29">
        <v>0</v>
      </c>
      <c r="DY29">
        <v>0</v>
      </c>
      <c r="DZ29">
        <v>0</v>
      </c>
      <c r="EA29">
        <v>0</v>
      </c>
      <c r="EB29">
        <v>0</v>
      </c>
      <c r="EC29">
        <v>10.668000000000001</v>
      </c>
      <c r="ED29">
        <v>76247</v>
      </c>
      <c r="EE29">
        <v>0</v>
      </c>
      <c r="EF29">
        <v>0</v>
      </c>
      <c r="EG29">
        <v>0</v>
      </c>
      <c r="EH29">
        <v>322304</v>
      </c>
      <c r="EI29">
        <v>0</v>
      </c>
      <c r="EJ29">
        <v>0</v>
      </c>
      <c r="EK29">
        <v>12.109</v>
      </c>
      <c r="EL29">
        <v>0</v>
      </c>
      <c r="EM29">
        <v>3.2840000000000003</v>
      </c>
      <c r="EN29">
        <v>1.1360000000000001</v>
      </c>
      <c r="EO29">
        <v>0</v>
      </c>
      <c r="EP29">
        <v>0</v>
      </c>
      <c r="EQ29">
        <v>16.529</v>
      </c>
      <c r="ER29">
        <v>0</v>
      </c>
      <c r="ES29">
        <v>51.859000000000002</v>
      </c>
      <c r="ET29">
        <v>0</v>
      </c>
      <c r="EV29">
        <v>0</v>
      </c>
      <c r="EW29">
        <v>0</v>
      </c>
      <c r="EX29">
        <v>0</v>
      </c>
      <c r="EZ29">
        <v>2645003</v>
      </c>
      <c r="FA29">
        <v>0</v>
      </c>
      <c r="FB29">
        <v>2748120</v>
      </c>
      <c r="FC29">
        <v>0</v>
      </c>
      <c r="FD29">
        <v>0</v>
      </c>
      <c r="FE29">
        <v>400370</v>
      </c>
      <c r="FF29">
        <v>69455</v>
      </c>
      <c r="FG29">
        <v>7.0629999999999998E-2</v>
      </c>
      <c r="FH29">
        <v>3.1918000000000002E-2</v>
      </c>
      <c r="FI29">
        <v>0</v>
      </c>
      <c r="FJ29">
        <v>0</v>
      </c>
      <c r="FK29">
        <v>437.65900000000005</v>
      </c>
      <c r="FL29">
        <v>3217945</v>
      </c>
      <c r="FM29">
        <v>0</v>
      </c>
      <c r="FN29">
        <v>0</v>
      </c>
      <c r="FO29">
        <v>29156</v>
      </c>
      <c r="FP29">
        <v>0</v>
      </c>
      <c r="FQ29">
        <v>29156</v>
      </c>
      <c r="FR29">
        <v>29156</v>
      </c>
      <c r="FS29">
        <v>0</v>
      </c>
      <c r="FT29">
        <v>0</v>
      </c>
      <c r="FU29">
        <v>0</v>
      </c>
      <c r="FV29">
        <v>0</v>
      </c>
      <c r="FW29">
        <v>0</v>
      </c>
      <c r="FX29">
        <v>0</v>
      </c>
      <c r="FY29">
        <v>0</v>
      </c>
      <c r="GB29">
        <v>0</v>
      </c>
      <c r="GC29">
        <v>0</v>
      </c>
      <c r="GD29">
        <v>0</v>
      </c>
      <c r="GF29">
        <v>0</v>
      </c>
      <c r="GG29">
        <v>0</v>
      </c>
      <c r="GH29">
        <v>0</v>
      </c>
      <c r="GI29">
        <v>0</v>
      </c>
      <c r="GK29">
        <v>0</v>
      </c>
      <c r="GL29">
        <v>0</v>
      </c>
      <c r="GM29">
        <v>0</v>
      </c>
      <c r="GN29">
        <v>0</v>
      </c>
      <c r="GO29">
        <v>0</v>
      </c>
      <c r="GQ29">
        <v>0</v>
      </c>
      <c r="GR29">
        <v>0</v>
      </c>
      <c r="GS29">
        <v>0</v>
      </c>
      <c r="GT29">
        <v>0</v>
      </c>
      <c r="HB29">
        <v>0</v>
      </c>
      <c r="HC29">
        <v>3.9798E-2</v>
      </c>
      <c r="HD29">
        <v>0</v>
      </c>
      <c r="HE29">
        <v>0</v>
      </c>
      <c r="HF29">
        <v>274012</v>
      </c>
      <c r="HG29">
        <v>15538</v>
      </c>
      <c r="HH29">
        <v>63614</v>
      </c>
      <c r="HI29">
        <v>0</v>
      </c>
      <c r="HJ29">
        <v>41257</v>
      </c>
      <c r="HK29">
        <v>0</v>
      </c>
      <c r="HL29">
        <v>0</v>
      </c>
      <c r="HM29">
        <v>0</v>
      </c>
      <c r="HN29">
        <v>400834</v>
      </c>
      <c r="HO29">
        <v>0</v>
      </c>
      <c r="HP29">
        <v>0</v>
      </c>
      <c r="HQ29">
        <v>0</v>
      </c>
      <c r="HR29">
        <v>0</v>
      </c>
      <c r="HS29">
        <v>2643918</v>
      </c>
      <c r="HT29">
        <v>69455</v>
      </c>
      <c r="HW29">
        <v>0</v>
      </c>
      <c r="HX29">
        <v>6</v>
      </c>
      <c r="HY29">
        <v>11</v>
      </c>
      <c r="HZ29">
        <v>15</v>
      </c>
      <c r="IA29">
        <v>29</v>
      </c>
      <c r="IB29">
        <v>87</v>
      </c>
      <c r="IC29">
        <v>148</v>
      </c>
      <c r="ID29">
        <v>0</v>
      </c>
      <c r="IE29">
        <v>0</v>
      </c>
      <c r="IF29">
        <v>0</v>
      </c>
      <c r="IG29">
        <v>25</v>
      </c>
      <c r="IH29">
        <v>102.355</v>
      </c>
      <c r="II29">
        <v>0</v>
      </c>
      <c r="IJ29">
        <v>17.618000000000002</v>
      </c>
      <c r="IK29">
        <v>0</v>
      </c>
      <c r="IL29">
        <v>0</v>
      </c>
      <c r="IM29">
        <v>0</v>
      </c>
      <c r="IN29">
        <v>0</v>
      </c>
      <c r="IO29">
        <v>0</v>
      </c>
      <c r="IP29">
        <v>0</v>
      </c>
      <c r="IQ29">
        <v>17.618000000000002</v>
      </c>
      <c r="IR29">
        <v>10950</v>
      </c>
      <c r="IS29">
        <v>0</v>
      </c>
      <c r="IT29">
        <v>0</v>
      </c>
      <c r="IU29">
        <v>0</v>
      </c>
      <c r="IV29">
        <v>0</v>
      </c>
      <c r="IW29">
        <v>6215</v>
      </c>
      <c r="IX29">
        <v>0</v>
      </c>
      <c r="IY29">
        <v>0</v>
      </c>
      <c r="IZ29">
        <v>0</v>
      </c>
      <c r="JA29">
        <v>0</v>
      </c>
      <c r="JB29">
        <v>13</v>
      </c>
      <c r="JC29">
        <v>270634</v>
      </c>
      <c r="JD29">
        <v>10</v>
      </c>
      <c r="JE29">
        <v>112910</v>
      </c>
      <c r="JF29">
        <v>2</v>
      </c>
      <c r="JG29">
        <v>11290</v>
      </c>
      <c r="JH29">
        <v>6000</v>
      </c>
      <c r="JJ29">
        <v>0</v>
      </c>
      <c r="JK29">
        <v>0</v>
      </c>
      <c r="JL29">
        <v>0</v>
      </c>
      <c r="JM29">
        <v>0</v>
      </c>
      <c r="JO29">
        <v>0</v>
      </c>
      <c r="JP29">
        <v>0</v>
      </c>
      <c r="JQ29">
        <v>0</v>
      </c>
      <c r="JR29">
        <v>0</v>
      </c>
      <c r="JS29">
        <v>0</v>
      </c>
      <c r="JT29">
        <v>0</v>
      </c>
      <c r="JU29">
        <v>4351</v>
      </c>
      <c r="JW29">
        <v>0</v>
      </c>
      <c r="JX29">
        <v>0</v>
      </c>
      <c r="JY29">
        <v>0</v>
      </c>
      <c r="JZ29">
        <v>0</v>
      </c>
      <c r="KD29">
        <v>4351</v>
      </c>
      <c r="KE29">
        <v>7559</v>
      </c>
      <c r="KG29">
        <v>0</v>
      </c>
      <c r="KH29">
        <v>0</v>
      </c>
      <c r="KI29">
        <v>0</v>
      </c>
      <c r="KJ29">
        <v>21</v>
      </c>
      <c r="KK29">
        <v>4</v>
      </c>
      <c r="KL29">
        <v>13052</v>
      </c>
      <c r="KM29">
        <v>2486</v>
      </c>
      <c r="KN29">
        <v>0</v>
      </c>
      <c r="KO29">
        <v>0</v>
      </c>
      <c r="KP29">
        <v>0</v>
      </c>
      <c r="KQ29">
        <v>0</v>
      </c>
      <c r="KS29">
        <v>0</v>
      </c>
      <c r="KT29">
        <v>0</v>
      </c>
      <c r="KU29">
        <v>0</v>
      </c>
      <c r="KW29">
        <v>0</v>
      </c>
      <c r="KX29">
        <v>0</v>
      </c>
      <c r="KY29">
        <v>0</v>
      </c>
      <c r="KZ29">
        <v>0</v>
      </c>
      <c r="LA29">
        <v>0</v>
      </c>
      <c r="LB29">
        <v>0</v>
      </c>
      <c r="LD29">
        <v>0</v>
      </c>
      <c r="LE29">
        <v>0</v>
      </c>
      <c r="LF29">
        <v>0</v>
      </c>
      <c r="LG29">
        <v>0</v>
      </c>
      <c r="LH29">
        <v>0</v>
      </c>
      <c r="LI29">
        <v>0</v>
      </c>
      <c r="LJ29">
        <v>365.721</v>
      </c>
      <c r="LK29">
        <v>1</v>
      </c>
      <c r="LL29">
        <v>33540</v>
      </c>
      <c r="LM29">
        <v>7717</v>
      </c>
      <c r="LN29">
        <v>0</v>
      </c>
      <c r="LO29">
        <v>0</v>
      </c>
      <c r="LP29">
        <v>0</v>
      </c>
      <c r="LQ29">
        <v>0</v>
      </c>
      <c r="LR29">
        <v>0</v>
      </c>
      <c r="LS29">
        <v>0</v>
      </c>
      <c r="LT29">
        <v>0</v>
      </c>
      <c r="LU29">
        <v>0</v>
      </c>
      <c r="LV29">
        <v>0</v>
      </c>
      <c r="LW29">
        <v>0</v>
      </c>
      <c r="LX29">
        <v>0</v>
      </c>
      <c r="LY29">
        <v>0</v>
      </c>
      <c r="LZ29">
        <v>0</v>
      </c>
      <c r="MA29">
        <v>0</v>
      </c>
      <c r="MB29">
        <v>0</v>
      </c>
      <c r="MC29">
        <v>0</v>
      </c>
      <c r="MD29">
        <v>0</v>
      </c>
      <c r="ME29">
        <v>0</v>
      </c>
      <c r="MF29">
        <v>0</v>
      </c>
      <c r="MG29">
        <v>3113743</v>
      </c>
      <c r="MH29">
        <v>0</v>
      </c>
      <c r="MI29">
        <v>0</v>
      </c>
      <c r="MJ29">
        <v>0</v>
      </c>
      <c r="MK29">
        <v>0</v>
      </c>
      <c r="ML29">
        <v>0</v>
      </c>
    </row>
    <row r="30" spans="1:350" customFormat="1" x14ac:dyDescent="0.3">
      <c r="A30">
        <v>45755</v>
      </c>
      <c r="B30" s="4">
        <v>15842</v>
      </c>
      <c r="C30">
        <v>9</v>
      </c>
      <c r="D30">
        <v>2026</v>
      </c>
      <c r="E30">
        <v>6215</v>
      </c>
      <c r="F30">
        <v>0</v>
      </c>
      <c r="G30">
        <v>400.40700000000004</v>
      </c>
      <c r="H30">
        <v>375.85599999999999</v>
      </c>
      <c r="I30">
        <v>375.85599999999999</v>
      </c>
      <c r="J30">
        <v>400.40700000000004</v>
      </c>
      <c r="K30">
        <v>0</v>
      </c>
      <c r="L30">
        <v>6215</v>
      </c>
      <c r="M30">
        <v>0</v>
      </c>
      <c r="N30">
        <v>0</v>
      </c>
      <c r="P30">
        <v>401.94499999999999</v>
      </c>
      <c r="Q30">
        <v>0</v>
      </c>
      <c r="R30">
        <v>189372</v>
      </c>
      <c r="S30">
        <v>471.13900000000001</v>
      </c>
      <c r="U30">
        <v>0</v>
      </c>
      <c r="V30">
        <v>66.195000000000007</v>
      </c>
      <c r="W30">
        <v>41140</v>
      </c>
      <c r="X30">
        <v>41140</v>
      </c>
      <c r="Z30">
        <v>0</v>
      </c>
      <c r="AC30">
        <v>0</v>
      </c>
      <c r="AD30" t="s">
        <v>427</v>
      </c>
      <c r="AE30">
        <v>0</v>
      </c>
      <c r="AH30">
        <v>0</v>
      </c>
      <c r="AI30">
        <v>0</v>
      </c>
      <c r="AJ30">
        <v>6215</v>
      </c>
      <c r="AK30" t="s">
        <v>753</v>
      </c>
      <c r="AL30" t="s">
        <v>454</v>
      </c>
      <c r="AM30">
        <v>0</v>
      </c>
      <c r="AN30">
        <v>0</v>
      </c>
      <c r="AO30">
        <v>0</v>
      </c>
      <c r="AP30">
        <v>0</v>
      </c>
      <c r="AQ30">
        <v>0</v>
      </c>
      <c r="AS30">
        <v>0</v>
      </c>
      <c r="AT30">
        <v>0</v>
      </c>
      <c r="AU30">
        <v>0</v>
      </c>
      <c r="AV30">
        <v>0</v>
      </c>
      <c r="AW30">
        <v>4872867</v>
      </c>
      <c r="AX30">
        <v>4810674</v>
      </c>
      <c r="AY30">
        <v>0</v>
      </c>
      <c r="AZ30">
        <v>189372</v>
      </c>
      <c r="BA30">
        <v>0</v>
      </c>
      <c r="BB30">
        <v>1275</v>
      </c>
      <c r="BC30">
        <v>1267</v>
      </c>
      <c r="BD30">
        <v>3</v>
      </c>
      <c r="BE30">
        <v>8</v>
      </c>
      <c r="BF30">
        <v>4263607</v>
      </c>
      <c r="BG30">
        <v>0</v>
      </c>
      <c r="BJ30">
        <v>0</v>
      </c>
      <c r="BK30">
        <v>0</v>
      </c>
      <c r="BL30">
        <v>0</v>
      </c>
      <c r="BM30">
        <v>0</v>
      </c>
      <c r="BN30">
        <v>0</v>
      </c>
      <c r="BO30">
        <v>0</v>
      </c>
      <c r="BP30">
        <v>0</v>
      </c>
      <c r="BQ30">
        <v>862</v>
      </c>
      <c r="BS30">
        <v>0</v>
      </c>
      <c r="BT30">
        <v>0</v>
      </c>
      <c r="BU30">
        <v>0</v>
      </c>
      <c r="BV30">
        <v>0</v>
      </c>
      <c r="BW30">
        <v>0</v>
      </c>
      <c r="BY30">
        <v>0</v>
      </c>
      <c r="CA30">
        <v>0</v>
      </c>
      <c r="CB30">
        <v>0</v>
      </c>
      <c r="CC30">
        <v>0</v>
      </c>
      <c r="CD30">
        <v>0</v>
      </c>
      <c r="CE30">
        <v>0</v>
      </c>
      <c r="CF30">
        <v>0</v>
      </c>
      <c r="CG30">
        <v>0</v>
      </c>
      <c r="CH30">
        <v>63742</v>
      </c>
      <c r="CI30">
        <v>0</v>
      </c>
      <c r="CJ30">
        <v>5</v>
      </c>
      <c r="CK30">
        <v>0</v>
      </c>
      <c r="CL30">
        <v>0</v>
      </c>
      <c r="CN30">
        <v>0</v>
      </c>
      <c r="CO30">
        <v>1</v>
      </c>
      <c r="CP30">
        <v>0</v>
      </c>
      <c r="CQ30">
        <v>0</v>
      </c>
      <c r="CR30">
        <v>400.40700000000004</v>
      </c>
      <c r="CS30">
        <v>0</v>
      </c>
      <c r="CT30">
        <v>0</v>
      </c>
      <c r="CU30">
        <v>0</v>
      </c>
      <c r="CV30">
        <v>0</v>
      </c>
      <c r="CW30">
        <v>0</v>
      </c>
      <c r="CX30">
        <v>0</v>
      </c>
      <c r="CY30">
        <v>0</v>
      </c>
      <c r="CZ30">
        <v>0</v>
      </c>
      <c r="DB30">
        <v>2335945</v>
      </c>
      <c r="DC30">
        <v>0</v>
      </c>
      <c r="DD30">
        <v>0</v>
      </c>
      <c r="DE30">
        <v>639679</v>
      </c>
      <c r="DF30">
        <v>639679</v>
      </c>
      <c r="DG30">
        <v>102.92500000000001</v>
      </c>
      <c r="DH30">
        <v>0</v>
      </c>
      <c r="DI30">
        <v>0</v>
      </c>
      <c r="DK30">
        <v>3500</v>
      </c>
      <c r="DL30">
        <v>0</v>
      </c>
      <c r="DM30">
        <v>578956</v>
      </c>
      <c r="DN30">
        <v>1541</v>
      </c>
      <c r="DO30">
        <v>0</v>
      </c>
      <c r="DP30">
        <v>0</v>
      </c>
      <c r="DQ30">
        <v>0</v>
      </c>
      <c r="DR30">
        <v>0</v>
      </c>
      <c r="DS30">
        <v>0</v>
      </c>
      <c r="DT30">
        <v>0</v>
      </c>
      <c r="DU30">
        <v>0</v>
      </c>
      <c r="DV30">
        <v>0</v>
      </c>
      <c r="DW30">
        <v>0</v>
      </c>
      <c r="DX30">
        <v>0</v>
      </c>
      <c r="DY30">
        <v>0</v>
      </c>
      <c r="DZ30">
        <v>0</v>
      </c>
      <c r="EA30">
        <v>0</v>
      </c>
      <c r="EB30">
        <v>0</v>
      </c>
      <c r="EC30">
        <v>15.097000000000001</v>
      </c>
      <c r="ED30">
        <v>107902</v>
      </c>
      <c r="EE30">
        <v>0</v>
      </c>
      <c r="EF30">
        <v>0</v>
      </c>
      <c r="EG30">
        <v>0</v>
      </c>
      <c r="EH30">
        <v>472595</v>
      </c>
      <c r="EI30">
        <v>0</v>
      </c>
      <c r="EJ30">
        <v>0</v>
      </c>
      <c r="EK30">
        <v>20.71</v>
      </c>
      <c r="EL30">
        <v>0</v>
      </c>
      <c r="EM30">
        <v>1.732</v>
      </c>
      <c r="EN30">
        <v>1.7430000000000001</v>
      </c>
      <c r="EO30">
        <v>0</v>
      </c>
      <c r="EP30">
        <v>0</v>
      </c>
      <c r="EQ30">
        <v>24.185000000000002</v>
      </c>
      <c r="ER30">
        <v>0</v>
      </c>
      <c r="ES30">
        <v>76.040999999999997</v>
      </c>
      <c r="ET30">
        <v>0</v>
      </c>
      <c r="EV30">
        <v>0</v>
      </c>
      <c r="EW30">
        <v>0</v>
      </c>
      <c r="EX30">
        <v>0</v>
      </c>
      <c r="EZ30">
        <v>4074235</v>
      </c>
      <c r="FA30">
        <v>0</v>
      </c>
      <c r="FB30">
        <v>4262058</v>
      </c>
      <c r="FC30">
        <v>0</v>
      </c>
      <c r="FD30">
        <v>0</v>
      </c>
      <c r="FE30">
        <v>627570</v>
      </c>
      <c r="FF30">
        <v>108869</v>
      </c>
      <c r="FG30">
        <v>7.0629999999999998E-2</v>
      </c>
      <c r="FH30">
        <v>3.1918000000000002E-2</v>
      </c>
      <c r="FI30">
        <v>0</v>
      </c>
      <c r="FJ30">
        <v>0</v>
      </c>
      <c r="FK30">
        <v>686.01900000000001</v>
      </c>
      <c r="FL30">
        <v>5062239</v>
      </c>
      <c r="FM30">
        <v>0</v>
      </c>
      <c r="FN30">
        <v>0</v>
      </c>
      <c r="FO30">
        <v>0</v>
      </c>
      <c r="FP30">
        <v>0</v>
      </c>
      <c r="FQ30">
        <v>0</v>
      </c>
      <c r="FR30">
        <v>0</v>
      </c>
      <c r="FS30">
        <v>0</v>
      </c>
      <c r="FT30">
        <v>0</v>
      </c>
      <c r="FU30">
        <v>0</v>
      </c>
      <c r="FV30">
        <v>0</v>
      </c>
      <c r="FW30">
        <v>0</v>
      </c>
      <c r="FX30">
        <v>0</v>
      </c>
      <c r="FY30">
        <v>0</v>
      </c>
      <c r="GB30">
        <v>3541</v>
      </c>
      <c r="GC30">
        <v>3541</v>
      </c>
      <c r="GD30">
        <v>0.36599999999999999</v>
      </c>
      <c r="GF30">
        <v>0</v>
      </c>
      <c r="GG30">
        <v>0</v>
      </c>
      <c r="GH30">
        <v>0</v>
      </c>
      <c r="GI30">
        <v>0</v>
      </c>
      <c r="GK30">
        <v>0</v>
      </c>
      <c r="GL30">
        <v>0</v>
      </c>
      <c r="GM30">
        <v>0</v>
      </c>
      <c r="GN30">
        <v>0</v>
      </c>
      <c r="GO30">
        <v>0</v>
      </c>
      <c r="GQ30">
        <v>0</v>
      </c>
      <c r="GR30">
        <v>0</v>
      </c>
      <c r="GS30">
        <v>0</v>
      </c>
      <c r="GT30">
        <v>0</v>
      </c>
      <c r="HB30">
        <v>379934357</v>
      </c>
      <c r="HC30">
        <v>3.9798E-2</v>
      </c>
      <c r="HD30">
        <v>63742</v>
      </c>
      <c r="HE30">
        <v>0</v>
      </c>
      <c r="HF30">
        <v>505150</v>
      </c>
      <c r="HG30">
        <v>9323</v>
      </c>
      <c r="HH30">
        <v>107319</v>
      </c>
      <c r="HI30">
        <v>0</v>
      </c>
      <c r="HJ30">
        <v>39738</v>
      </c>
      <c r="HK30">
        <v>0</v>
      </c>
      <c r="HL30">
        <v>0</v>
      </c>
      <c r="HM30">
        <v>0</v>
      </c>
      <c r="HN30">
        <v>0</v>
      </c>
      <c r="HO30">
        <v>0</v>
      </c>
      <c r="HP30">
        <v>0</v>
      </c>
      <c r="HQ30">
        <v>0</v>
      </c>
      <c r="HR30">
        <v>0</v>
      </c>
      <c r="HS30">
        <v>4072686</v>
      </c>
      <c r="HT30">
        <v>108869</v>
      </c>
      <c r="HW30">
        <v>0</v>
      </c>
      <c r="HX30">
        <v>23</v>
      </c>
      <c r="HY30">
        <v>61</v>
      </c>
      <c r="HZ30">
        <v>68</v>
      </c>
      <c r="IA30">
        <v>111</v>
      </c>
      <c r="IB30">
        <v>135</v>
      </c>
      <c r="IC30">
        <v>398</v>
      </c>
      <c r="ID30">
        <v>0</v>
      </c>
      <c r="IE30">
        <v>0</v>
      </c>
      <c r="IF30">
        <v>0</v>
      </c>
      <c r="IG30">
        <v>15</v>
      </c>
      <c r="IH30">
        <v>172.67700000000002</v>
      </c>
      <c r="II30">
        <v>0</v>
      </c>
      <c r="IJ30">
        <v>66.195000000000007</v>
      </c>
      <c r="IK30">
        <v>0</v>
      </c>
      <c r="IL30">
        <v>0</v>
      </c>
      <c r="IM30">
        <v>0</v>
      </c>
      <c r="IN30">
        <v>0</v>
      </c>
      <c r="IO30">
        <v>0</v>
      </c>
      <c r="IP30">
        <v>0</v>
      </c>
      <c r="IQ30">
        <v>66.195000000000007</v>
      </c>
      <c r="IR30">
        <v>41140</v>
      </c>
      <c r="IS30">
        <v>0</v>
      </c>
      <c r="IT30">
        <v>0</v>
      </c>
      <c r="IU30">
        <v>0</v>
      </c>
      <c r="IV30">
        <v>0</v>
      </c>
      <c r="IW30">
        <v>6215</v>
      </c>
      <c r="IX30">
        <v>0</v>
      </c>
      <c r="IY30">
        <v>0</v>
      </c>
      <c r="IZ30">
        <v>0</v>
      </c>
      <c r="JA30">
        <v>0</v>
      </c>
      <c r="JB30">
        <v>0</v>
      </c>
      <c r="JC30">
        <v>0</v>
      </c>
      <c r="JD30">
        <v>0</v>
      </c>
      <c r="JE30">
        <v>0</v>
      </c>
      <c r="JF30">
        <v>0</v>
      </c>
      <c r="JG30">
        <v>0</v>
      </c>
      <c r="JH30">
        <v>0</v>
      </c>
      <c r="JJ30">
        <v>0</v>
      </c>
      <c r="JK30">
        <v>0</v>
      </c>
      <c r="JL30">
        <v>0</v>
      </c>
      <c r="JM30">
        <v>0</v>
      </c>
      <c r="JO30">
        <v>0</v>
      </c>
      <c r="JP30">
        <v>0.36599999999999999</v>
      </c>
      <c r="JQ30">
        <v>0</v>
      </c>
      <c r="JR30">
        <v>0</v>
      </c>
      <c r="JS30">
        <v>3541</v>
      </c>
      <c r="JT30">
        <v>0</v>
      </c>
      <c r="JU30">
        <v>1305</v>
      </c>
      <c r="JW30">
        <v>0</v>
      </c>
      <c r="JX30">
        <v>0</v>
      </c>
      <c r="JY30">
        <v>0</v>
      </c>
      <c r="JZ30">
        <v>0</v>
      </c>
      <c r="KD30">
        <v>1305</v>
      </c>
      <c r="KE30">
        <v>7559</v>
      </c>
      <c r="KG30">
        <v>0</v>
      </c>
      <c r="KH30">
        <v>0</v>
      </c>
      <c r="KI30">
        <v>0</v>
      </c>
      <c r="KJ30">
        <v>12</v>
      </c>
      <c r="KK30">
        <v>3</v>
      </c>
      <c r="KL30">
        <v>7458</v>
      </c>
      <c r="KM30">
        <v>1865</v>
      </c>
      <c r="KN30">
        <v>0</v>
      </c>
      <c r="KO30">
        <v>0</v>
      </c>
      <c r="KP30">
        <v>0</v>
      </c>
      <c r="KQ30">
        <v>0</v>
      </c>
      <c r="KS30">
        <v>0</v>
      </c>
      <c r="KT30">
        <v>0</v>
      </c>
      <c r="KU30">
        <v>0</v>
      </c>
      <c r="KW30">
        <v>0</v>
      </c>
      <c r="KX30">
        <v>0</v>
      </c>
      <c r="KY30">
        <v>0</v>
      </c>
      <c r="KZ30">
        <v>0</v>
      </c>
      <c r="LA30">
        <v>0</v>
      </c>
      <c r="LB30">
        <v>0</v>
      </c>
      <c r="LD30">
        <v>0</v>
      </c>
      <c r="LE30">
        <v>0</v>
      </c>
      <c r="LF30">
        <v>0</v>
      </c>
      <c r="LG30">
        <v>0</v>
      </c>
      <c r="LH30">
        <v>0</v>
      </c>
      <c r="LI30">
        <v>0</v>
      </c>
      <c r="LJ30">
        <v>293.76400000000001</v>
      </c>
      <c r="LK30">
        <v>1</v>
      </c>
      <c r="LL30">
        <v>33540</v>
      </c>
      <c r="LM30">
        <v>6198</v>
      </c>
      <c r="LN30">
        <v>0</v>
      </c>
      <c r="LO30">
        <v>0</v>
      </c>
      <c r="LP30">
        <v>0</v>
      </c>
      <c r="LQ30">
        <v>0</v>
      </c>
      <c r="LR30">
        <v>0</v>
      </c>
      <c r="LS30">
        <v>0</v>
      </c>
      <c r="LT30">
        <v>0</v>
      </c>
      <c r="LU30">
        <v>0</v>
      </c>
      <c r="LV30">
        <v>0</v>
      </c>
      <c r="LW30">
        <v>0</v>
      </c>
      <c r="LX30">
        <v>0</v>
      </c>
      <c r="LY30">
        <v>0</v>
      </c>
      <c r="LZ30">
        <v>0</v>
      </c>
      <c r="MA30">
        <v>0</v>
      </c>
      <c r="MB30">
        <v>0</v>
      </c>
      <c r="MC30">
        <v>0</v>
      </c>
      <c r="MD30">
        <v>0</v>
      </c>
      <c r="ME30">
        <v>0</v>
      </c>
      <c r="MF30">
        <v>0</v>
      </c>
      <c r="MG30">
        <v>4872867</v>
      </c>
      <c r="MH30">
        <v>0</v>
      </c>
      <c r="MI30">
        <v>0</v>
      </c>
      <c r="MJ30">
        <v>0</v>
      </c>
      <c r="MK30">
        <v>0</v>
      </c>
      <c r="ML30">
        <v>0</v>
      </c>
    </row>
    <row r="31" spans="1:350" customFormat="1" x14ac:dyDescent="0.3">
      <c r="A31">
        <v>45755</v>
      </c>
      <c r="B31" s="4">
        <v>15843</v>
      </c>
      <c r="C31">
        <v>9</v>
      </c>
      <c r="D31">
        <v>2026</v>
      </c>
      <c r="E31">
        <v>6215</v>
      </c>
      <c r="F31">
        <v>0</v>
      </c>
      <c r="G31">
        <v>134.672</v>
      </c>
      <c r="H31">
        <v>121.607</v>
      </c>
      <c r="I31">
        <v>121.607</v>
      </c>
      <c r="J31">
        <v>134.672</v>
      </c>
      <c r="K31">
        <v>0</v>
      </c>
      <c r="L31">
        <v>6215</v>
      </c>
      <c r="M31">
        <v>0</v>
      </c>
      <c r="N31">
        <v>0</v>
      </c>
      <c r="P31">
        <v>135.09800000000001</v>
      </c>
      <c r="Q31">
        <v>0</v>
      </c>
      <c r="R31">
        <v>63650</v>
      </c>
      <c r="S31">
        <v>471.13900000000001</v>
      </c>
      <c r="U31">
        <v>0</v>
      </c>
      <c r="V31">
        <v>16.528000000000002</v>
      </c>
      <c r="W31">
        <v>10272</v>
      </c>
      <c r="X31">
        <v>10272</v>
      </c>
      <c r="Z31">
        <v>0</v>
      </c>
      <c r="AC31">
        <v>0</v>
      </c>
      <c r="AD31" t="s">
        <v>427</v>
      </c>
      <c r="AE31">
        <v>0</v>
      </c>
      <c r="AH31">
        <v>0</v>
      </c>
      <c r="AI31">
        <v>0</v>
      </c>
      <c r="AJ31">
        <v>6215</v>
      </c>
      <c r="AK31" t="s">
        <v>753</v>
      </c>
      <c r="AL31" t="s">
        <v>455</v>
      </c>
      <c r="AM31">
        <v>0</v>
      </c>
      <c r="AN31">
        <v>0</v>
      </c>
      <c r="AO31">
        <v>0</v>
      </c>
      <c r="AP31">
        <v>0</v>
      </c>
      <c r="AQ31">
        <v>0</v>
      </c>
      <c r="AS31">
        <v>0</v>
      </c>
      <c r="AT31">
        <v>0</v>
      </c>
      <c r="AU31">
        <v>0</v>
      </c>
      <c r="AV31">
        <v>0</v>
      </c>
      <c r="AW31">
        <v>1759565</v>
      </c>
      <c r="AX31">
        <v>1738829</v>
      </c>
      <c r="AY31">
        <v>0</v>
      </c>
      <c r="AZ31">
        <v>63650</v>
      </c>
      <c r="BA31">
        <v>0</v>
      </c>
      <c r="BB31">
        <v>0</v>
      </c>
      <c r="BC31">
        <v>0</v>
      </c>
      <c r="BD31">
        <v>0</v>
      </c>
      <c r="BE31">
        <v>0</v>
      </c>
      <c r="BF31">
        <v>1536998</v>
      </c>
      <c r="BG31">
        <v>0</v>
      </c>
      <c r="BJ31">
        <v>0</v>
      </c>
      <c r="BK31">
        <v>0</v>
      </c>
      <c r="BL31">
        <v>0</v>
      </c>
      <c r="BM31">
        <v>0</v>
      </c>
      <c r="BN31">
        <v>0</v>
      </c>
      <c r="BO31">
        <v>0</v>
      </c>
      <c r="BP31">
        <v>0</v>
      </c>
      <c r="BQ31">
        <v>910</v>
      </c>
      <c r="BS31">
        <v>0</v>
      </c>
      <c r="BT31">
        <v>0</v>
      </c>
      <c r="BU31">
        <v>0</v>
      </c>
      <c r="BV31">
        <v>0</v>
      </c>
      <c r="BW31">
        <v>0</v>
      </c>
      <c r="BY31">
        <v>0</v>
      </c>
      <c r="CA31">
        <v>0</v>
      </c>
      <c r="CB31">
        <v>0</v>
      </c>
      <c r="CC31">
        <v>0</v>
      </c>
      <c r="CD31">
        <v>0</v>
      </c>
      <c r="CE31">
        <v>0</v>
      </c>
      <c r="CF31">
        <v>0</v>
      </c>
      <c r="CG31">
        <v>0</v>
      </c>
      <c r="CH31">
        <v>21439</v>
      </c>
      <c r="CI31">
        <v>0</v>
      </c>
      <c r="CJ31">
        <v>5</v>
      </c>
      <c r="CK31">
        <v>0</v>
      </c>
      <c r="CL31">
        <v>0</v>
      </c>
      <c r="CN31">
        <v>0</v>
      </c>
      <c r="CO31">
        <v>1</v>
      </c>
      <c r="CP31">
        <v>0</v>
      </c>
      <c r="CQ31">
        <v>0</v>
      </c>
      <c r="CR31">
        <v>134.672</v>
      </c>
      <c r="CS31">
        <v>0</v>
      </c>
      <c r="CT31">
        <v>0</v>
      </c>
      <c r="CU31">
        <v>0</v>
      </c>
      <c r="CV31">
        <v>0</v>
      </c>
      <c r="CW31">
        <v>0</v>
      </c>
      <c r="CX31">
        <v>0</v>
      </c>
      <c r="CY31">
        <v>0</v>
      </c>
      <c r="CZ31">
        <v>0</v>
      </c>
      <c r="DB31">
        <v>755788</v>
      </c>
      <c r="DC31">
        <v>0</v>
      </c>
      <c r="DD31">
        <v>0</v>
      </c>
      <c r="DE31">
        <v>240521</v>
      </c>
      <c r="DF31">
        <v>240521</v>
      </c>
      <c r="DG31">
        <v>38.700000000000003</v>
      </c>
      <c r="DH31">
        <v>0</v>
      </c>
      <c r="DI31">
        <v>0</v>
      </c>
      <c r="DK31">
        <v>4227</v>
      </c>
      <c r="DL31">
        <v>0</v>
      </c>
      <c r="DM31">
        <v>264084</v>
      </c>
      <c r="DN31">
        <v>703</v>
      </c>
      <c r="DO31">
        <v>0</v>
      </c>
      <c r="DP31">
        <v>0</v>
      </c>
      <c r="DQ31">
        <v>0</v>
      </c>
      <c r="DR31">
        <v>0</v>
      </c>
      <c r="DS31">
        <v>0</v>
      </c>
      <c r="DT31">
        <v>0</v>
      </c>
      <c r="DU31">
        <v>0</v>
      </c>
      <c r="DV31">
        <v>0</v>
      </c>
      <c r="DW31">
        <v>0</v>
      </c>
      <c r="DX31">
        <v>0</v>
      </c>
      <c r="DY31">
        <v>0</v>
      </c>
      <c r="DZ31">
        <v>0</v>
      </c>
      <c r="EA31">
        <v>0</v>
      </c>
      <c r="EB31">
        <v>0</v>
      </c>
      <c r="EC31">
        <v>1.45</v>
      </c>
      <c r="ED31">
        <v>10364</v>
      </c>
      <c r="EE31">
        <v>0</v>
      </c>
      <c r="EF31">
        <v>0</v>
      </c>
      <c r="EG31">
        <v>0</v>
      </c>
      <c r="EH31">
        <v>254423</v>
      </c>
      <c r="EI31">
        <v>0</v>
      </c>
      <c r="EJ31">
        <v>0</v>
      </c>
      <c r="EK31">
        <v>11.35</v>
      </c>
      <c r="EL31">
        <v>0.12</v>
      </c>
      <c r="EM31">
        <v>0.84400000000000008</v>
      </c>
      <c r="EN31">
        <v>0.871</v>
      </c>
      <c r="EO31">
        <v>0</v>
      </c>
      <c r="EP31">
        <v>0</v>
      </c>
      <c r="EQ31">
        <v>13.065000000000001</v>
      </c>
      <c r="ER31">
        <v>0</v>
      </c>
      <c r="ES31">
        <v>40.937000000000005</v>
      </c>
      <c r="ET31">
        <v>0</v>
      </c>
      <c r="EV31">
        <v>0</v>
      </c>
      <c r="EW31">
        <v>0</v>
      </c>
      <c r="EX31">
        <v>0</v>
      </c>
      <c r="EZ31">
        <v>1473348</v>
      </c>
      <c r="FA31">
        <v>0</v>
      </c>
      <c r="FB31">
        <v>1536295</v>
      </c>
      <c r="FC31">
        <v>0</v>
      </c>
      <c r="FD31">
        <v>0</v>
      </c>
      <c r="FE31">
        <v>226235</v>
      </c>
      <c r="FF31">
        <v>39246</v>
      </c>
      <c r="FG31">
        <v>7.0629999999999998E-2</v>
      </c>
      <c r="FH31">
        <v>3.1918000000000002E-2</v>
      </c>
      <c r="FI31">
        <v>0</v>
      </c>
      <c r="FJ31">
        <v>0</v>
      </c>
      <c r="FK31">
        <v>247.30500000000001</v>
      </c>
      <c r="FL31">
        <v>1823215</v>
      </c>
      <c r="FM31">
        <v>0</v>
      </c>
      <c r="FN31">
        <v>0</v>
      </c>
      <c r="FO31">
        <v>0</v>
      </c>
      <c r="FP31">
        <v>0</v>
      </c>
      <c r="FQ31">
        <v>0</v>
      </c>
      <c r="FR31">
        <v>0</v>
      </c>
      <c r="FS31">
        <v>0</v>
      </c>
      <c r="FT31">
        <v>0</v>
      </c>
      <c r="FU31">
        <v>0</v>
      </c>
      <c r="FV31">
        <v>0</v>
      </c>
      <c r="FW31">
        <v>0</v>
      </c>
      <c r="FX31">
        <v>0</v>
      </c>
      <c r="FY31">
        <v>0</v>
      </c>
      <c r="GB31">
        <v>0</v>
      </c>
      <c r="GC31">
        <v>0</v>
      </c>
      <c r="GD31">
        <v>0</v>
      </c>
      <c r="GF31">
        <v>0</v>
      </c>
      <c r="GG31">
        <v>0</v>
      </c>
      <c r="GH31">
        <v>0</v>
      </c>
      <c r="GI31">
        <v>0</v>
      </c>
      <c r="GK31">
        <v>0</v>
      </c>
      <c r="GL31">
        <v>0</v>
      </c>
      <c r="GM31">
        <v>0</v>
      </c>
      <c r="GN31">
        <v>0</v>
      </c>
      <c r="GO31">
        <v>0</v>
      </c>
      <c r="GQ31">
        <v>0</v>
      </c>
      <c r="GR31">
        <v>0</v>
      </c>
      <c r="GS31">
        <v>0</v>
      </c>
      <c r="GT31">
        <v>0</v>
      </c>
      <c r="HB31">
        <v>379934357</v>
      </c>
      <c r="HC31">
        <v>3.9798E-2</v>
      </c>
      <c r="HD31">
        <v>21439</v>
      </c>
      <c r="HE31">
        <v>0</v>
      </c>
      <c r="HF31">
        <v>163440</v>
      </c>
      <c r="HG31">
        <v>6215</v>
      </c>
      <c r="HH31">
        <v>60073</v>
      </c>
      <c r="HI31">
        <v>0</v>
      </c>
      <c r="HJ31">
        <v>35902</v>
      </c>
      <c r="HK31">
        <v>0</v>
      </c>
      <c r="HL31">
        <v>0</v>
      </c>
      <c r="HM31">
        <v>0</v>
      </c>
      <c r="HN31">
        <v>0</v>
      </c>
      <c r="HO31">
        <v>0</v>
      </c>
      <c r="HP31">
        <v>0</v>
      </c>
      <c r="HQ31">
        <v>0</v>
      </c>
      <c r="HR31">
        <v>0</v>
      </c>
      <c r="HS31">
        <v>1472645</v>
      </c>
      <c r="HT31">
        <v>39246</v>
      </c>
      <c r="HW31">
        <v>0</v>
      </c>
      <c r="HX31">
        <v>2</v>
      </c>
      <c r="HY31">
        <v>21</v>
      </c>
      <c r="HZ31">
        <v>21</v>
      </c>
      <c r="IA31">
        <v>47</v>
      </c>
      <c r="IB31">
        <v>57</v>
      </c>
      <c r="IC31">
        <v>148</v>
      </c>
      <c r="ID31">
        <v>0</v>
      </c>
      <c r="IE31">
        <v>0</v>
      </c>
      <c r="IF31">
        <v>0</v>
      </c>
      <c r="IG31">
        <v>10</v>
      </c>
      <c r="IH31">
        <v>96.658000000000001</v>
      </c>
      <c r="II31">
        <v>0</v>
      </c>
      <c r="IJ31">
        <v>16.528000000000002</v>
      </c>
      <c r="IK31">
        <v>0</v>
      </c>
      <c r="IL31">
        <v>0</v>
      </c>
      <c r="IM31">
        <v>0</v>
      </c>
      <c r="IN31">
        <v>0</v>
      </c>
      <c r="IO31">
        <v>0</v>
      </c>
      <c r="IP31">
        <v>0</v>
      </c>
      <c r="IQ31">
        <v>16.528000000000002</v>
      </c>
      <c r="IR31">
        <v>10272</v>
      </c>
      <c r="IS31">
        <v>0</v>
      </c>
      <c r="IT31">
        <v>0</v>
      </c>
      <c r="IU31">
        <v>0</v>
      </c>
      <c r="IV31">
        <v>0</v>
      </c>
      <c r="IW31">
        <v>6215</v>
      </c>
      <c r="IX31">
        <v>0</v>
      </c>
      <c r="IY31">
        <v>0</v>
      </c>
      <c r="IZ31">
        <v>0</v>
      </c>
      <c r="JA31">
        <v>0</v>
      </c>
      <c r="JB31">
        <v>0</v>
      </c>
      <c r="JC31">
        <v>0</v>
      </c>
      <c r="JD31">
        <v>0</v>
      </c>
      <c r="JE31">
        <v>0</v>
      </c>
      <c r="JF31">
        <v>0</v>
      </c>
      <c r="JG31">
        <v>0</v>
      </c>
      <c r="JH31">
        <v>0</v>
      </c>
      <c r="JJ31">
        <v>0</v>
      </c>
      <c r="JK31">
        <v>0</v>
      </c>
      <c r="JL31">
        <v>0</v>
      </c>
      <c r="JM31">
        <v>0</v>
      </c>
      <c r="JO31">
        <v>0</v>
      </c>
      <c r="JP31">
        <v>0</v>
      </c>
      <c r="JQ31">
        <v>0</v>
      </c>
      <c r="JR31">
        <v>0</v>
      </c>
      <c r="JS31">
        <v>0</v>
      </c>
      <c r="JT31">
        <v>0</v>
      </c>
      <c r="JU31">
        <v>0</v>
      </c>
      <c r="JW31">
        <v>0</v>
      </c>
      <c r="JX31">
        <v>0</v>
      </c>
      <c r="JY31">
        <v>0</v>
      </c>
      <c r="JZ31">
        <v>0</v>
      </c>
      <c r="KD31">
        <v>0</v>
      </c>
      <c r="KE31">
        <v>7559</v>
      </c>
      <c r="KG31">
        <v>0</v>
      </c>
      <c r="KH31">
        <v>0</v>
      </c>
      <c r="KI31">
        <v>0</v>
      </c>
      <c r="KJ31">
        <v>10</v>
      </c>
      <c r="KK31">
        <v>0</v>
      </c>
      <c r="KL31">
        <v>6215</v>
      </c>
      <c r="KM31">
        <v>0</v>
      </c>
      <c r="KN31">
        <v>0</v>
      </c>
      <c r="KO31">
        <v>0</v>
      </c>
      <c r="KP31">
        <v>0</v>
      </c>
      <c r="KQ31">
        <v>0</v>
      </c>
      <c r="KS31">
        <v>0</v>
      </c>
      <c r="KT31">
        <v>0</v>
      </c>
      <c r="KU31">
        <v>0</v>
      </c>
      <c r="KW31">
        <v>0</v>
      </c>
      <c r="KX31">
        <v>0</v>
      </c>
      <c r="KY31">
        <v>0</v>
      </c>
      <c r="KZ31">
        <v>0</v>
      </c>
      <c r="LA31">
        <v>0</v>
      </c>
      <c r="LB31">
        <v>0</v>
      </c>
      <c r="LD31">
        <v>0</v>
      </c>
      <c r="LE31">
        <v>0</v>
      </c>
      <c r="LF31">
        <v>0</v>
      </c>
      <c r="LG31">
        <v>0</v>
      </c>
      <c r="LH31">
        <v>0</v>
      </c>
      <c r="LI31">
        <v>0</v>
      </c>
      <c r="LJ31">
        <v>111.93600000000001</v>
      </c>
      <c r="LK31">
        <v>1</v>
      </c>
      <c r="LL31">
        <v>33540</v>
      </c>
      <c r="LM31">
        <v>2362</v>
      </c>
      <c r="LN31">
        <v>0</v>
      </c>
      <c r="LO31">
        <v>0</v>
      </c>
      <c r="LP31">
        <v>0</v>
      </c>
      <c r="LQ31">
        <v>0</v>
      </c>
      <c r="LR31">
        <v>0</v>
      </c>
      <c r="LS31">
        <v>0</v>
      </c>
      <c r="LT31">
        <v>0</v>
      </c>
      <c r="LU31">
        <v>0</v>
      </c>
      <c r="LV31">
        <v>0</v>
      </c>
      <c r="LW31">
        <v>0</v>
      </c>
      <c r="LX31">
        <v>0</v>
      </c>
      <c r="LY31">
        <v>0</v>
      </c>
      <c r="LZ31">
        <v>0</v>
      </c>
      <c r="MA31">
        <v>0</v>
      </c>
      <c r="MB31">
        <v>0</v>
      </c>
      <c r="MC31">
        <v>0</v>
      </c>
      <c r="MD31">
        <v>0</v>
      </c>
      <c r="ME31">
        <v>0</v>
      </c>
      <c r="MF31">
        <v>0</v>
      </c>
      <c r="MG31">
        <v>1759565</v>
      </c>
      <c r="MH31">
        <v>0</v>
      </c>
      <c r="MI31">
        <v>0</v>
      </c>
      <c r="MJ31">
        <v>0</v>
      </c>
      <c r="MK31">
        <v>0</v>
      </c>
      <c r="ML31">
        <v>0</v>
      </c>
    </row>
    <row r="32" spans="1:350" customFormat="1" x14ac:dyDescent="0.3">
      <c r="A32">
        <v>45755</v>
      </c>
      <c r="B32" s="4">
        <v>15844</v>
      </c>
      <c r="C32">
        <v>9</v>
      </c>
      <c r="D32">
        <v>2026</v>
      </c>
      <c r="E32">
        <v>6215</v>
      </c>
      <c r="F32">
        <v>0</v>
      </c>
      <c r="G32">
        <v>293.21300000000002</v>
      </c>
      <c r="H32">
        <v>284.68200000000002</v>
      </c>
      <c r="I32">
        <v>284.68200000000002</v>
      </c>
      <c r="J32">
        <v>293.21300000000002</v>
      </c>
      <c r="K32">
        <v>0</v>
      </c>
      <c r="L32">
        <v>6215</v>
      </c>
      <c r="M32">
        <v>0</v>
      </c>
      <c r="N32">
        <v>0</v>
      </c>
      <c r="P32">
        <v>293.21300000000002</v>
      </c>
      <c r="Q32">
        <v>0</v>
      </c>
      <c r="R32">
        <v>138144</v>
      </c>
      <c r="S32">
        <v>471.13900000000001</v>
      </c>
      <c r="U32">
        <v>0</v>
      </c>
      <c r="V32">
        <v>4.3530000000000006</v>
      </c>
      <c r="W32">
        <v>2705</v>
      </c>
      <c r="X32">
        <v>2705</v>
      </c>
      <c r="Z32">
        <v>0</v>
      </c>
      <c r="AC32">
        <v>0</v>
      </c>
      <c r="AD32" t="s">
        <v>427</v>
      </c>
      <c r="AE32">
        <v>0</v>
      </c>
      <c r="AH32">
        <v>0</v>
      </c>
      <c r="AI32">
        <v>0</v>
      </c>
      <c r="AJ32">
        <v>6215</v>
      </c>
      <c r="AK32" t="s">
        <v>753</v>
      </c>
      <c r="AL32" t="s">
        <v>456</v>
      </c>
      <c r="AM32">
        <v>0</v>
      </c>
      <c r="AN32">
        <v>0</v>
      </c>
      <c r="AO32">
        <v>0</v>
      </c>
      <c r="AP32">
        <v>0</v>
      </c>
      <c r="AQ32">
        <v>0</v>
      </c>
      <c r="AS32">
        <v>0</v>
      </c>
      <c r="AT32">
        <v>0</v>
      </c>
      <c r="AU32">
        <v>0</v>
      </c>
      <c r="AV32">
        <v>0</v>
      </c>
      <c r="AW32">
        <v>3513773</v>
      </c>
      <c r="AX32">
        <v>3514317</v>
      </c>
      <c r="AY32">
        <v>0</v>
      </c>
      <c r="AZ32">
        <v>138144</v>
      </c>
      <c r="BA32">
        <v>0</v>
      </c>
      <c r="BB32">
        <v>0</v>
      </c>
      <c r="BC32">
        <v>0</v>
      </c>
      <c r="BD32">
        <v>0</v>
      </c>
      <c r="BE32">
        <v>0</v>
      </c>
      <c r="BF32">
        <v>3089364</v>
      </c>
      <c r="BG32">
        <v>0</v>
      </c>
      <c r="BJ32">
        <v>0</v>
      </c>
      <c r="BK32">
        <v>0</v>
      </c>
      <c r="BL32">
        <v>0</v>
      </c>
      <c r="BM32">
        <v>0</v>
      </c>
      <c r="BN32">
        <v>0</v>
      </c>
      <c r="BO32">
        <v>0</v>
      </c>
      <c r="BP32">
        <v>0</v>
      </c>
      <c r="BQ32">
        <v>879</v>
      </c>
      <c r="BS32">
        <v>0</v>
      </c>
      <c r="BT32">
        <v>0</v>
      </c>
      <c r="BU32">
        <v>0</v>
      </c>
      <c r="BV32">
        <v>0</v>
      </c>
      <c r="BW32">
        <v>0</v>
      </c>
      <c r="BY32">
        <v>0</v>
      </c>
      <c r="CA32">
        <v>0</v>
      </c>
      <c r="CB32">
        <v>0</v>
      </c>
      <c r="CC32">
        <v>0</v>
      </c>
      <c r="CD32">
        <v>0</v>
      </c>
      <c r="CE32">
        <v>0</v>
      </c>
      <c r="CF32">
        <v>0</v>
      </c>
      <c r="CG32">
        <v>0</v>
      </c>
      <c r="CH32">
        <v>0</v>
      </c>
      <c r="CI32">
        <v>0</v>
      </c>
      <c r="CJ32">
        <v>5</v>
      </c>
      <c r="CK32">
        <v>0</v>
      </c>
      <c r="CL32">
        <v>0</v>
      </c>
      <c r="CN32">
        <v>0</v>
      </c>
      <c r="CO32">
        <v>1</v>
      </c>
      <c r="CP32">
        <v>0</v>
      </c>
      <c r="CQ32">
        <v>0</v>
      </c>
      <c r="CR32">
        <v>293.21300000000002</v>
      </c>
      <c r="CS32">
        <v>0</v>
      </c>
      <c r="CT32">
        <v>0</v>
      </c>
      <c r="CU32">
        <v>0</v>
      </c>
      <c r="CV32">
        <v>0</v>
      </c>
      <c r="CW32">
        <v>0</v>
      </c>
      <c r="CX32">
        <v>0</v>
      </c>
      <c r="CY32">
        <v>0</v>
      </c>
      <c r="CZ32">
        <v>0</v>
      </c>
      <c r="DB32">
        <v>1769299</v>
      </c>
      <c r="DC32">
        <v>0</v>
      </c>
      <c r="DD32">
        <v>0</v>
      </c>
      <c r="DE32">
        <v>594776</v>
      </c>
      <c r="DF32">
        <v>594776</v>
      </c>
      <c r="DG32">
        <v>95.7</v>
      </c>
      <c r="DH32">
        <v>0</v>
      </c>
      <c r="DI32">
        <v>0</v>
      </c>
      <c r="DK32">
        <v>3760</v>
      </c>
      <c r="DL32">
        <v>0</v>
      </c>
      <c r="DM32">
        <v>204300</v>
      </c>
      <c r="DN32">
        <v>544</v>
      </c>
      <c r="DO32">
        <v>0</v>
      </c>
      <c r="DP32">
        <v>0</v>
      </c>
      <c r="DQ32">
        <v>0</v>
      </c>
      <c r="DR32">
        <v>0</v>
      </c>
      <c r="DS32">
        <v>0</v>
      </c>
      <c r="DT32">
        <v>0</v>
      </c>
      <c r="DU32">
        <v>0</v>
      </c>
      <c r="DV32">
        <v>0</v>
      </c>
      <c r="DW32">
        <v>0</v>
      </c>
      <c r="DX32">
        <v>0</v>
      </c>
      <c r="DY32">
        <v>0</v>
      </c>
      <c r="DZ32">
        <v>0</v>
      </c>
      <c r="EA32">
        <v>0</v>
      </c>
      <c r="EB32">
        <v>0</v>
      </c>
      <c r="EC32">
        <v>7.1970000000000001</v>
      </c>
      <c r="ED32">
        <v>51439</v>
      </c>
      <c r="EE32">
        <v>0</v>
      </c>
      <c r="EF32">
        <v>0</v>
      </c>
      <c r="EG32">
        <v>0</v>
      </c>
      <c r="EH32">
        <v>153405</v>
      </c>
      <c r="EI32">
        <v>0</v>
      </c>
      <c r="EJ32">
        <v>0</v>
      </c>
      <c r="EK32">
        <v>7.4810000000000008</v>
      </c>
      <c r="EL32">
        <v>0</v>
      </c>
      <c r="EM32">
        <v>0</v>
      </c>
      <c r="EN32">
        <v>0.44800000000000001</v>
      </c>
      <c r="EO32">
        <v>0</v>
      </c>
      <c r="EP32">
        <v>0</v>
      </c>
      <c r="EQ32">
        <v>7.9290000000000003</v>
      </c>
      <c r="ER32">
        <v>0</v>
      </c>
      <c r="ES32">
        <v>24.683</v>
      </c>
      <c r="ET32">
        <v>0</v>
      </c>
      <c r="EV32">
        <v>0</v>
      </c>
      <c r="EW32">
        <v>0</v>
      </c>
      <c r="EX32">
        <v>0</v>
      </c>
      <c r="EZ32">
        <v>2980702</v>
      </c>
      <c r="FA32">
        <v>0</v>
      </c>
      <c r="FB32">
        <v>3118302</v>
      </c>
      <c r="FC32">
        <v>0</v>
      </c>
      <c r="FD32">
        <v>0</v>
      </c>
      <c r="FE32">
        <v>454730</v>
      </c>
      <c r="FF32">
        <v>78885</v>
      </c>
      <c r="FG32">
        <v>7.0629999999999998E-2</v>
      </c>
      <c r="FH32">
        <v>3.1918000000000002E-2</v>
      </c>
      <c r="FI32">
        <v>0</v>
      </c>
      <c r="FJ32">
        <v>0</v>
      </c>
      <c r="FK32">
        <v>497.08200000000005</v>
      </c>
      <c r="FL32">
        <v>3651917</v>
      </c>
      <c r="FM32">
        <v>0</v>
      </c>
      <c r="FN32">
        <v>0</v>
      </c>
      <c r="FO32">
        <v>29482</v>
      </c>
      <c r="FP32">
        <v>0</v>
      </c>
      <c r="FQ32">
        <v>29482</v>
      </c>
      <c r="FR32">
        <v>29482</v>
      </c>
      <c r="FS32">
        <v>0</v>
      </c>
      <c r="FT32">
        <v>0</v>
      </c>
      <c r="FU32">
        <v>0</v>
      </c>
      <c r="FV32">
        <v>0</v>
      </c>
      <c r="FW32">
        <v>0</v>
      </c>
      <c r="FX32">
        <v>0</v>
      </c>
      <c r="FY32">
        <v>0</v>
      </c>
      <c r="GB32">
        <v>5006</v>
      </c>
      <c r="GC32">
        <v>5006</v>
      </c>
      <c r="GD32">
        <v>0.60199999999999998</v>
      </c>
      <c r="GF32">
        <v>0</v>
      </c>
      <c r="GG32">
        <v>0</v>
      </c>
      <c r="GH32">
        <v>0</v>
      </c>
      <c r="GI32">
        <v>0</v>
      </c>
      <c r="GK32">
        <v>0</v>
      </c>
      <c r="GL32">
        <v>0</v>
      </c>
      <c r="GM32">
        <v>0</v>
      </c>
      <c r="GN32">
        <v>0</v>
      </c>
      <c r="GO32">
        <v>0</v>
      </c>
      <c r="GQ32">
        <v>0</v>
      </c>
      <c r="GR32">
        <v>0</v>
      </c>
      <c r="GS32">
        <v>0</v>
      </c>
      <c r="GT32">
        <v>0</v>
      </c>
      <c r="HB32">
        <v>0</v>
      </c>
      <c r="HC32">
        <v>3.9798E-2</v>
      </c>
      <c r="HD32">
        <v>0</v>
      </c>
      <c r="HE32">
        <v>0</v>
      </c>
      <c r="HF32">
        <v>382613</v>
      </c>
      <c r="HG32">
        <v>8701</v>
      </c>
      <c r="HH32">
        <v>84494</v>
      </c>
      <c r="HI32">
        <v>0</v>
      </c>
      <c r="HJ32">
        <v>36926</v>
      </c>
      <c r="HK32">
        <v>0</v>
      </c>
      <c r="HL32">
        <v>0</v>
      </c>
      <c r="HM32">
        <v>0</v>
      </c>
      <c r="HN32">
        <v>0</v>
      </c>
      <c r="HO32">
        <v>0</v>
      </c>
      <c r="HP32">
        <v>0</v>
      </c>
      <c r="HQ32">
        <v>0</v>
      </c>
      <c r="HR32">
        <v>0</v>
      </c>
      <c r="HS32">
        <v>2980158</v>
      </c>
      <c r="HT32">
        <v>78885</v>
      </c>
      <c r="HW32">
        <v>0</v>
      </c>
      <c r="HX32">
        <v>15</v>
      </c>
      <c r="HY32">
        <v>42</v>
      </c>
      <c r="HZ32">
        <v>51</v>
      </c>
      <c r="IA32">
        <v>42</v>
      </c>
      <c r="IB32">
        <v>213</v>
      </c>
      <c r="IC32">
        <v>363</v>
      </c>
      <c r="ID32">
        <v>0</v>
      </c>
      <c r="IE32">
        <v>0</v>
      </c>
      <c r="IF32">
        <v>0</v>
      </c>
      <c r="IG32">
        <v>14</v>
      </c>
      <c r="IH32">
        <v>135.952</v>
      </c>
      <c r="II32">
        <v>0</v>
      </c>
      <c r="IJ32">
        <v>4.3530000000000006</v>
      </c>
      <c r="IK32">
        <v>0</v>
      </c>
      <c r="IL32">
        <v>0</v>
      </c>
      <c r="IM32">
        <v>0</v>
      </c>
      <c r="IN32">
        <v>0</v>
      </c>
      <c r="IO32">
        <v>0</v>
      </c>
      <c r="IP32">
        <v>0</v>
      </c>
      <c r="IQ32">
        <v>4.3530000000000006</v>
      </c>
      <c r="IR32">
        <v>2705</v>
      </c>
      <c r="IS32">
        <v>0</v>
      </c>
      <c r="IT32">
        <v>0</v>
      </c>
      <c r="IU32">
        <v>0</v>
      </c>
      <c r="IV32">
        <v>0</v>
      </c>
      <c r="IW32">
        <v>6215</v>
      </c>
      <c r="IX32">
        <v>0</v>
      </c>
      <c r="IY32">
        <v>0</v>
      </c>
      <c r="IZ32">
        <v>0</v>
      </c>
      <c r="JA32">
        <v>0</v>
      </c>
      <c r="JB32">
        <v>0</v>
      </c>
      <c r="JC32">
        <v>0</v>
      </c>
      <c r="JD32">
        <v>0</v>
      </c>
      <c r="JE32">
        <v>0</v>
      </c>
      <c r="JF32">
        <v>0</v>
      </c>
      <c r="JG32">
        <v>0</v>
      </c>
      <c r="JH32">
        <v>0</v>
      </c>
      <c r="JJ32">
        <v>0</v>
      </c>
      <c r="JK32">
        <v>0</v>
      </c>
      <c r="JL32">
        <v>0</v>
      </c>
      <c r="JM32">
        <v>0</v>
      </c>
      <c r="JO32">
        <v>0.60199999999999998</v>
      </c>
      <c r="JP32">
        <v>0</v>
      </c>
      <c r="JQ32">
        <v>0</v>
      </c>
      <c r="JR32">
        <v>5006</v>
      </c>
      <c r="JS32">
        <v>0</v>
      </c>
      <c r="JT32">
        <v>0</v>
      </c>
      <c r="JU32">
        <v>0</v>
      </c>
      <c r="JW32">
        <v>0</v>
      </c>
      <c r="JX32">
        <v>0</v>
      </c>
      <c r="JY32">
        <v>0</v>
      </c>
      <c r="JZ32">
        <v>0</v>
      </c>
      <c r="KD32">
        <v>0</v>
      </c>
      <c r="KE32">
        <v>7559</v>
      </c>
      <c r="KG32">
        <v>0</v>
      </c>
      <c r="KH32">
        <v>0</v>
      </c>
      <c r="KI32">
        <v>0</v>
      </c>
      <c r="KJ32">
        <v>8</v>
      </c>
      <c r="KK32">
        <v>6</v>
      </c>
      <c r="KL32">
        <v>4972</v>
      </c>
      <c r="KM32">
        <v>3729</v>
      </c>
      <c r="KN32">
        <v>0</v>
      </c>
      <c r="KO32">
        <v>0</v>
      </c>
      <c r="KP32">
        <v>0</v>
      </c>
      <c r="KQ32">
        <v>0</v>
      </c>
      <c r="KS32">
        <v>0</v>
      </c>
      <c r="KT32">
        <v>0</v>
      </c>
      <c r="KU32">
        <v>0</v>
      </c>
      <c r="KW32">
        <v>0</v>
      </c>
      <c r="KX32">
        <v>0</v>
      </c>
      <c r="KY32">
        <v>0</v>
      </c>
      <c r="KZ32">
        <v>0</v>
      </c>
      <c r="LA32">
        <v>0</v>
      </c>
      <c r="LB32">
        <v>0</v>
      </c>
      <c r="LD32">
        <v>0</v>
      </c>
      <c r="LE32">
        <v>0</v>
      </c>
      <c r="LF32">
        <v>0</v>
      </c>
      <c r="LG32">
        <v>0</v>
      </c>
      <c r="LH32">
        <v>0</v>
      </c>
      <c r="LI32">
        <v>0</v>
      </c>
      <c r="LJ32">
        <v>160.45100000000002</v>
      </c>
      <c r="LK32">
        <v>1</v>
      </c>
      <c r="LL32">
        <v>33540</v>
      </c>
      <c r="LM32">
        <v>3386</v>
      </c>
      <c r="LN32">
        <v>0</v>
      </c>
      <c r="LO32">
        <v>0</v>
      </c>
      <c r="LP32">
        <v>0</v>
      </c>
      <c r="LQ32">
        <v>0</v>
      </c>
      <c r="LR32">
        <v>0</v>
      </c>
      <c r="LS32">
        <v>0</v>
      </c>
      <c r="LT32">
        <v>0</v>
      </c>
      <c r="LU32">
        <v>0</v>
      </c>
      <c r="LV32">
        <v>0</v>
      </c>
      <c r="LW32">
        <v>0</v>
      </c>
      <c r="LX32">
        <v>0</v>
      </c>
      <c r="LY32">
        <v>0</v>
      </c>
      <c r="LZ32">
        <v>0</v>
      </c>
      <c r="MA32">
        <v>0</v>
      </c>
      <c r="MB32">
        <v>0</v>
      </c>
      <c r="MC32">
        <v>0</v>
      </c>
      <c r="MD32">
        <v>0</v>
      </c>
      <c r="ME32">
        <v>0</v>
      </c>
      <c r="MF32">
        <v>0</v>
      </c>
      <c r="MG32">
        <v>3513773</v>
      </c>
      <c r="MH32">
        <v>0</v>
      </c>
      <c r="MI32">
        <v>0</v>
      </c>
      <c r="MJ32">
        <v>0</v>
      </c>
      <c r="MK32">
        <v>0</v>
      </c>
      <c r="ML32">
        <v>0</v>
      </c>
    </row>
    <row r="33" spans="1:350" customFormat="1" x14ac:dyDescent="0.3">
      <c r="A33">
        <v>45755</v>
      </c>
      <c r="B33" s="4">
        <v>15845</v>
      </c>
      <c r="C33">
        <v>9</v>
      </c>
      <c r="D33">
        <v>2026</v>
      </c>
      <c r="E33">
        <v>6215</v>
      </c>
      <c r="F33">
        <v>0</v>
      </c>
      <c r="G33">
        <v>56.573</v>
      </c>
      <c r="H33">
        <v>48.651000000000003</v>
      </c>
      <c r="I33">
        <v>48.651000000000003</v>
      </c>
      <c r="J33">
        <v>56.573</v>
      </c>
      <c r="K33">
        <v>0</v>
      </c>
      <c r="L33">
        <v>6215</v>
      </c>
      <c r="M33">
        <v>0</v>
      </c>
      <c r="N33">
        <v>0</v>
      </c>
      <c r="P33">
        <v>56.578000000000003</v>
      </c>
      <c r="Q33">
        <v>0</v>
      </c>
      <c r="R33">
        <v>26656</v>
      </c>
      <c r="S33">
        <v>471.13900000000001</v>
      </c>
      <c r="U33">
        <v>0</v>
      </c>
      <c r="V33">
        <v>0.73199999999999998</v>
      </c>
      <c r="W33">
        <v>455</v>
      </c>
      <c r="X33">
        <v>455</v>
      </c>
      <c r="Z33">
        <v>0</v>
      </c>
      <c r="AC33">
        <v>0</v>
      </c>
      <c r="AD33" t="s">
        <v>427</v>
      </c>
      <c r="AE33">
        <v>0</v>
      </c>
      <c r="AH33">
        <v>0</v>
      </c>
      <c r="AI33">
        <v>0</v>
      </c>
      <c r="AJ33">
        <v>6215</v>
      </c>
      <c r="AK33" t="s">
        <v>753</v>
      </c>
      <c r="AL33" t="s">
        <v>602</v>
      </c>
      <c r="AM33">
        <v>0</v>
      </c>
      <c r="AN33">
        <v>0</v>
      </c>
      <c r="AO33">
        <v>0</v>
      </c>
      <c r="AP33">
        <v>0</v>
      </c>
      <c r="AQ33">
        <v>0</v>
      </c>
      <c r="AS33">
        <v>0</v>
      </c>
      <c r="AT33">
        <v>0</v>
      </c>
      <c r="AU33">
        <v>0</v>
      </c>
      <c r="AV33">
        <v>0</v>
      </c>
      <c r="AW33">
        <v>819223</v>
      </c>
      <c r="AX33">
        <v>820001</v>
      </c>
      <c r="AY33">
        <v>0</v>
      </c>
      <c r="AZ33">
        <v>26656</v>
      </c>
      <c r="BA33">
        <v>0</v>
      </c>
      <c r="BB33">
        <v>0</v>
      </c>
      <c r="BC33">
        <v>0</v>
      </c>
      <c r="BD33">
        <v>0</v>
      </c>
      <c r="BE33">
        <v>0</v>
      </c>
      <c r="BF33">
        <v>721956</v>
      </c>
      <c r="BG33">
        <v>0</v>
      </c>
      <c r="BJ33">
        <v>0</v>
      </c>
      <c r="BK33">
        <v>0</v>
      </c>
      <c r="BL33">
        <v>0</v>
      </c>
      <c r="BM33">
        <v>0</v>
      </c>
      <c r="BN33">
        <v>0</v>
      </c>
      <c r="BO33">
        <v>0</v>
      </c>
      <c r="BP33">
        <v>0</v>
      </c>
      <c r="BQ33">
        <v>923</v>
      </c>
      <c r="BS33">
        <v>0</v>
      </c>
      <c r="BT33">
        <v>0</v>
      </c>
      <c r="BU33">
        <v>0</v>
      </c>
      <c r="BV33">
        <v>0</v>
      </c>
      <c r="BW33">
        <v>0</v>
      </c>
      <c r="BY33">
        <v>0</v>
      </c>
      <c r="CA33">
        <v>0</v>
      </c>
      <c r="CB33">
        <v>0</v>
      </c>
      <c r="CC33">
        <v>0</v>
      </c>
      <c r="CD33">
        <v>0</v>
      </c>
      <c r="CE33">
        <v>0</v>
      </c>
      <c r="CF33">
        <v>0</v>
      </c>
      <c r="CG33">
        <v>0</v>
      </c>
      <c r="CH33">
        <v>0</v>
      </c>
      <c r="CI33">
        <v>0</v>
      </c>
      <c r="CJ33">
        <v>4</v>
      </c>
      <c r="CK33">
        <v>0</v>
      </c>
      <c r="CL33">
        <v>0</v>
      </c>
      <c r="CN33">
        <v>0</v>
      </c>
      <c r="CO33">
        <v>1</v>
      </c>
      <c r="CP33">
        <v>0</v>
      </c>
      <c r="CQ33">
        <v>0</v>
      </c>
      <c r="CR33">
        <v>56.573</v>
      </c>
      <c r="CS33">
        <v>0</v>
      </c>
      <c r="CT33">
        <v>0</v>
      </c>
      <c r="CU33">
        <v>0</v>
      </c>
      <c r="CV33">
        <v>0</v>
      </c>
      <c r="CW33">
        <v>0</v>
      </c>
      <c r="CX33">
        <v>0</v>
      </c>
      <c r="CY33">
        <v>0</v>
      </c>
      <c r="CZ33">
        <v>0</v>
      </c>
      <c r="DB33">
        <v>302366</v>
      </c>
      <c r="DC33">
        <v>0</v>
      </c>
      <c r="DD33">
        <v>0</v>
      </c>
      <c r="DE33">
        <v>27035</v>
      </c>
      <c r="DF33">
        <v>27035</v>
      </c>
      <c r="DG33">
        <v>4.3500000000000005</v>
      </c>
      <c r="DH33">
        <v>0</v>
      </c>
      <c r="DI33">
        <v>0</v>
      </c>
      <c r="DK33">
        <v>4435</v>
      </c>
      <c r="DL33">
        <v>0</v>
      </c>
      <c r="DM33">
        <v>292170</v>
      </c>
      <c r="DN33">
        <v>778</v>
      </c>
      <c r="DO33">
        <v>0</v>
      </c>
      <c r="DP33">
        <v>0</v>
      </c>
      <c r="DQ33">
        <v>0</v>
      </c>
      <c r="DR33">
        <v>0</v>
      </c>
      <c r="DS33">
        <v>0</v>
      </c>
      <c r="DT33">
        <v>0</v>
      </c>
      <c r="DU33">
        <v>0</v>
      </c>
      <c r="DV33">
        <v>0</v>
      </c>
      <c r="DW33">
        <v>0</v>
      </c>
      <c r="DX33">
        <v>0</v>
      </c>
      <c r="DY33">
        <v>0</v>
      </c>
      <c r="DZ33">
        <v>0</v>
      </c>
      <c r="EA33">
        <v>0</v>
      </c>
      <c r="EB33">
        <v>0</v>
      </c>
      <c r="EC33">
        <v>19.445</v>
      </c>
      <c r="ED33">
        <v>138978</v>
      </c>
      <c r="EE33">
        <v>0</v>
      </c>
      <c r="EF33">
        <v>0</v>
      </c>
      <c r="EG33">
        <v>0</v>
      </c>
      <c r="EH33">
        <v>153970</v>
      </c>
      <c r="EI33">
        <v>0</v>
      </c>
      <c r="EJ33">
        <v>0</v>
      </c>
      <c r="EK33">
        <v>7.4180000000000001</v>
      </c>
      <c r="EL33">
        <v>0</v>
      </c>
      <c r="EM33">
        <v>0</v>
      </c>
      <c r="EN33">
        <v>0.504</v>
      </c>
      <c r="EO33">
        <v>0</v>
      </c>
      <c r="EP33">
        <v>0</v>
      </c>
      <c r="EQ33">
        <v>7.9220000000000006</v>
      </c>
      <c r="ER33">
        <v>0</v>
      </c>
      <c r="ES33">
        <v>24.774000000000001</v>
      </c>
      <c r="ET33">
        <v>0</v>
      </c>
      <c r="EV33">
        <v>0</v>
      </c>
      <c r="EW33">
        <v>0</v>
      </c>
      <c r="EX33">
        <v>0</v>
      </c>
      <c r="EZ33">
        <v>695300</v>
      </c>
      <c r="FA33">
        <v>0</v>
      </c>
      <c r="FB33">
        <v>721178</v>
      </c>
      <c r="FC33">
        <v>0</v>
      </c>
      <c r="FD33">
        <v>0</v>
      </c>
      <c r="FE33">
        <v>106266</v>
      </c>
      <c r="FF33">
        <v>18435</v>
      </c>
      <c r="FG33">
        <v>7.0629999999999998E-2</v>
      </c>
      <c r="FH33">
        <v>3.1918000000000002E-2</v>
      </c>
      <c r="FI33">
        <v>0</v>
      </c>
      <c r="FJ33">
        <v>0</v>
      </c>
      <c r="FK33">
        <v>116.16300000000001</v>
      </c>
      <c r="FL33">
        <v>845879</v>
      </c>
      <c r="FM33">
        <v>0</v>
      </c>
      <c r="FN33">
        <v>0</v>
      </c>
      <c r="FO33">
        <v>0</v>
      </c>
      <c r="FP33">
        <v>0</v>
      </c>
      <c r="FQ33">
        <v>0</v>
      </c>
      <c r="FR33">
        <v>0</v>
      </c>
      <c r="FS33">
        <v>0</v>
      </c>
      <c r="FT33">
        <v>0</v>
      </c>
      <c r="FU33">
        <v>0</v>
      </c>
      <c r="FV33">
        <v>0</v>
      </c>
      <c r="FW33">
        <v>0</v>
      </c>
      <c r="FX33">
        <v>0</v>
      </c>
      <c r="FY33">
        <v>0</v>
      </c>
      <c r="GB33">
        <v>0</v>
      </c>
      <c r="GC33">
        <v>0</v>
      </c>
      <c r="GD33">
        <v>0</v>
      </c>
      <c r="GF33">
        <v>0</v>
      </c>
      <c r="GG33">
        <v>0</v>
      </c>
      <c r="GH33">
        <v>0</v>
      </c>
      <c r="GI33">
        <v>0</v>
      </c>
      <c r="GK33">
        <v>0</v>
      </c>
      <c r="GL33">
        <v>0</v>
      </c>
      <c r="GM33">
        <v>0</v>
      </c>
      <c r="GN33">
        <v>0</v>
      </c>
      <c r="GO33">
        <v>0</v>
      </c>
      <c r="GQ33">
        <v>0</v>
      </c>
      <c r="GR33">
        <v>0</v>
      </c>
      <c r="GS33">
        <v>0</v>
      </c>
      <c r="GT33">
        <v>0</v>
      </c>
      <c r="HB33">
        <v>0</v>
      </c>
      <c r="HC33">
        <v>3.9798E-2</v>
      </c>
      <c r="HD33">
        <v>0</v>
      </c>
      <c r="HE33">
        <v>0</v>
      </c>
      <c r="HF33">
        <v>65387</v>
      </c>
      <c r="HG33">
        <v>24860</v>
      </c>
      <c r="HH33">
        <v>8905</v>
      </c>
      <c r="HI33">
        <v>0</v>
      </c>
      <c r="HJ33">
        <v>0</v>
      </c>
      <c r="HK33">
        <v>0</v>
      </c>
      <c r="HL33">
        <v>0</v>
      </c>
      <c r="HM33">
        <v>0</v>
      </c>
      <c r="HN33">
        <v>0</v>
      </c>
      <c r="HO33">
        <v>0</v>
      </c>
      <c r="HP33">
        <v>0</v>
      </c>
      <c r="HQ33">
        <v>0</v>
      </c>
      <c r="HR33">
        <v>0</v>
      </c>
      <c r="HS33">
        <v>694522</v>
      </c>
      <c r="HT33">
        <v>18435</v>
      </c>
      <c r="HW33">
        <v>0</v>
      </c>
      <c r="HX33">
        <v>1</v>
      </c>
      <c r="HY33">
        <v>2</v>
      </c>
      <c r="HZ33">
        <v>7</v>
      </c>
      <c r="IA33">
        <v>2</v>
      </c>
      <c r="IB33">
        <v>5</v>
      </c>
      <c r="IC33">
        <v>17</v>
      </c>
      <c r="ID33">
        <v>0</v>
      </c>
      <c r="IE33">
        <v>0</v>
      </c>
      <c r="IF33">
        <v>0</v>
      </c>
      <c r="IG33">
        <v>40</v>
      </c>
      <c r="IH33">
        <v>14.328000000000001</v>
      </c>
      <c r="II33">
        <v>0</v>
      </c>
      <c r="IJ33">
        <v>0.73199999999999998</v>
      </c>
      <c r="IK33">
        <v>0</v>
      </c>
      <c r="IL33">
        <v>0</v>
      </c>
      <c r="IM33">
        <v>0</v>
      </c>
      <c r="IN33">
        <v>0</v>
      </c>
      <c r="IO33">
        <v>0</v>
      </c>
      <c r="IP33">
        <v>0</v>
      </c>
      <c r="IQ33">
        <v>0.73199999999999998</v>
      </c>
      <c r="IR33">
        <v>455</v>
      </c>
      <c r="IS33">
        <v>0</v>
      </c>
      <c r="IT33">
        <v>0</v>
      </c>
      <c r="IU33">
        <v>0</v>
      </c>
      <c r="IV33">
        <v>0</v>
      </c>
      <c r="IW33">
        <v>6215</v>
      </c>
      <c r="IX33">
        <v>0</v>
      </c>
      <c r="IY33">
        <v>0</v>
      </c>
      <c r="IZ33">
        <v>0</v>
      </c>
      <c r="JA33">
        <v>0</v>
      </c>
      <c r="JB33">
        <v>0</v>
      </c>
      <c r="JC33">
        <v>0</v>
      </c>
      <c r="JD33">
        <v>0</v>
      </c>
      <c r="JE33">
        <v>0</v>
      </c>
      <c r="JF33">
        <v>0</v>
      </c>
      <c r="JG33">
        <v>0</v>
      </c>
      <c r="JH33">
        <v>0</v>
      </c>
      <c r="JJ33">
        <v>0</v>
      </c>
      <c r="JK33">
        <v>0</v>
      </c>
      <c r="JL33">
        <v>0</v>
      </c>
      <c r="JM33">
        <v>0</v>
      </c>
      <c r="JO33">
        <v>0</v>
      </c>
      <c r="JP33">
        <v>0</v>
      </c>
      <c r="JQ33">
        <v>0</v>
      </c>
      <c r="JR33">
        <v>0</v>
      </c>
      <c r="JS33">
        <v>0</v>
      </c>
      <c r="JT33">
        <v>0</v>
      </c>
      <c r="JU33">
        <v>0</v>
      </c>
      <c r="JW33">
        <v>0</v>
      </c>
      <c r="JX33">
        <v>0</v>
      </c>
      <c r="JY33">
        <v>0</v>
      </c>
      <c r="JZ33">
        <v>0</v>
      </c>
      <c r="KD33">
        <v>0</v>
      </c>
      <c r="KE33">
        <v>7559</v>
      </c>
      <c r="KG33">
        <v>0</v>
      </c>
      <c r="KH33">
        <v>0</v>
      </c>
      <c r="KI33">
        <v>0</v>
      </c>
      <c r="KJ33">
        <v>23</v>
      </c>
      <c r="KK33">
        <v>17</v>
      </c>
      <c r="KL33">
        <v>14295</v>
      </c>
      <c r="KM33">
        <v>10566</v>
      </c>
      <c r="KN33">
        <v>0</v>
      </c>
      <c r="KO33">
        <v>0</v>
      </c>
      <c r="KP33">
        <v>0</v>
      </c>
      <c r="KQ33">
        <v>0</v>
      </c>
      <c r="KS33">
        <v>0</v>
      </c>
      <c r="KT33">
        <v>0</v>
      </c>
      <c r="KU33">
        <v>0</v>
      </c>
      <c r="KW33">
        <v>0</v>
      </c>
      <c r="KX33">
        <v>0</v>
      </c>
      <c r="KY33">
        <v>0</v>
      </c>
      <c r="KZ33">
        <v>0</v>
      </c>
      <c r="LA33">
        <v>0</v>
      </c>
      <c r="LB33">
        <v>0</v>
      </c>
      <c r="LD33">
        <v>0</v>
      </c>
      <c r="LE33">
        <v>0</v>
      </c>
      <c r="LF33">
        <v>0</v>
      </c>
      <c r="LG33">
        <v>0</v>
      </c>
      <c r="LH33">
        <v>0</v>
      </c>
      <c r="LI33">
        <v>0</v>
      </c>
      <c r="LJ33">
        <v>0</v>
      </c>
      <c r="LK33">
        <v>0</v>
      </c>
      <c r="LL33">
        <v>0</v>
      </c>
      <c r="LM33">
        <v>0</v>
      </c>
      <c r="LN33">
        <v>0</v>
      </c>
      <c r="LO33">
        <v>0</v>
      </c>
      <c r="LP33">
        <v>0</v>
      </c>
      <c r="LQ33">
        <v>0</v>
      </c>
      <c r="LR33">
        <v>0</v>
      </c>
      <c r="LS33">
        <v>0</v>
      </c>
      <c r="LT33">
        <v>0</v>
      </c>
      <c r="LU33">
        <v>0</v>
      </c>
      <c r="LV33">
        <v>0</v>
      </c>
      <c r="LW33">
        <v>0</v>
      </c>
      <c r="LX33">
        <v>0</v>
      </c>
      <c r="LY33">
        <v>0</v>
      </c>
      <c r="LZ33">
        <v>0</v>
      </c>
      <c r="MA33">
        <v>0</v>
      </c>
      <c r="MB33">
        <v>0</v>
      </c>
      <c r="MC33">
        <v>0</v>
      </c>
      <c r="MD33">
        <v>0</v>
      </c>
      <c r="ME33">
        <v>0</v>
      </c>
      <c r="MF33">
        <v>0</v>
      </c>
      <c r="MG33">
        <v>819223</v>
      </c>
      <c r="MH33">
        <v>0</v>
      </c>
      <c r="MI33">
        <v>0</v>
      </c>
      <c r="MJ33">
        <v>0</v>
      </c>
      <c r="MK33">
        <v>0</v>
      </c>
      <c r="ML33">
        <v>0</v>
      </c>
    </row>
    <row r="34" spans="1:350" customFormat="1" x14ac:dyDescent="0.3">
      <c r="A34">
        <v>45755</v>
      </c>
      <c r="B34" s="4">
        <v>21803</v>
      </c>
      <c r="C34">
        <v>9</v>
      </c>
      <c r="D34">
        <v>2026</v>
      </c>
      <c r="E34">
        <v>6215</v>
      </c>
      <c r="F34">
        <v>0</v>
      </c>
      <c r="G34">
        <v>239.143</v>
      </c>
      <c r="H34">
        <v>230.42500000000001</v>
      </c>
      <c r="I34">
        <v>230.42500000000001</v>
      </c>
      <c r="J34">
        <v>239.143</v>
      </c>
      <c r="K34">
        <v>0</v>
      </c>
      <c r="L34">
        <v>6215</v>
      </c>
      <c r="M34">
        <v>0</v>
      </c>
      <c r="N34">
        <v>0</v>
      </c>
      <c r="P34">
        <v>238.96800000000002</v>
      </c>
      <c r="Q34">
        <v>0</v>
      </c>
      <c r="R34">
        <v>112587</v>
      </c>
      <c r="S34">
        <v>471.13900000000001</v>
      </c>
      <c r="U34">
        <v>0</v>
      </c>
      <c r="V34">
        <v>100.018</v>
      </c>
      <c r="W34">
        <v>62161</v>
      </c>
      <c r="X34">
        <v>62161</v>
      </c>
      <c r="Z34">
        <v>0</v>
      </c>
      <c r="AC34">
        <v>0</v>
      </c>
      <c r="AD34" t="s">
        <v>427</v>
      </c>
      <c r="AE34">
        <v>0</v>
      </c>
      <c r="AH34">
        <v>0</v>
      </c>
      <c r="AI34">
        <v>0</v>
      </c>
      <c r="AJ34">
        <v>6215</v>
      </c>
      <c r="AK34" t="s">
        <v>753</v>
      </c>
      <c r="AL34" t="s">
        <v>457</v>
      </c>
      <c r="AM34">
        <v>0</v>
      </c>
      <c r="AN34">
        <v>0</v>
      </c>
      <c r="AO34">
        <v>0</v>
      </c>
      <c r="AP34">
        <v>0</v>
      </c>
      <c r="AQ34">
        <v>0</v>
      </c>
      <c r="AS34">
        <v>0</v>
      </c>
      <c r="AT34">
        <v>0</v>
      </c>
      <c r="AU34">
        <v>0</v>
      </c>
      <c r="AV34">
        <v>0</v>
      </c>
      <c r="AW34">
        <v>3022931</v>
      </c>
      <c r="AX34">
        <v>2985320</v>
      </c>
      <c r="AY34">
        <v>0</v>
      </c>
      <c r="AZ34">
        <v>112587</v>
      </c>
      <c r="BA34">
        <v>17.833000000000002</v>
      </c>
      <c r="BB34">
        <v>0</v>
      </c>
      <c r="BC34">
        <v>0</v>
      </c>
      <c r="BD34">
        <v>0</v>
      </c>
      <c r="BE34">
        <v>0</v>
      </c>
      <c r="BF34">
        <v>2641628</v>
      </c>
      <c r="BG34">
        <v>0</v>
      </c>
      <c r="BJ34">
        <v>0</v>
      </c>
      <c r="BK34">
        <v>0</v>
      </c>
      <c r="BL34">
        <v>0</v>
      </c>
      <c r="BM34">
        <v>0</v>
      </c>
      <c r="BN34">
        <v>0</v>
      </c>
      <c r="BO34">
        <v>0</v>
      </c>
      <c r="BP34">
        <v>0</v>
      </c>
      <c r="BQ34">
        <v>889</v>
      </c>
      <c r="BS34">
        <v>0</v>
      </c>
      <c r="BT34">
        <v>0</v>
      </c>
      <c r="BU34">
        <v>0</v>
      </c>
      <c r="BV34">
        <v>0</v>
      </c>
      <c r="BW34">
        <v>0</v>
      </c>
      <c r="BY34">
        <v>0</v>
      </c>
      <c r="CA34">
        <v>0</v>
      </c>
      <c r="CB34">
        <v>0</v>
      </c>
      <c r="CC34">
        <v>0</v>
      </c>
      <c r="CD34">
        <v>0</v>
      </c>
      <c r="CE34">
        <v>0</v>
      </c>
      <c r="CF34">
        <v>0</v>
      </c>
      <c r="CG34">
        <v>0</v>
      </c>
      <c r="CH34">
        <v>38070</v>
      </c>
      <c r="CI34">
        <v>0</v>
      </c>
      <c r="CJ34">
        <v>4</v>
      </c>
      <c r="CK34">
        <v>0</v>
      </c>
      <c r="CL34">
        <v>0</v>
      </c>
      <c r="CN34">
        <v>0</v>
      </c>
      <c r="CO34">
        <v>1</v>
      </c>
      <c r="CP34">
        <v>0</v>
      </c>
      <c r="CQ34">
        <v>2</v>
      </c>
      <c r="CR34">
        <v>239.143</v>
      </c>
      <c r="CS34">
        <v>0</v>
      </c>
      <c r="CT34">
        <v>0</v>
      </c>
      <c r="CU34">
        <v>0</v>
      </c>
      <c r="CV34">
        <v>0</v>
      </c>
      <c r="CW34">
        <v>0</v>
      </c>
      <c r="CX34">
        <v>0</v>
      </c>
      <c r="CY34">
        <v>0</v>
      </c>
      <c r="CZ34">
        <v>0</v>
      </c>
      <c r="DB34">
        <v>1432091</v>
      </c>
      <c r="DC34">
        <v>0</v>
      </c>
      <c r="DD34">
        <v>0</v>
      </c>
      <c r="DE34">
        <v>484149</v>
      </c>
      <c r="DF34">
        <v>484149</v>
      </c>
      <c r="DG34">
        <v>77.900000000000006</v>
      </c>
      <c r="DH34">
        <v>0</v>
      </c>
      <c r="DI34">
        <v>0</v>
      </c>
      <c r="DK34">
        <v>3915</v>
      </c>
      <c r="DL34">
        <v>0</v>
      </c>
      <c r="DM34">
        <v>172405</v>
      </c>
      <c r="DN34">
        <v>459</v>
      </c>
      <c r="DO34">
        <v>0</v>
      </c>
      <c r="DP34">
        <v>0</v>
      </c>
      <c r="DQ34">
        <v>0</v>
      </c>
      <c r="DR34">
        <v>0</v>
      </c>
      <c r="DS34">
        <v>0</v>
      </c>
      <c r="DT34">
        <v>0</v>
      </c>
      <c r="DU34">
        <v>0</v>
      </c>
      <c r="DV34">
        <v>0</v>
      </c>
      <c r="DW34">
        <v>0</v>
      </c>
      <c r="DX34">
        <v>0</v>
      </c>
      <c r="DY34">
        <v>0</v>
      </c>
      <c r="DZ34">
        <v>0</v>
      </c>
      <c r="EA34">
        <v>0</v>
      </c>
      <c r="EB34">
        <v>0</v>
      </c>
      <c r="EC34">
        <v>0</v>
      </c>
      <c r="ED34">
        <v>0</v>
      </c>
      <c r="EE34">
        <v>0</v>
      </c>
      <c r="EF34">
        <v>0</v>
      </c>
      <c r="EG34">
        <v>0</v>
      </c>
      <c r="EH34">
        <v>172864</v>
      </c>
      <c r="EI34">
        <v>0</v>
      </c>
      <c r="EJ34">
        <v>0</v>
      </c>
      <c r="EK34">
        <v>7.8880000000000008</v>
      </c>
      <c r="EL34">
        <v>0</v>
      </c>
      <c r="EM34">
        <v>0</v>
      </c>
      <c r="EN34">
        <v>0.83000000000000007</v>
      </c>
      <c r="EO34">
        <v>0</v>
      </c>
      <c r="EP34">
        <v>0</v>
      </c>
      <c r="EQ34">
        <v>8.718</v>
      </c>
      <c r="ER34">
        <v>0</v>
      </c>
      <c r="ES34">
        <v>27.814</v>
      </c>
      <c r="ET34">
        <v>0</v>
      </c>
      <c r="EV34">
        <v>0</v>
      </c>
      <c r="EW34">
        <v>0</v>
      </c>
      <c r="EX34">
        <v>0</v>
      </c>
      <c r="EZ34">
        <v>2529041</v>
      </c>
      <c r="FA34">
        <v>0</v>
      </c>
      <c r="FB34">
        <v>2641169</v>
      </c>
      <c r="FC34">
        <v>0</v>
      </c>
      <c r="FD34">
        <v>0</v>
      </c>
      <c r="FE34">
        <v>388827</v>
      </c>
      <c r="FF34">
        <v>67452</v>
      </c>
      <c r="FG34">
        <v>7.0629999999999998E-2</v>
      </c>
      <c r="FH34">
        <v>3.1918000000000002E-2</v>
      </c>
      <c r="FI34">
        <v>0</v>
      </c>
      <c r="FJ34">
        <v>0</v>
      </c>
      <c r="FK34">
        <v>425.041</v>
      </c>
      <c r="FL34">
        <v>3135518</v>
      </c>
      <c r="FM34">
        <v>0</v>
      </c>
      <c r="FN34">
        <v>0</v>
      </c>
      <c r="FO34">
        <v>0</v>
      </c>
      <c r="FP34">
        <v>0</v>
      </c>
      <c r="FQ34">
        <v>0</v>
      </c>
      <c r="FR34">
        <v>0</v>
      </c>
      <c r="FS34">
        <v>0</v>
      </c>
      <c r="FT34">
        <v>0</v>
      </c>
      <c r="FU34">
        <v>0</v>
      </c>
      <c r="FV34">
        <v>0</v>
      </c>
      <c r="FW34">
        <v>0</v>
      </c>
      <c r="FX34">
        <v>0</v>
      </c>
      <c r="FY34">
        <v>0</v>
      </c>
      <c r="GB34">
        <v>0</v>
      </c>
      <c r="GC34">
        <v>0</v>
      </c>
      <c r="GD34">
        <v>0</v>
      </c>
      <c r="GF34">
        <v>0</v>
      </c>
      <c r="GG34">
        <v>0</v>
      </c>
      <c r="GH34">
        <v>0</v>
      </c>
      <c r="GI34">
        <v>0</v>
      </c>
      <c r="GK34">
        <v>0</v>
      </c>
      <c r="GL34">
        <v>0</v>
      </c>
      <c r="GM34">
        <v>0</v>
      </c>
      <c r="GN34">
        <v>0</v>
      </c>
      <c r="GO34">
        <v>0</v>
      </c>
      <c r="GQ34">
        <v>0</v>
      </c>
      <c r="GR34">
        <v>0</v>
      </c>
      <c r="GS34">
        <v>0</v>
      </c>
      <c r="GT34">
        <v>0</v>
      </c>
      <c r="HB34">
        <v>379934357</v>
      </c>
      <c r="HC34">
        <v>3.9798E-2</v>
      </c>
      <c r="HD34">
        <v>38070</v>
      </c>
      <c r="HE34">
        <v>0</v>
      </c>
      <c r="HF34">
        <v>309691</v>
      </c>
      <c r="HG34">
        <v>1865</v>
      </c>
      <c r="HH34">
        <v>106934</v>
      </c>
      <c r="HI34">
        <v>0</v>
      </c>
      <c r="HJ34">
        <v>71873</v>
      </c>
      <c r="HK34">
        <v>0</v>
      </c>
      <c r="HL34">
        <v>0</v>
      </c>
      <c r="HM34">
        <v>0</v>
      </c>
      <c r="HN34">
        <v>0</v>
      </c>
      <c r="HO34">
        <v>0</v>
      </c>
      <c r="HP34">
        <v>0</v>
      </c>
      <c r="HQ34">
        <v>0</v>
      </c>
      <c r="HR34">
        <v>0</v>
      </c>
      <c r="HS34">
        <v>2528582</v>
      </c>
      <c r="HT34">
        <v>67452</v>
      </c>
      <c r="HW34">
        <v>0</v>
      </c>
      <c r="HX34">
        <v>27</v>
      </c>
      <c r="HY34">
        <v>38</v>
      </c>
      <c r="HZ34">
        <v>47</v>
      </c>
      <c r="IA34">
        <v>52</v>
      </c>
      <c r="IB34">
        <v>136</v>
      </c>
      <c r="IC34">
        <v>300</v>
      </c>
      <c r="ID34">
        <v>0</v>
      </c>
      <c r="IE34">
        <v>0</v>
      </c>
      <c r="IF34">
        <v>0</v>
      </c>
      <c r="IG34">
        <v>3</v>
      </c>
      <c r="IH34">
        <v>172.05800000000002</v>
      </c>
      <c r="II34">
        <v>0</v>
      </c>
      <c r="IJ34">
        <v>100.018</v>
      </c>
      <c r="IK34">
        <v>0</v>
      </c>
      <c r="IL34">
        <v>0</v>
      </c>
      <c r="IM34">
        <v>0</v>
      </c>
      <c r="IN34">
        <v>0</v>
      </c>
      <c r="IO34">
        <v>0</v>
      </c>
      <c r="IP34">
        <v>0</v>
      </c>
      <c r="IQ34">
        <v>100.018</v>
      </c>
      <c r="IR34">
        <v>62161</v>
      </c>
      <c r="IS34">
        <v>0</v>
      </c>
      <c r="IT34">
        <v>0</v>
      </c>
      <c r="IU34">
        <v>0</v>
      </c>
      <c r="IV34">
        <v>0</v>
      </c>
      <c r="IW34">
        <v>6215</v>
      </c>
      <c r="IX34">
        <v>0</v>
      </c>
      <c r="IY34">
        <v>0</v>
      </c>
      <c r="IZ34">
        <v>0</v>
      </c>
      <c r="JA34">
        <v>0</v>
      </c>
      <c r="JB34">
        <v>0</v>
      </c>
      <c r="JC34">
        <v>0</v>
      </c>
      <c r="JD34">
        <v>0</v>
      </c>
      <c r="JE34">
        <v>0</v>
      </c>
      <c r="JF34">
        <v>0</v>
      </c>
      <c r="JG34">
        <v>0</v>
      </c>
      <c r="JH34">
        <v>0</v>
      </c>
      <c r="JJ34">
        <v>0</v>
      </c>
      <c r="JK34">
        <v>0</v>
      </c>
      <c r="JL34">
        <v>0</v>
      </c>
      <c r="JM34">
        <v>0</v>
      </c>
      <c r="JO34">
        <v>0</v>
      </c>
      <c r="JP34">
        <v>0</v>
      </c>
      <c r="JQ34">
        <v>0</v>
      </c>
      <c r="JR34">
        <v>0</v>
      </c>
      <c r="JS34">
        <v>0</v>
      </c>
      <c r="JT34">
        <v>0</v>
      </c>
      <c r="JU34">
        <v>0</v>
      </c>
      <c r="JW34">
        <v>0</v>
      </c>
      <c r="JX34">
        <v>0</v>
      </c>
      <c r="JY34">
        <v>0</v>
      </c>
      <c r="JZ34">
        <v>0</v>
      </c>
      <c r="KD34">
        <v>0</v>
      </c>
      <c r="KE34">
        <v>7559</v>
      </c>
      <c r="KG34">
        <v>0</v>
      </c>
      <c r="KH34">
        <v>0</v>
      </c>
      <c r="KI34">
        <v>0</v>
      </c>
      <c r="KJ34">
        <v>1</v>
      </c>
      <c r="KK34">
        <v>2</v>
      </c>
      <c r="KL34">
        <v>622</v>
      </c>
      <c r="KM34">
        <v>1243</v>
      </c>
      <c r="KN34">
        <v>0</v>
      </c>
      <c r="KO34">
        <v>0</v>
      </c>
      <c r="KP34">
        <v>0</v>
      </c>
      <c r="KQ34">
        <v>0</v>
      </c>
      <c r="KS34">
        <v>0</v>
      </c>
      <c r="KT34">
        <v>0</v>
      </c>
      <c r="KU34">
        <v>0</v>
      </c>
      <c r="KW34">
        <v>0</v>
      </c>
      <c r="KX34">
        <v>0</v>
      </c>
      <c r="KY34">
        <v>0</v>
      </c>
      <c r="KZ34">
        <v>0</v>
      </c>
      <c r="LA34">
        <v>0</v>
      </c>
      <c r="LB34">
        <v>0</v>
      </c>
      <c r="LD34">
        <v>0</v>
      </c>
      <c r="LE34">
        <v>0</v>
      </c>
      <c r="LF34">
        <v>0</v>
      </c>
      <c r="LG34">
        <v>0</v>
      </c>
      <c r="LH34">
        <v>0</v>
      </c>
      <c r="LI34">
        <v>0</v>
      </c>
      <c r="LJ34">
        <v>227.137</v>
      </c>
      <c r="LK34">
        <v>2</v>
      </c>
      <c r="LL34">
        <v>67080</v>
      </c>
      <c r="LM34">
        <v>4793</v>
      </c>
      <c r="LN34">
        <v>0</v>
      </c>
      <c r="LO34">
        <v>0</v>
      </c>
      <c r="LP34">
        <v>0</v>
      </c>
      <c r="LQ34">
        <v>0</v>
      </c>
      <c r="LR34">
        <v>0</v>
      </c>
      <c r="LS34">
        <v>0</v>
      </c>
      <c r="LT34">
        <v>0</v>
      </c>
      <c r="LU34">
        <v>0</v>
      </c>
      <c r="LV34">
        <v>0</v>
      </c>
      <c r="LW34">
        <v>0</v>
      </c>
      <c r="LX34">
        <v>0</v>
      </c>
      <c r="LY34">
        <v>0</v>
      </c>
      <c r="LZ34">
        <v>0</v>
      </c>
      <c r="MA34">
        <v>0</v>
      </c>
      <c r="MB34">
        <v>0</v>
      </c>
      <c r="MC34">
        <v>0</v>
      </c>
      <c r="MD34">
        <v>0</v>
      </c>
      <c r="ME34">
        <v>0</v>
      </c>
      <c r="MF34">
        <v>0</v>
      </c>
      <c r="MG34">
        <v>3022931</v>
      </c>
      <c r="MH34">
        <v>0</v>
      </c>
      <c r="MI34">
        <v>0</v>
      </c>
      <c r="MJ34">
        <v>0</v>
      </c>
      <c r="MK34">
        <v>0</v>
      </c>
      <c r="ML34">
        <v>0</v>
      </c>
    </row>
    <row r="35" spans="1:350" customFormat="1" x14ac:dyDescent="0.3">
      <c r="A35">
        <v>45755</v>
      </c>
      <c r="B35" s="4">
        <v>21805</v>
      </c>
      <c r="C35">
        <v>9</v>
      </c>
      <c r="D35">
        <v>2026</v>
      </c>
      <c r="E35">
        <v>6215</v>
      </c>
      <c r="F35">
        <v>0</v>
      </c>
      <c r="G35">
        <v>422.411</v>
      </c>
      <c r="H35">
        <v>403.04700000000003</v>
      </c>
      <c r="I35">
        <v>403.04700000000003</v>
      </c>
      <c r="J35">
        <v>422.411</v>
      </c>
      <c r="K35">
        <v>0</v>
      </c>
      <c r="L35">
        <v>6215</v>
      </c>
      <c r="M35">
        <v>0</v>
      </c>
      <c r="N35">
        <v>0</v>
      </c>
      <c r="P35">
        <v>422.19600000000003</v>
      </c>
      <c r="Q35">
        <v>0</v>
      </c>
      <c r="R35">
        <v>198913</v>
      </c>
      <c r="S35">
        <v>471.13900000000001</v>
      </c>
      <c r="U35">
        <v>0</v>
      </c>
      <c r="V35">
        <v>38.347999999999999</v>
      </c>
      <c r="W35">
        <v>23833</v>
      </c>
      <c r="X35">
        <v>23833</v>
      </c>
      <c r="Z35">
        <v>0</v>
      </c>
      <c r="AC35">
        <v>0</v>
      </c>
      <c r="AD35" t="s">
        <v>427</v>
      </c>
      <c r="AE35">
        <v>0</v>
      </c>
      <c r="AH35">
        <v>0</v>
      </c>
      <c r="AI35">
        <v>0</v>
      </c>
      <c r="AJ35">
        <v>6215</v>
      </c>
      <c r="AK35" t="s">
        <v>753</v>
      </c>
      <c r="AL35" t="s">
        <v>458</v>
      </c>
      <c r="AM35">
        <v>0</v>
      </c>
      <c r="AN35">
        <v>0</v>
      </c>
      <c r="AO35">
        <v>0</v>
      </c>
      <c r="AP35">
        <v>0</v>
      </c>
      <c r="AQ35">
        <v>0</v>
      </c>
      <c r="AS35">
        <v>0</v>
      </c>
      <c r="AT35">
        <v>0</v>
      </c>
      <c r="AU35">
        <v>0</v>
      </c>
      <c r="AV35">
        <v>0</v>
      </c>
      <c r="AW35">
        <v>4990557</v>
      </c>
      <c r="AX35">
        <v>4924492</v>
      </c>
      <c r="AY35">
        <v>0</v>
      </c>
      <c r="AZ35">
        <v>198913</v>
      </c>
      <c r="BA35">
        <v>0</v>
      </c>
      <c r="BB35">
        <v>1700</v>
      </c>
      <c r="BC35">
        <v>1690</v>
      </c>
      <c r="BD35">
        <v>4</v>
      </c>
      <c r="BE35">
        <v>11</v>
      </c>
      <c r="BF35">
        <v>4345271</v>
      </c>
      <c r="BG35">
        <v>0</v>
      </c>
      <c r="BJ35">
        <v>0</v>
      </c>
      <c r="BK35">
        <v>0</v>
      </c>
      <c r="BL35">
        <v>0</v>
      </c>
      <c r="BM35">
        <v>0</v>
      </c>
      <c r="BN35">
        <v>0</v>
      </c>
      <c r="BO35">
        <v>0</v>
      </c>
      <c r="BP35">
        <v>0</v>
      </c>
      <c r="BQ35">
        <v>857</v>
      </c>
      <c r="BS35">
        <v>0</v>
      </c>
      <c r="BT35">
        <v>0</v>
      </c>
      <c r="BU35">
        <v>0</v>
      </c>
      <c r="BV35">
        <v>0</v>
      </c>
      <c r="BW35">
        <v>0</v>
      </c>
      <c r="BY35">
        <v>0</v>
      </c>
      <c r="CA35">
        <v>0</v>
      </c>
      <c r="CB35">
        <v>0</v>
      </c>
      <c r="CC35">
        <v>0</v>
      </c>
      <c r="CD35">
        <v>0</v>
      </c>
      <c r="CE35">
        <v>0</v>
      </c>
      <c r="CF35">
        <v>0</v>
      </c>
      <c r="CG35">
        <v>0</v>
      </c>
      <c r="CH35">
        <v>67244</v>
      </c>
      <c r="CI35">
        <v>0</v>
      </c>
      <c r="CJ35">
        <v>4</v>
      </c>
      <c r="CK35">
        <v>0</v>
      </c>
      <c r="CL35">
        <v>0</v>
      </c>
      <c r="CN35">
        <v>0</v>
      </c>
      <c r="CO35">
        <v>1</v>
      </c>
      <c r="CP35">
        <v>0</v>
      </c>
      <c r="CQ35">
        <v>0</v>
      </c>
      <c r="CR35">
        <v>422.411</v>
      </c>
      <c r="CS35">
        <v>0</v>
      </c>
      <c r="CT35">
        <v>0</v>
      </c>
      <c r="CU35">
        <v>0</v>
      </c>
      <c r="CV35">
        <v>0</v>
      </c>
      <c r="CW35">
        <v>0</v>
      </c>
      <c r="CX35">
        <v>0</v>
      </c>
      <c r="CY35">
        <v>0</v>
      </c>
      <c r="CZ35">
        <v>0</v>
      </c>
      <c r="DB35">
        <v>2504937</v>
      </c>
      <c r="DC35">
        <v>0</v>
      </c>
      <c r="DD35">
        <v>0</v>
      </c>
      <c r="DE35">
        <v>562691</v>
      </c>
      <c r="DF35">
        <v>562691</v>
      </c>
      <c r="DG35">
        <v>90.538000000000011</v>
      </c>
      <c r="DH35">
        <v>0</v>
      </c>
      <c r="DI35">
        <v>0</v>
      </c>
      <c r="DK35">
        <v>3422</v>
      </c>
      <c r="DL35">
        <v>0</v>
      </c>
      <c r="DM35">
        <v>438966</v>
      </c>
      <c r="DN35">
        <v>1169</v>
      </c>
      <c r="DO35">
        <v>0</v>
      </c>
      <c r="DP35">
        <v>0</v>
      </c>
      <c r="DQ35">
        <v>0</v>
      </c>
      <c r="DR35">
        <v>0</v>
      </c>
      <c r="DS35">
        <v>0</v>
      </c>
      <c r="DT35">
        <v>0</v>
      </c>
      <c r="DU35">
        <v>0</v>
      </c>
      <c r="DV35">
        <v>0</v>
      </c>
      <c r="DW35">
        <v>0</v>
      </c>
      <c r="DX35">
        <v>0</v>
      </c>
      <c r="DY35">
        <v>0</v>
      </c>
      <c r="DZ35">
        <v>0</v>
      </c>
      <c r="EA35">
        <v>0</v>
      </c>
      <c r="EB35">
        <v>0</v>
      </c>
      <c r="EC35">
        <v>9.0350000000000001</v>
      </c>
      <c r="ED35">
        <v>64575</v>
      </c>
      <c r="EE35">
        <v>0</v>
      </c>
      <c r="EF35">
        <v>0</v>
      </c>
      <c r="EG35">
        <v>0</v>
      </c>
      <c r="EH35">
        <v>375560</v>
      </c>
      <c r="EI35">
        <v>0</v>
      </c>
      <c r="EJ35">
        <v>0</v>
      </c>
      <c r="EK35">
        <v>16.846</v>
      </c>
      <c r="EL35">
        <v>0</v>
      </c>
      <c r="EM35">
        <v>1.35</v>
      </c>
      <c r="EN35">
        <v>1.1680000000000001</v>
      </c>
      <c r="EO35">
        <v>0</v>
      </c>
      <c r="EP35">
        <v>0</v>
      </c>
      <c r="EQ35">
        <v>19.364000000000001</v>
      </c>
      <c r="ER35">
        <v>0</v>
      </c>
      <c r="ES35">
        <v>60.428000000000004</v>
      </c>
      <c r="ET35">
        <v>0</v>
      </c>
      <c r="EV35">
        <v>0</v>
      </c>
      <c r="EW35">
        <v>0</v>
      </c>
      <c r="EX35">
        <v>0</v>
      </c>
      <c r="EZ35">
        <v>4173948</v>
      </c>
      <c r="FA35">
        <v>0</v>
      </c>
      <c r="FB35">
        <v>4371682</v>
      </c>
      <c r="FC35">
        <v>0</v>
      </c>
      <c r="FD35">
        <v>0</v>
      </c>
      <c r="FE35">
        <v>639590</v>
      </c>
      <c r="FF35">
        <v>110954</v>
      </c>
      <c r="FG35">
        <v>7.0629999999999998E-2</v>
      </c>
      <c r="FH35">
        <v>3.1918000000000002E-2</v>
      </c>
      <c r="FI35">
        <v>0</v>
      </c>
      <c r="FJ35">
        <v>0</v>
      </c>
      <c r="FK35">
        <v>699.15899999999999</v>
      </c>
      <c r="FL35">
        <v>5189470</v>
      </c>
      <c r="FM35">
        <v>0</v>
      </c>
      <c r="FN35">
        <v>0</v>
      </c>
      <c r="FO35">
        <v>27590</v>
      </c>
      <c r="FP35">
        <v>0</v>
      </c>
      <c r="FQ35">
        <v>27590</v>
      </c>
      <c r="FR35">
        <v>27590</v>
      </c>
      <c r="FS35">
        <v>0</v>
      </c>
      <c r="FT35">
        <v>0</v>
      </c>
      <c r="FU35">
        <v>0</v>
      </c>
      <c r="FV35">
        <v>0</v>
      </c>
      <c r="FW35">
        <v>0</v>
      </c>
      <c r="FX35">
        <v>0</v>
      </c>
      <c r="FY35">
        <v>0</v>
      </c>
      <c r="GB35">
        <v>0</v>
      </c>
      <c r="GC35">
        <v>0</v>
      </c>
      <c r="GD35">
        <v>0</v>
      </c>
      <c r="GF35">
        <v>0</v>
      </c>
      <c r="GG35">
        <v>0</v>
      </c>
      <c r="GH35">
        <v>0</v>
      </c>
      <c r="GI35">
        <v>0</v>
      </c>
      <c r="GK35">
        <v>0</v>
      </c>
      <c r="GL35">
        <v>0</v>
      </c>
      <c r="GM35">
        <v>0</v>
      </c>
      <c r="GN35">
        <v>0</v>
      </c>
      <c r="GO35">
        <v>0</v>
      </c>
      <c r="GQ35">
        <v>0</v>
      </c>
      <c r="GR35">
        <v>0</v>
      </c>
      <c r="GS35">
        <v>0</v>
      </c>
      <c r="GT35">
        <v>0</v>
      </c>
      <c r="HB35">
        <v>379934357</v>
      </c>
      <c r="HC35">
        <v>3.9798E-2</v>
      </c>
      <c r="HD35">
        <v>67244</v>
      </c>
      <c r="HE35">
        <v>0</v>
      </c>
      <c r="HF35">
        <v>541695</v>
      </c>
      <c r="HG35">
        <v>2486</v>
      </c>
      <c r="HH35">
        <v>118503</v>
      </c>
      <c r="HI35">
        <v>0</v>
      </c>
      <c r="HJ35">
        <v>145291</v>
      </c>
      <c r="HK35">
        <v>0</v>
      </c>
      <c r="HL35">
        <v>0</v>
      </c>
      <c r="HM35">
        <v>0</v>
      </c>
      <c r="HN35">
        <v>4000</v>
      </c>
      <c r="HO35">
        <v>0</v>
      </c>
      <c r="HP35">
        <v>0</v>
      </c>
      <c r="HQ35">
        <v>0</v>
      </c>
      <c r="HR35">
        <v>0</v>
      </c>
      <c r="HS35">
        <v>4172769</v>
      </c>
      <c r="HT35">
        <v>110954</v>
      </c>
      <c r="HW35">
        <v>0</v>
      </c>
      <c r="HX35">
        <v>49</v>
      </c>
      <c r="HY35">
        <v>46</v>
      </c>
      <c r="HZ35">
        <v>47</v>
      </c>
      <c r="IA35">
        <v>51</v>
      </c>
      <c r="IB35">
        <v>158</v>
      </c>
      <c r="IC35">
        <v>351</v>
      </c>
      <c r="ID35">
        <v>0</v>
      </c>
      <c r="IE35">
        <v>0</v>
      </c>
      <c r="IF35">
        <v>0</v>
      </c>
      <c r="IG35">
        <v>4</v>
      </c>
      <c r="IH35">
        <v>190.673</v>
      </c>
      <c r="II35">
        <v>0</v>
      </c>
      <c r="IJ35">
        <v>38.347999999999999</v>
      </c>
      <c r="IK35">
        <v>0</v>
      </c>
      <c r="IL35">
        <v>0</v>
      </c>
      <c r="IM35">
        <v>0</v>
      </c>
      <c r="IN35">
        <v>0</v>
      </c>
      <c r="IO35">
        <v>0</v>
      </c>
      <c r="IP35">
        <v>0</v>
      </c>
      <c r="IQ35">
        <v>38.347999999999999</v>
      </c>
      <c r="IR35">
        <v>23833</v>
      </c>
      <c r="IS35">
        <v>0</v>
      </c>
      <c r="IT35">
        <v>0</v>
      </c>
      <c r="IU35">
        <v>0</v>
      </c>
      <c r="IV35">
        <v>0</v>
      </c>
      <c r="IW35">
        <v>6215</v>
      </c>
      <c r="IX35">
        <v>0</v>
      </c>
      <c r="IY35">
        <v>0</v>
      </c>
      <c r="IZ35">
        <v>0</v>
      </c>
      <c r="JA35">
        <v>0</v>
      </c>
      <c r="JB35">
        <v>0</v>
      </c>
      <c r="JC35">
        <v>0</v>
      </c>
      <c r="JD35">
        <v>0</v>
      </c>
      <c r="JE35">
        <v>0</v>
      </c>
      <c r="JF35">
        <v>0</v>
      </c>
      <c r="JG35">
        <v>0</v>
      </c>
      <c r="JH35">
        <v>4000</v>
      </c>
      <c r="JJ35">
        <v>0</v>
      </c>
      <c r="JK35">
        <v>0</v>
      </c>
      <c r="JL35">
        <v>0</v>
      </c>
      <c r="JM35">
        <v>0</v>
      </c>
      <c r="JO35">
        <v>0</v>
      </c>
      <c r="JP35">
        <v>0</v>
      </c>
      <c r="JQ35">
        <v>0</v>
      </c>
      <c r="JR35">
        <v>0</v>
      </c>
      <c r="JS35">
        <v>0</v>
      </c>
      <c r="JT35">
        <v>0</v>
      </c>
      <c r="JU35">
        <v>1740</v>
      </c>
      <c r="JW35">
        <v>0</v>
      </c>
      <c r="JX35">
        <v>0</v>
      </c>
      <c r="JY35">
        <v>0</v>
      </c>
      <c r="JZ35">
        <v>0</v>
      </c>
      <c r="KD35">
        <v>1740</v>
      </c>
      <c r="KE35">
        <v>7559</v>
      </c>
      <c r="KG35">
        <v>0</v>
      </c>
      <c r="KH35">
        <v>0</v>
      </c>
      <c r="KI35">
        <v>0</v>
      </c>
      <c r="KJ35">
        <v>2</v>
      </c>
      <c r="KK35">
        <v>2</v>
      </c>
      <c r="KL35">
        <v>1243</v>
      </c>
      <c r="KM35">
        <v>1243</v>
      </c>
      <c r="KN35">
        <v>0</v>
      </c>
      <c r="KO35">
        <v>0</v>
      </c>
      <c r="KP35">
        <v>0</v>
      </c>
      <c r="KQ35">
        <v>0</v>
      </c>
      <c r="KS35">
        <v>0</v>
      </c>
      <c r="KT35">
        <v>0</v>
      </c>
      <c r="KU35">
        <v>0</v>
      </c>
      <c r="KW35">
        <v>0</v>
      </c>
      <c r="KX35">
        <v>0</v>
      </c>
      <c r="KY35">
        <v>0</v>
      </c>
      <c r="KZ35">
        <v>0</v>
      </c>
      <c r="LA35">
        <v>0</v>
      </c>
      <c r="LB35">
        <v>0</v>
      </c>
      <c r="LD35">
        <v>0</v>
      </c>
      <c r="LE35">
        <v>0</v>
      </c>
      <c r="LF35">
        <v>0</v>
      </c>
      <c r="LG35">
        <v>0</v>
      </c>
      <c r="LH35">
        <v>0</v>
      </c>
      <c r="LI35">
        <v>0</v>
      </c>
      <c r="LJ35">
        <v>527.52700000000004</v>
      </c>
      <c r="LK35">
        <v>4</v>
      </c>
      <c r="LL35">
        <v>134160</v>
      </c>
      <c r="LM35">
        <v>11131</v>
      </c>
      <c r="LN35">
        <v>0</v>
      </c>
      <c r="LO35">
        <v>0</v>
      </c>
      <c r="LP35">
        <v>0</v>
      </c>
      <c r="LQ35">
        <v>0</v>
      </c>
      <c r="LR35">
        <v>0</v>
      </c>
      <c r="LS35">
        <v>0</v>
      </c>
      <c r="LT35">
        <v>0</v>
      </c>
      <c r="LU35">
        <v>0</v>
      </c>
      <c r="LV35">
        <v>0</v>
      </c>
      <c r="LW35">
        <v>0</v>
      </c>
      <c r="LX35">
        <v>0</v>
      </c>
      <c r="LY35">
        <v>0</v>
      </c>
      <c r="LZ35">
        <v>0</v>
      </c>
      <c r="MA35">
        <v>0</v>
      </c>
      <c r="MB35">
        <v>0</v>
      </c>
      <c r="MC35">
        <v>0</v>
      </c>
      <c r="MD35">
        <v>0</v>
      </c>
      <c r="ME35">
        <v>0</v>
      </c>
      <c r="MF35">
        <v>0</v>
      </c>
      <c r="MG35">
        <v>4990557</v>
      </c>
      <c r="MH35">
        <v>0</v>
      </c>
      <c r="MI35">
        <v>0</v>
      </c>
      <c r="MJ35">
        <v>0</v>
      </c>
      <c r="MK35">
        <v>0</v>
      </c>
      <c r="ML35">
        <v>0</v>
      </c>
    </row>
    <row r="36" spans="1:350" customFormat="1" x14ac:dyDescent="0.3">
      <c r="A36">
        <v>45755</v>
      </c>
      <c r="B36" s="4">
        <v>43801</v>
      </c>
      <c r="C36">
        <v>9</v>
      </c>
      <c r="D36">
        <v>2026</v>
      </c>
      <c r="E36">
        <v>6215</v>
      </c>
      <c r="F36">
        <v>0</v>
      </c>
      <c r="G36">
        <v>1388.5</v>
      </c>
      <c r="H36">
        <v>1362.3110000000001</v>
      </c>
      <c r="I36">
        <v>1362.3110000000001</v>
      </c>
      <c r="J36">
        <v>1388.5</v>
      </c>
      <c r="K36">
        <v>0</v>
      </c>
      <c r="L36">
        <v>6215</v>
      </c>
      <c r="M36">
        <v>0</v>
      </c>
      <c r="N36">
        <v>0</v>
      </c>
      <c r="P36">
        <v>1383.838</v>
      </c>
      <c r="Q36">
        <v>0</v>
      </c>
      <c r="R36">
        <v>651980</v>
      </c>
      <c r="S36">
        <v>471.13900000000001</v>
      </c>
      <c r="U36">
        <v>0</v>
      </c>
      <c r="V36">
        <v>252.55700000000002</v>
      </c>
      <c r="W36">
        <v>156964</v>
      </c>
      <c r="X36">
        <v>156964</v>
      </c>
      <c r="Z36">
        <v>0</v>
      </c>
      <c r="AC36">
        <v>0</v>
      </c>
      <c r="AD36" t="s">
        <v>427</v>
      </c>
      <c r="AE36">
        <v>0</v>
      </c>
      <c r="AH36">
        <v>0</v>
      </c>
      <c r="AI36">
        <v>0</v>
      </c>
      <c r="AJ36">
        <v>6215</v>
      </c>
      <c r="AK36" t="s">
        <v>753</v>
      </c>
      <c r="AL36" t="s">
        <v>459</v>
      </c>
      <c r="AM36">
        <v>0</v>
      </c>
      <c r="AN36">
        <v>0</v>
      </c>
      <c r="AO36">
        <v>0</v>
      </c>
      <c r="AP36">
        <v>0</v>
      </c>
      <c r="AQ36">
        <v>0</v>
      </c>
      <c r="AS36">
        <v>0</v>
      </c>
      <c r="AT36">
        <v>0</v>
      </c>
      <c r="AU36">
        <v>0</v>
      </c>
      <c r="AV36">
        <v>0</v>
      </c>
      <c r="AW36">
        <v>13011448</v>
      </c>
      <c r="AX36">
        <v>12792196</v>
      </c>
      <c r="AY36">
        <v>0</v>
      </c>
      <c r="AZ36">
        <v>651980</v>
      </c>
      <c r="BA36">
        <v>0</v>
      </c>
      <c r="BB36">
        <v>0</v>
      </c>
      <c r="BC36">
        <v>0</v>
      </c>
      <c r="BD36">
        <v>0</v>
      </c>
      <c r="BE36">
        <v>0</v>
      </c>
      <c r="BF36">
        <v>11461611</v>
      </c>
      <c r="BG36">
        <v>0</v>
      </c>
      <c r="BJ36">
        <v>0</v>
      </c>
      <c r="BK36">
        <v>0</v>
      </c>
      <c r="BL36">
        <v>0</v>
      </c>
      <c r="BM36">
        <v>0</v>
      </c>
      <c r="BN36">
        <v>0</v>
      </c>
      <c r="BO36">
        <v>0</v>
      </c>
      <c r="BP36">
        <v>0</v>
      </c>
      <c r="BQ36">
        <v>678</v>
      </c>
      <c r="BS36">
        <v>0</v>
      </c>
      <c r="BT36">
        <v>0</v>
      </c>
      <c r="BU36">
        <v>0</v>
      </c>
      <c r="BV36">
        <v>0</v>
      </c>
      <c r="BW36">
        <v>0</v>
      </c>
      <c r="BY36">
        <v>0</v>
      </c>
      <c r="CA36">
        <v>0</v>
      </c>
      <c r="CB36">
        <v>0</v>
      </c>
      <c r="CC36">
        <v>0</v>
      </c>
      <c r="CD36">
        <v>0</v>
      </c>
      <c r="CE36">
        <v>0</v>
      </c>
      <c r="CF36">
        <v>0</v>
      </c>
      <c r="CG36">
        <v>0</v>
      </c>
      <c r="CH36">
        <v>221038</v>
      </c>
      <c r="CI36">
        <v>0</v>
      </c>
      <c r="CJ36">
        <v>4</v>
      </c>
      <c r="CK36">
        <v>0</v>
      </c>
      <c r="CL36">
        <v>0</v>
      </c>
      <c r="CN36">
        <v>0</v>
      </c>
      <c r="CO36">
        <v>1</v>
      </c>
      <c r="CP36">
        <v>0</v>
      </c>
      <c r="CQ36">
        <v>0</v>
      </c>
      <c r="CR36">
        <v>1388.5</v>
      </c>
      <c r="CS36">
        <v>0</v>
      </c>
      <c r="CT36">
        <v>0</v>
      </c>
      <c r="CU36">
        <v>0</v>
      </c>
      <c r="CV36">
        <v>0</v>
      </c>
      <c r="CW36">
        <v>0</v>
      </c>
      <c r="CX36">
        <v>0</v>
      </c>
      <c r="CY36">
        <v>0</v>
      </c>
      <c r="CZ36">
        <v>0</v>
      </c>
      <c r="DB36">
        <v>8466763</v>
      </c>
      <c r="DC36">
        <v>0</v>
      </c>
      <c r="DD36">
        <v>0</v>
      </c>
      <c r="DE36">
        <v>45913</v>
      </c>
      <c r="DF36">
        <v>45913</v>
      </c>
      <c r="DG36">
        <v>7.3880000000000008</v>
      </c>
      <c r="DH36">
        <v>0</v>
      </c>
      <c r="DI36">
        <v>0</v>
      </c>
      <c r="DK36">
        <v>680</v>
      </c>
      <c r="DL36">
        <v>0</v>
      </c>
      <c r="DM36">
        <v>670798</v>
      </c>
      <c r="DN36">
        <v>1786</v>
      </c>
      <c r="DO36">
        <v>0</v>
      </c>
      <c r="DP36">
        <v>0</v>
      </c>
      <c r="DQ36">
        <v>0</v>
      </c>
      <c r="DR36">
        <v>0</v>
      </c>
      <c r="DS36">
        <v>0</v>
      </c>
      <c r="DT36">
        <v>0</v>
      </c>
      <c r="DU36">
        <v>0</v>
      </c>
      <c r="DV36">
        <v>0</v>
      </c>
      <c r="DW36">
        <v>0</v>
      </c>
      <c r="DX36">
        <v>0</v>
      </c>
      <c r="DY36">
        <v>0</v>
      </c>
      <c r="DZ36">
        <v>0</v>
      </c>
      <c r="EA36">
        <v>0</v>
      </c>
      <c r="EB36">
        <v>0</v>
      </c>
      <c r="EC36">
        <v>20.91</v>
      </c>
      <c r="ED36">
        <v>149449</v>
      </c>
      <c r="EE36">
        <v>0</v>
      </c>
      <c r="EF36">
        <v>0</v>
      </c>
      <c r="EG36">
        <v>0</v>
      </c>
      <c r="EH36">
        <v>523135</v>
      </c>
      <c r="EI36">
        <v>0</v>
      </c>
      <c r="EJ36">
        <v>0</v>
      </c>
      <c r="EK36">
        <v>22.008000000000003</v>
      </c>
      <c r="EL36">
        <v>0</v>
      </c>
      <c r="EM36">
        <v>1.3780000000000001</v>
      </c>
      <c r="EN36">
        <v>2.8029999999999999</v>
      </c>
      <c r="EO36">
        <v>0</v>
      </c>
      <c r="EP36">
        <v>0</v>
      </c>
      <c r="EQ36">
        <v>26.189</v>
      </c>
      <c r="ER36">
        <v>0</v>
      </c>
      <c r="ES36">
        <v>84.173000000000002</v>
      </c>
      <c r="ET36">
        <v>0</v>
      </c>
      <c r="EV36">
        <v>0</v>
      </c>
      <c r="EW36">
        <v>0</v>
      </c>
      <c r="EX36">
        <v>0</v>
      </c>
      <c r="EZ36">
        <v>10812471</v>
      </c>
      <c r="FA36">
        <v>0</v>
      </c>
      <c r="FB36">
        <v>11462665</v>
      </c>
      <c r="FC36">
        <v>0</v>
      </c>
      <c r="FD36">
        <v>0</v>
      </c>
      <c r="FE36">
        <v>1687060</v>
      </c>
      <c r="FF36">
        <v>292665</v>
      </c>
      <c r="FG36">
        <v>7.0629999999999998E-2</v>
      </c>
      <c r="FH36">
        <v>3.1918000000000002E-2</v>
      </c>
      <c r="FI36">
        <v>0</v>
      </c>
      <c r="FJ36">
        <v>0</v>
      </c>
      <c r="FK36">
        <v>1844.1850000000002</v>
      </c>
      <c r="FL36">
        <v>13663428</v>
      </c>
      <c r="FM36">
        <v>0</v>
      </c>
      <c r="FN36">
        <v>0</v>
      </c>
      <c r="FO36">
        <v>0</v>
      </c>
      <c r="FP36">
        <v>0</v>
      </c>
      <c r="FQ36">
        <v>0</v>
      </c>
      <c r="FR36">
        <v>0</v>
      </c>
      <c r="FS36">
        <v>0</v>
      </c>
      <c r="FT36">
        <v>0</v>
      </c>
      <c r="FU36">
        <v>0</v>
      </c>
      <c r="FV36">
        <v>0</v>
      </c>
      <c r="FW36">
        <v>0</v>
      </c>
      <c r="FX36">
        <v>0</v>
      </c>
      <c r="FY36">
        <v>0</v>
      </c>
      <c r="GB36">
        <v>0</v>
      </c>
      <c r="GC36">
        <v>0</v>
      </c>
      <c r="GD36">
        <v>0</v>
      </c>
      <c r="GF36">
        <v>0</v>
      </c>
      <c r="GG36">
        <v>0</v>
      </c>
      <c r="GH36">
        <v>0</v>
      </c>
      <c r="GI36">
        <v>0</v>
      </c>
      <c r="GK36">
        <v>0</v>
      </c>
      <c r="GL36">
        <v>0</v>
      </c>
      <c r="GM36">
        <v>0</v>
      </c>
      <c r="GN36">
        <v>0</v>
      </c>
      <c r="GO36">
        <v>0</v>
      </c>
      <c r="GQ36">
        <v>0</v>
      </c>
      <c r="GR36">
        <v>0</v>
      </c>
      <c r="GS36">
        <v>0</v>
      </c>
      <c r="GT36">
        <v>0</v>
      </c>
      <c r="HB36">
        <v>379934357</v>
      </c>
      <c r="HC36">
        <v>3.9798E-2</v>
      </c>
      <c r="HD36">
        <v>221038</v>
      </c>
      <c r="HE36">
        <v>0</v>
      </c>
      <c r="HF36">
        <v>1830946</v>
      </c>
      <c r="HG36">
        <v>17402</v>
      </c>
      <c r="HH36">
        <v>118440</v>
      </c>
      <c r="HI36">
        <v>0</v>
      </c>
      <c r="HJ36">
        <v>62599</v>
      </c>
      <c r="HK36">
        <v>2831</v>
      </c>
      <c r="HL36">
        <v>9</v>
      </c>
      <c r="HM36">
        <v>90000</v>
      </c>
      <c r="HN36">
        <v>0</v>
      </c>
      <c r="HO36">
        <v>0</v>
      </c>
      <c r="HP36">
        <v>0</v>
      </c>
      <c r="HQ36">
        <v>0</v>
      </c>
      <c r="HR36">
        <v>0</v>
      </c>
      <c r="HS36">
        <v>10810685</v>
      </c>
      <c r="HT36">
        <v>292665</v>
      </c>
      <c r="HW36">
        <v>0</v>
      </c>
      <c r="HX36">
        <v>22</v>
      </c>
      <c r="HY36">
        <v>5</v>
      </c>
      <c r="HZ36">
        <v>5</v>
      </c>
      <c r="IA36">
        <v>0</v>
      </c>
      <c r="IB36">
        <v>0</v>
      </c>
      <c r="IC36">
        <v>32</v>
      </c>
      <c r="ID36">
        <v>0</v>
      </c>
      <c r="IE36">
        <v>0</v>
      </c>
      <c r="IF36">
        <v>0</v>
      </c>
      <c r="IG36">
        <v>28</v>
      </c>
      <c r="IH36">
        <v>190.572</v>
      </c>
      <c r="II36">
        <v>0</v>
      </c>
      <c r="IJ36">
        <v>252.55700000000002</v>
      </c>
      <c r="IK36">
        <v>0</v>
      </c>
      <c r="IL36">
        <v>3</v>
      </c>
      <c r="IM36">
        <v>25</v>
      </c>
      <c r="IN36">
        <v>0</v>
      </c>
      <c r="IO36">
        <v>28</v>
      </c>
      <c r="IP36">
        <v>0</v>
      </c>
      <c r="IQ36">
        <v>252.55700000000002</v>
      </c>
      <c r="IR36">
        <v>156964</v>
      </c>
      <c r="IS36">
        <v>0</v>
      </c>
      <c r="IT36">
        <v>15000</v>
      </c>
      <c r="IU36">
        <v>75000</v>
      </c>
      <c r="IV36">
        <v>0</v>
      </c>
      <c r="IW36">
        <v>6215</v>
      </c>
      <c r="IX36">
        <v>0</v>
      </c>
      <c r="IY36">
        <v>0</v>
      </c>
      <c r="IZ36">
        <v>0</v>
      </c>
      <c r="JA36">
        <v>0</v>
      </c>
      <c r="JB36">
        <v>0</v>
      </c>
      <c r="JC36">
        <v>0</v>
      </c>
      <c r="JD36">
        <v>0</v>
      </c>
      <c r="JE36">
        <v>0</v>
      </c>
      <c r="JF36">
        <v>0</v>
      </c>
      <c r="JG36">
        <v>0</v>
      </c>
      <c r="JH36">
        <v>0</v>
      </c>
      <c r="JJ36">
        <v>0</v>
      </c>
      <c r="JK36">
        <v>0</v>
      </c>
      <c r="JL36">
        <v>0</v>
      </c>
      <c r="JM36">
        <v>0</v>
      </c>
      <c r="JO36">
        <v>0</v>
      </c>
      <c r="JP36">
        <v>0</v>
      </c>
      <c r="JQ36">
        <v>0</v>
      </c>
      <c r="JR36">
        <v>0</v>
      </c>
      <c r="JS36">
        <v>0</v>
      </c>
      <c r="JT36">
        <v>0</v>
      </c>
      <c r="JU36">
        <v>0</v>
      </c>
      <c r="JW36">
        <v>0</v>
      </c>
      <c r="JX36">
        <v>0</v>
      </c>
      <c r="JY36">
        <v>0</v>
      </c>
      <c r="JZ36">
        <v>0</v>
      </c>
      <c r="KD36">
        <v>0</v>
      </c>
      <c r="KE36">
        <v>7559</v>
      </c>
      <c r="KG36">
        <v>0</v>
      </c>
      <c r="KH36">
        <v>0</v>
      </c>
      <c r="KI36">
        <v>0</v>
      </c>
      <c r="KJ36">
        <v>6</v>
      </c>
      <c r="KK36">
        <v>22</v>
      </c>
      <c r="KL36">
        <v>3729</v>
      </c>
      <c r="KM36">
        <v>13673</v>
      </c>
      <c r="KN36">
        <v>0</v>
      </c>
      <c r="KO36">
        <v>0</v>
      </c>
      <c r="KP36">
        <v>0</v>
      </c>
      <c r="KQ36">
        <v>0</v>
      </c>
      <c r="KS36">
        <v>0</v>
      </c>
      <c r="KT36">
        <v>0</v>
      </c>
      <c r="KU36">
        <v>0</v>
      </c>
      <c r="KW36">
        <v>0</v>
      </c>
      <c r="KX36">
        <v>0</v>
      </c>
      <c r="KY36">
        <v>0</v>
      </c>
      <c r="KZ36">
        <v>0</v>
      </c>
      <c r="LA36">
        <v>0</v>
      </c>
      <c r="LB36">
        <v>0</v>
      </c>
      <c r="LD36">
        <v>0</v>
      </c>
      <c r="LE36">
        <v>0</v>
      </c>
      <c r="LF36">
        <v>0</v>
      </c>
      <c r="LG36">
        <v>0</v>
      </c>
      <c r="LH36">
        <v>0</v>
      </c>
      <c r="LI36">
        <v>0</v>
      </c>
      <c r="LJ36">
        <v>1377.1890000000001</v>
      </c>
      <c r="LK36">
        <v>1</v>
      </c>
      <c r="LL36">
        <v>33540</v>
      </c>
      <c r="LM36">
        <v>29059</v>
      </c>
      <c r="LN36">
        <v>0</v>
      </c>
      <c r="LO36">
        <v>0</v>
      </c>
      <c r="LP36">
        <v>0</v>
      </c>
      <c r="LQ36">
        <v>0</v>
      </c>
      <c r="LR36">
        <v>0</v>
      </c>
      <c r="LS36">
        <v>0</v>
      </c>
      <c r="LT36">
        <v>0</v>
      </c>
      <c r="LU36">
        <v>0</v>
      </c>
      <c r="LV36">
        <v>0</v>
      </c>
      <c r="LW36">
        <v>0</v>
      </c>
      <c r="LX36">
        <v>0</v>
      </c>
      <c r="LY36">
        <v>0</v>
      </c>
      <c r="LZ36">
        <v>0</v>
      </c>
      <c r="MA36">
        <v>0</v>
      </c>
      <c r="MB36">
        <v>0</v>
      </c>
      <c r="MC36">
        <v>0</v>
      </c>
      <c r="MD36">
        <v>0</v>
      </c>
      <c r="ME36">
        <v>0</v>
      </c>
      <c r="MF36">
        <v>0</v>
      </c>
      <c r="MG36">
        <v>13011448</v>
      </c>
      <c r="MH36">
        <v>0</v>
      </c>
      <c r="MI36">
        <v>0</v>
      </c>
      <c r="MJ36">
        <v>0</v>
      </c>
      <c r="MK36">
        <v>0</v>
      </c>
      <c r="ML36">
        <v>0</v>
      </c>
    </row>
    <row r="37" spans="1:350" customFormat="1" x14ac:dyDescent="0.3">
      <c r="A37">
        <v>45755</v>
      </c>
      <c r="B37" s="4">
        <v>43802</v>
      </c>
      <c r="C37">
        <v>9</v>
      </c>
      <c r="D37">
        <v>2026</v>
      </c>
      <c r="E37">
        <v>6215</v>
      </c>
      <c r="F37">
        <v>0</v>
      </c>
      <c r="G37">
        <v>253.375</v>
      </c>
      <c r="H37">
        <v>248.80500000000001</v>
      </c>
      <c r="I37">
        <v>248.80500000000001</v>
      </c>
      <c r="J37">
        <v>253.375</v>
      </c>
      <c r="K37">
        <v>0</v>
      </c>
      <c r="L37">
        <v>6215</v>
      </c>
      <c r="M37">
        <v>0</v>
      </c>
      <c r="N37">
        <v>0</v>
      </c>
      <c r="P37">
        <v>253.23700000000002</v>
      </c>
      <c r="Q37">
        <v>0</v>
      </c>
      <c r="R37">
        <v>119310</v>
      </c>
      <c r="S37">
        <v>471.13900000000001</v>
      </c>
      <c r="U37">
        <v>0</v>
      </c>
      <c r="V37">
        <v>103.575</v>
      </c>
      <c r="W37">
        <v>64372</v>
      </c>
      <c r="X37">
        <v>64372</v>
      </c>
      <c r="Z37">
        <v>0</v>
      </c>
      <c r="AC37">
        <v>0</v>
      </c>
      <c r="AD37" t="s">
        <v>427</v>
      </c>
      <c r="AE37">
        <v>0</v>
      </c>
      <c r="AH37">
        <v>0</v>
      </c>
      <c r="AI37">
        <v>0</v>
      </c>
      <c r="AJ37">
        <v>6215</v>
      </c>
      <c r="AK37" t="s">
        <v>753</v>
      </c>
      <c r="AL37" t="s">
        <v>617</v>
      </c>
      <c r="AM37">
        <v>0</v>
      </c>
      <c r="AN37">
        <v>0</v>
      </c>
      <c r="AO37">
        <v>0</v>
      </c>
      <c r="AP37">
        <v>0</v>
      </c>
      <c r="AQ37">
        <v>0</v>
      </c>
      <c r="AS37">
        <v>0</v>
      </c>
      <c r="AT37">
        <v>0</v>
      </c>
      <c r="AU37">
        <v>0</v>
      </c>
      <c r="AV37">
        <v>0</v>
      </c>
      <c r="AW37">
        <v>2464758</v>
      </c>
      <c r="AX37">
        <v>2424698</v>
      </c>
      <c r="AY37">
        <v>0</v>
      </c>
      <c r="AZ37">
        <v>119310</v>
      </c>
      <c r="BA37">
        <v>0</v>
      </c>
      <c r="BB37">
        <v>0</v>
      </c>
      <c r="BC37">
        <v>0</v>
      </c>
      <c r="BD37">
        <v>0</v>
      </c>
      <c r="BE37">
        <v>0</v>
      </c>
      <c r="BF37">
        <v>2169311</v>
      </c>
      <c r="BG37">
        <v>0</v>
      </c>
      <c r="BJ37">
        <v>0</v>
      </c>
      <c r="BK37">
        <v>0</v>
      </c>
      <c r="BL37">
        <v>0</v>
      </c>
      <c r="BM37">
        <v>0</v>
      </c>
      <c r="BN37">
        <v>0</v>
      </c>
      <c r="BO37">
        <v>0</v>
      </c>
      <c r="BP37">
        <v>0</v>
      </c>
      <c r="BQ37">
        <v>886</v>
      </c>
      <c r="BS37">
        <v>0</v>
      </c>
      <c r="BT37">
        <v>0</v>
      </c>
      <c r="BU37">
        <v>0</v>
      </c>
      <c r="BV37">
        <v>0</v>
      </c>
      <c r="BW37">
        <v>0</v>
      </c>
      <c r="BY37">
        <v>0</v>
      </c>
      <c r="CA37">
        <v>0</v>
      </c>
      <c r="CB37">
        <v>0</v>
      </c>
      <c r="CC37">
        <v>0</v>
      </c>
      <c r="CD37">
        <v>0</v>
      </c>
      <c r="CE37">
        <v>0</v>
      </c>
      <c r="CF37">
        <v>0</v>
      </c>
      <c r="CG37">
        <v>0</v>
      </c>
      <c r="CH37">
        <v>40335</v>
      </c>
      <c r="CI37">
        <v>0</v>
      </c>
      <c r="CJ37">
        <v>5</v>
      </c>
      <c r="CK37">
        <v>0</v>
      </c>
      <c r="CL37">
        <v>0</v>
      </c>
      <c r="CN37">
        <v>0</v>
      </c>
      <c r="CO37">
        <v>1</v>
      </c>
      <c r="CP37">
        <v>0</v>
      </c>
      <c r="CQ37">
        <v>0</v>
      </c>
      <c r="CR37">
        <v>253.375</v>
      </c>
      <c r="CS37">
        <v>0</v>
      </c>
      <c r="CT37">
        <v>0</v>
      </c>
      <c r="CU37">
        <v>0</v>
      </c>
      <c r="CV37">
        <v>0</v>
      </c>
      <c r="CW37">
        <v>0</v>
      </c>
      <c r="CX37">
        <v>0</v>
      </c>
      <c r="CY37">
        <v>0</v>
      </c>
      <c r="CZ37">
        <v>0</v>
      </c>
      <c r="DB37">
        <v>1546323</v>
      </c>
      <c r="DC37">
        <v>0</v>
      </c>
      <c r="DD37">
        <v>0</v>
      </c>
      <c r="DE37">
        <v>8468</v>
      </c>
      <c r="DF37">
        <v>8468</v>
      </c>
      <c r="DG37">
        <v>1.363</v>
      </c>
      <c r="DH37">
        <v>0</v>
      </c>
      <c r="DI37">
        <v>0</v>
      </c>
      <c r="DK37">
        <v>3863</v>
      </c>
      <c r="DL37">
        <v>0</v>
      </c>
      <c r="DM37">
        <v>103206</v>
      </c>
      <c r="DN37">
        <v>275</v>
      </c>
      <c r="DO37">
        <v>0</v>
      </c>
      <c r="DP37">
        <v>0</v>
      </c>
      <c r="DQ37">
        <v>0</v>
      </c>
      <c r="DR37">
        <v>0</v>
      </c>
      <c r="DS37">
        <v>0</v>
      </c>
      <c r="DT37">
        <v>0</v>
      </c>
      <c r="DU37">
        <v>0</v>
      </c>
      <c r="DV37">
        <v>0</v>
      </c>
      <c r="DW37">
        <v>0</v>
      </c>
      <c r="DX37">
        <v>0</v>
      </c>
      <c r="DY37">
        <v>0</v>
      </c>
      <c r="DZ37">
        <v>0</v>
      </c>
      <c r="EA37">
        <v>0</v>
      </c>
      <c r="EB37">
        <v>0</v>
      </c>
      <c r="EC37">
        <v>1.9770000000000001</v>
      </c>
      <c r="ED37">
        <v>14130</v>
      </c>
      <c r="EE37">
        <v>0</v>
      </c>
      <c r="EF37">
        <v>0</v>
      </c>
      <c r="EG37">
        <v>0.251</v>
      </c>
      <c r="EH37">
        <v>89351</v>
      </c>
      <c r="EI37">
        <v>0</v>
      </c>
      <c r="EJ37">
        <v>0</v>
      </c>
      <c r="EK37">
        <v>3.9480000000000004</v>
      </c>
      <c r="EL37">
        <v>0</v>
      </c>
      <c r="EM37">
        <v>0</v>
      </c>
      <c r="EN37">
        <v>0.371</v>
      </c>
      <c r="EO37">
        <v>0</v>
      </c>
      <c r="EP37">
        <v>0</v>
      </c>
      <c r="EQ37">
        <v>4.57</v>
      </c>
      <c r="ER37">
        <v>0</v>
      </c>
      <c r="ES37">
        <v>14.377000000000001</v>
      </c>
      <c r="ET37">
        <v>0</v>
      </c>
      <c r="EV37">
        <v>0</v>
      </c>
      <c r="EW37">
        <v>0</v>
      </c>
      <c r="EX37">
        <v>0</v>
      </c>
      <c r="EZ37">
        <v>2050001</v>
      </c>
      <c r="FA37">
        <v>0</v>
      </c>
      <c r="FB37">
        <v>2169036</v>
      </c>
      <c r="FC37">
        <v>0</v>
      </c>
      <c r="FD37">
        <v>0</v>
      </c>
      <c r="FE37">
        <v>319305</v>
      </c>
      <c r="FF37">
        <v>55392</v>
      </c>
      <c r="FG37">
        <v>7.0629999999999998E-2</v>
      </c>
      <c r="FH37">
        <v>3.1918000000000002E-2</v>
      </c>
      <c r="FI37">
        <v>0</v>
      </c>
      <c r="FJ37">
        <v>0</v>
      </c>
      <c r="FK37">
        <v>349.04400000000004</v>
      </c>
      <c r="FL37">
        <v>2584068</v>
      </c>
      <c r="FM37">
        <v>0</v>
      </c>
      <c r="FN37">
        <v>0</v>
      </c>
      <c r="FO37">
        <v>0</v>
      </c>
      <c r="FP37">
        <v>0</v>
      </c>
      <c r="FQ37">
        <v>0</v>
      </c>
      <c r="FR37">
        <v>0</v>
      </c>
      <c r="FS37">
        <v>0</v>
      </c>
      <c r="FT37">
        <v>0</v>
      </c>
      <c r="FU37">
        <v>0</v>
      </c>
      <c r="FV37">
        <v>0</v>
      </c>
      <c r="FW37">
        <v>0</v>
      </c>
      <c r="FX37">
        <v>0</v>
      </c>
      <c r="FY37">
        <v>0</v>
      </c>
      <c r="GB37">
        <v>0</v>
      </c>
      <c r="GC37">
        <v>0</v>
      </c>
      <c r="GD37">
        <v>0</v>
      </c>
      <c r="GF37">
        <v>0</v>
      </c>
      <c r="GG37">
        <v>0</v>
      </c>
      <c r="GH37">
        <v>0</v>
      </c>
      <c r="GI37">
        <v>0</v>
      </c>
      <c r="GK37">
        <v>0</v>
      </c>
      <c r="GL37">
        <v>0</v>
      </c>
      <c r="GM37">
        <v>0</v>
      </c>
      <c r="GN37">
        <v>0</v>
      </c>
      <c r="GO37">
        <v>0</v>
      </c>
      <c r="GQ37">
        <v>0</v>
      </c>
      <c r="GR37">
        <v>0</v>
      </c>
      <c r="GS37">
        <v>0</v>
      </c>
      <c r="GT37">
        <v>0</v>
      </c>
      <c r="HB37">
        <v>379934357</v>
      </c>
      <c r="HC37">
        <v>3.9798E-2</v>
      </c>
      <c r="HD37">
        <v>40335</v>
      </c>
      <c r="HE37">
        <v>0</v>
      </c>
      <c r="HF37">
        <v>334394</v>
      </c>
      <c r="HG37">
        <v>11187</v>
      </c>
      <c r="HH37">
        <v>63149</v>
      </c>
      <c r="HI37">
        <v>0</v>
      </c>
      <c r="HJ37">
        <v>37937</v>
      </c>
      <c r="HK37">
        <v>0</v>
      </c>
      <c r="HL37">
        <v>0</v>
      </c>
      <c r="HM37">
        <v>0</v>
      </c>
      <c r="HN37">
        <v>0</v>
      </c>
      <c r="HO37">
        <v>0</v>
      </c>
      <c r="HP37">
        <v>0</v>
      </c>
      <c r="HQ37">
        <v>0</v>
      </c>
      <c r="HR37">
        <v>0</v>
      </c>
      <c r="HS37">
        <v>2049726</v>
      </c>
      <c r="HT37">
        <v>55392</v>
      </c>
      <c r="HW37">
        <v>0</v>
      </c>
      <c r="HX37">
        <v>5</v>
      </c>
      <c r="HY37">
        <v>1</v>
      </c>
      <c r="HZ37">
        <v>0</v>
      </c>
      <c r="IA37">
        <v>0</v>
      </c>
      <c r="IB37">
        <v>0</v>
      </c>
      <c r="IC37">
        <v>6</v>
      </c>
      <c r="ID37">
        <v>0</v>
      </c>
      <c r="IE37">
        <v>0</v>
      </c>
      <c r="IF37">
        <v>0</v>
      </c>
      <c r="IG37">
        <v>18</v>
      </c>
      <c r="IH37">
        <v>101.608</v>
      </c>
      <c r="II37">
        <v>0</v>
      </c>
      <c r="IJ37">
        <v>103.575</v>
      </c>
      <c r="IK37">
        <v>0</v>
      </c>
      <c r="IL37">
        <v>0</v>
      </c>
      <c r="IM37">
        <v>0</v>
      </c>
      <c r="IN37">
        <v>0</v>
      </c>
      <c r="IO37">
        <v>0</v>
      </c>
      <c r="IP37">
        <v>0</v>
      </c>
      <c r="IQ37">
        <v>103.575</v>
      </c>
      <c r="IR37">
        <v>64372</v>
      </c>
      <c r="IS37">
        <v>0</v>
      </c>
      <c r="IT37">
        <v>0</v>
      </c>
      <c r="IU37">
        <v>0</v>
      </c>
      <c r="IV37">
        <v>0</v>
      </c>
      <c r="IW37">
        <v>6215</v>
      </c>
      <c r="IX37">
        <v>0</v>
      </c>
      <c r="IY37">
        <v>0</v>
      </c>
      <c r="IZ37">
        <v>0</v>
      </c>
      <c r="JA37">
        <v>0</v>
      </c>
      <c r="JB37">
        <v>0</v>
      </c>
      <c r="JC37">
        <v>0</v>
      </c>
      <c r="JD37">
        <v>0</v>
      </c>
      <c r="JE37">
        <v>0</v>
      </c>
      <c r="JF37">
        <v>0</v>
      </c>
      <c r="JG37">
        <v>0</v>
      </c>
      <c r="JH37">
        <v>0</v>
      </c>
      <c r="JJ37">
        <v>0</v>
      </c>
      <c r="JK37">
        <v>0</v>
      </c>
      <c r="JL37">
        <v>0</v>
      </c>
      <c r="JM37">
        <v>0</v>
      </c>
      <c r="JO37">
        <v>0</v>
      </c>
      <c r="JP37">
        <v>0</v>
      </c>
      <c r="JQ37">
        <v>0</v>
      </c>
      <c r="JR37">
        <v>0</v>
      </c>
      <c r="JS37">
        <v>0</v>
      </c>
      <c r="JT37">
        <v>0</v>
      </c>
      <c r="JU37">
        <v>0</v>
      </c>
      <c r="JW37">
        <v>0</v>
      </c>
      <c r="JX37">
        <v>0</v>
      </c>
      <c r="JY37">
        <v>0</v>
      </c>
      <c r="JZ37">
        <v>0</v>
      </c>
      <c r="KD37">
        <v>0</v>
      </c>
      <c r="KE37">
        <v>7559</v>
      </c>
      <c r="KG37">
        <v>0</v>
      </c>
      <c r="KH37">
        <v>0</v>
      </c>
      <c r="KI37">
        <v>0</v>
      </c>
      <c r="KJ37">
        <v>0</v>
      </c>
      <c r="KK37">
        <v>18</v>
      </c>
      <c r="KL37">
        <v>0</v>
      </c>
      <c r="KM37">
        <v>11187</v>
      </c>
      <c r="KN37">
        <v>0</v>
      </c>
      <c r="KO37">
        <v>0</v>
      </c>
      <c r="KP37">
        <v>0</v>
      </c>
      <c r="KQ37">
        <v>0</v>
      </c>
      <c r="KS37">
        <v>0</v>
      </c>
      <c r="KT37">
        <v>0</v>
      </c>
      <c r="KU37">
        <v>0</v>
      </c>
      <c r="KW37">
        <v>0</v>
      </c>
      <c r="KX37">
        <v>0</v>
      </c>
      <c r="KY37">
        <v>0</v>
      </c>
      <c r="KZ37">
        <v>0</v>
      </c>
      <c r="LA37">
        <v>0</v>
      </c>
      <c r="LB37">
        <v>0</v>
      </c>
      <c r="LD37">
        <v>0</v>
      </c>
      <c r="LE37">
        <v>0</v>
      </c>
      <c r="LF37">
        <v>0</v>
      </c>
      <c r="LG37">
        <v>0</v>
      </c>
      <c r="LH37">
        <v>0</v>
      </c>
      <c r="LI37">
        <v>0</v>
      </c>
      <c r="LJ37">
        <v>208.38300000000001</v>
      </c>
      <c r="LK37">
        <v>1</v>
      </c>
      <c r="LL37">
        <v>33540</v>
      </c>
      <c r="LM37">
        <v>4397</v>
      </c>
      <c r="LN37">
        <v>0</v>
      </c>
      <c r="LO37">
        <v>0</v>
      </c>
      <c r="LP37">
        <v>0</v>
      </c>
      <c r="LQ37">
        <v>0</v>
      </c>
      <c r="LR37">
        <v>0</v>
      </c>
      <c r="LS37">
        <v>0</v>
      </c>
      <c r="LT37">
        <v>0</v>
      </c>
      <c r="LU37">
        <v>0</v>
      </c>
      <c r="LV37">
        <v>0</v>
      </c>
      <c r="LW37">
        <v>0</v>
      </c>
      <c r="LX37">
        <v>0</v>
      </c>
      <c r="LY37">
        <v>0</v>
      </c>
      <c r="LZ37">
        <v>0</v>
      </c>
      <c r="MA37">
        <v>0</v>
      </c>
      <c r="MB37">
        <v>0</v>
      </c>
      <c r="MC37">
        <v>0</v>
      </c>
      <c r="MD37">
        <v>0</v>
      </c>
      <c r="ME37">
        <v>0</v>
      </c>
      <c r="MF37">
        <v>0</v>
      </c>
      <c r="MG37">
        <v>2464758</v>
      </c>
      <c r="MH37">
        <v>0</v>
      </c>
      <c r="MI37">
        <v>0</v>
      </c>
      <c r="MJ37">
        <v>0</v>
      </c>
      <c r="MK37">
        <v>0</v>
      </c>
      <c r="ML37">
        <v>0</v>
      </c>
    </row>
    <row r="38" spans="1:350" customFormat="1" x14ac:dyDescent="0.3">
      <c r="A38">
        <v>45755</v>
      </c>
      <c r="B38" s="4">
        <v>46802</v>
      </c>
      <c r="C38">
        <v>9</v>
      </c>
      <c r="D38">
        <v>2026</v>
      </c>
      <c r="E38">
        <v>6215</v>
      </c>
      <c r="F38">
        <v>0</v>
      </c>
      <c r="G38">
        <v>279.803</v>
      </c>
      <c r="H38">
        <v>176.62100000000001</v>
      </c>
      <c r="I38">
        <v>176.62100000000001</v>
      </c>
      <c r="J38">
        <v>279.803</v>
      </c>
      <c r="K38">
        <v>0</v>
      </c>
      <c r="L38">
        <v>6215</v>
      </c>
      <c r="M38">
        <v>0</v>
      </c>
      <c r="N38">
        <v>0</v>
      </c>
      <c r="P38">
        <v>279.803</v>
      </c>
      <c r="Q38">
        <v>0</v>
      </c>
      <c r="R38">
        <v>131826</v>
      </c>
      <c r="S38">
        <v>471.13900000000001</v>
      </c>
      <c r="U38">
        <v>0</v>
      </c>
      <c r="V38">
        <v>10.862</v>
      </c>
      <c r="W38">
        <v>6751</v>
      </c>
      <c r="X38">
        <v>6751</v>
      </c>
      <c r="Z38">
        <v>0</v>
      </c>
      <c r="AC38">
        <v>0</v>
      </c>
      <c r="AD38" t="s">
        <v>427</v>
      </c>
      <c r="AE38">
        <v>0</v>
      </c>
      <c r="AH38">
        <v>0</v>
      </c>
      <c r="AI38">
        <v>0</v>
      </c>
      <c r="AJ38">
        <v>6215</v>
      </c>
      <c r="AK38" t="s">
        <v>753</v>
      </c>
      <c r="AL38" t="s">
        <v>460</v>
      </c>
      <c r="AM38">
        <v>0</v>
      </c>
      <c r="AN38">
        <v>0</v>
      </c>
      <c r="AO38">
        <v>0</v>
      </c>
      <c r="AP38">
        <v>0</v>
      </c>
      <c r="AQ38">
        <v>0</v>
      </c>
      <c r="AS38">
        <v>0</v>
      </c>
      <c r="AT38">
        <v>0</v>
      </c>
      <c r="AU38">
        <v>0</v>
      </c>
      <c r="AV38">
        <v>0</v>
      </c>
      <c r="AW38">
        <v>5450980</v>
      </c>
      <c r="AX38">
        <v>5412939</v>
      </c>
      <c r="AY38">
        <v>0</v>
      </c>
      <c r="AZ38">
        <v>131826</v>
      </c>
      <c r="BA38">
        <v>42.083000000000006</v>
      </c>
      <c r="BB38">
        <v>0</v>
      </c>
      <c r="BC38">
        <v>0</v>
      </c>
      <c r="BD38">
        <v>0</v>
      </c>
      <c r="BE38">
        <v>0</v>
      </c>
      <c r="BF38">
        <v>4572258</v>
      </c>
      <c r="BG38">
        <v>0</v>
      </c>
      <c r="BJ38">
        <v>0</v>
      </c>
      <c r="BK38">
        <v>0</v>
      </c>
      <c r="BL38">
        <v>0</v>
      </c>
      <c r="BM38">
        <v>0</v>
      </c>
      <c r="BN38">
        <v>0</v>
      </c>
      <c r="BO38">
        <v>0</v>
      </c>
      <c r="BP38">
        <v>0</v>
      </c>
      <c r="BQ38">
        <v>899</v>
      </c>
      <c r="BS38">
        <v>0</v>
      </c>
      <c r="BT38">
        <v>0</v>
      </c>
      <c r="BU38">
        <v>0</v>
      </c>
      <c r="BV38">
        <v>0</v>
      </c>
      <c r="BW38">
        <v>0</v>
      </c>
      <c r="BY38">
        <v>0</v>
      </c>
      <c r="CA38">
        <v>0</v>
      </c>
      <c r="CB38">
        <v>0</v>
      </c>
      <c r="CC38">
        <v>0</v>
      </c>
      <c r="CD38">
        <v>0</v>
      </c>
      <c r="CE38">
        <v>0</v>
      </c>
      <c r="CF38">
        <v>0</v>
      </c>
      <c r="CG38">
        <v>0</v>
      </c>
      <c r="CH38">
        <v>44542</v>
      </c>
      <c r="CI38">
        <v>0</v>
      </c>
      <c r="CJ38">
        <v>4</v>
      </c>
      <c r="CK38">
        <v>0</v>
      </c>
      <c r="CL38">
        <v>0</v>
      </c>
      <c r="CN38">
        <v>0</v>
      </c>
      <c r="CO38">
        <v>1</v>
      </c>
      <c r="CP38">
        <v>0</v>
      </c>
      <c r="CQ38">
        <v>0</v>
      </c>
      <c r="CR38">
        <v>279.803</v>
      </c>
      <c r="CS38">
        <v>0</v>
      </c>
      <c r="CT38">
        <v>0</v>
      </c>
      <c r="CU38">
        <v>0</v>
      </c>
      <c r="CV38">
        <v>0</v>
      </c>
      <c r="CW38">
        <v>0</v>
      </c>
      <c r="CX38">
        <v>0</v>
      </c>
      <c r="CY38">
        <v>0</v>
      </c>
      <c r="CZ38">
        <v>0</v>
      </c>
      <c r="DB38">
        <v>1097700</v>
      </c>
      <c r="DC38">
        <v>0</v>
      </c>
      <c r="DD38">
        <v>0</v>
      </c>
      <c r="DE38">
        <v>471641</v>
      </c>
      <c r="DF38">
        <v>471641</v>
      </c>
      <c r="DG38">
        <v>75.888000000000005</v>
      </c>
      <c r="DH38">
        <v>0</v>
      </c>
      <c r="DI38">
        <v>0</v>
      </c>
      <c r="DK38">
        <v>4069</v>
      </c>
      <c r="DL38">
        <v>0</v>
      </c>
      <c r="DM38">
        <v>2441749</v>
      </c>
      <c r="DN38">
        <v>6501</v>
      </c>
      <c r="DO38">
        <v>0</v>
      </c>
      <c r="DP38">
        <v>0</v>
      </c>
      <c r="DQ38">
        <v>0</v>
      </c>
      <c r="DR38">
        <v>0</v>
      </c>
      <c r="DS38">
        <v>0</v>
      </c>
      <c r="DT38">
        <v>0</v>
      </c>
      <c r="DU38">
        <v>0</v>
      </c>
      <c r="DV38">
        <v>0</v>
      </c>
      <c r="DW38">
        <v>0</v>
      </c>
      <c r="DX38">
        <v>0</v>
      </c>
      <c r="DY38">
        <v>0</v>
      </c>
      <c r="DZ38">
        <v>0</v>
      </c>
      <c r="EA38">
        <v>0</v>
      </c>
      <c r="EB38">
        <v>0</v>
      </c>
      <c r="EC38">
        <v>7.4530000000000003</v>
      </c>
      <c r="ED38">
        <v>53268</v>
      </c>
      <c r="EE38">
        <v>0</v>
      </c>
      <c r="EF38">
        <v>0</v>
      </c>
      <c r="EG38">
        <v>0</v>
      </c>
      <c r="EH38">
        <v>26147</v>
      </c>
      <c r="EI38">
        <v>2368835</v>
      </c>
      <c r="EJ38">
        <v>95.287000000000006</v>
      </c>
      <c r="EK38">
        <v>0.184</v>
      </c>
      <c r="EL38">
        <v>0</v>
      </c>
      <c r="EM38">
        <v>0</v>
      </c>
      <c r="EN38">
        <v>0.73099999999999998</v>
      </c>
      <c r="EO38">
        <v>0</v>
      </c>
      <c r="EP38">
        <v>0</v>
      </c>
      <c r="EQ38">
        <v>96.201999999999998</v>
      </c>
      <c r="ER38">
        <v>0</v>
      </c>
      <c r="ES38">
        <v>4.2069999999999999</v>
      </c>
      <c r="ET38">
        <v>0</v>
      </c>
      <c r="EV38">
        <v>0</v>
      </c>
      <c r="EW38">
        <v>0</v>
      </c>
      <c r="EX38">
        <v>0</v>
      </c>
      <c r="EZ38">
        <v>4623188</v>
      </c>
      <c r="FA38">
        <v>0</v>
      </c>
      <c r="FB38">
        <v>4748513</v>
      </c>
      <c r="FC38">
        <v>0</v>
      </c>
      <c r="FD38">
        <v>0</v>
      </c>
      <c r="FE38">
        <v>673001</v>
      </c>
      <c r="FF38">
        <v>116750</v>
      </c>
      <c r="FG38">
        <v>7.0629999999999998E-2</v>
      </c>
      <c r="FH38">
        <v>3.1918000000000002E-2</v>
      </c>
      <c r="FI38">
        <v>0</v>
      </c>
      <c r="FJ38">
        <v>0</v>
      </c>
      <c r="FK38">
        <v>735.68100000000004</v>
      </c>
      <c r="FL38">
        <v>5582806</v>
      </c>
      <c r="FM38">
        <v>0</v>
      </c>
      <c r="FN38">
        <v>0</v>
      </c>
      <c r="FO38">
        <v>0</v>
      </c>
      <c r="FP38">
        <v>0</v>
      </c>
      <c r="FQ38">
        <v>0</v>
      </c>
      <c r="FR38">
        <v>0</v>
      </c>
      <c r="FS38">
        <v>0</v>
      </c>
      <c r="FT38">
        <v>0</v>
      </c>
      <c r="FU38">
        <v>0</v>
      </c>
      <c r="FV38">
        <v>0</v>
      </c>
      <c r="FW38">
        <v>0</v>
      </c>
      <c r="FX38">
        <v>0</v>
      </c>
      <c r="FY38">
        <v>0</v>
      </c>
      <c r="GB38">
        <v>62858</v>
      </c>
      <c r="GC38">
        <v>62858</v>
      </c>
      <c r="GD38">
        <v>6.98</v>
      </c>
      <c r="GF38">
        <v>0</v>
      </c>
      <c r="GG38">
        <v>0</v>
      </c>
      <c r="GH38">
        <v>0</v>
      </c>
      <c r="GI38">
        <v>0</v>
      </c>
      <c r="GK38">
        <v>0</v>
      </c>
      <c r="GL38">
        <v>0</v>
      </c>
      <c r="GM38">
        <v>0</v>
      </c>
      <c r="GN38">
        <v>0</v>
      </c>
      <c r="GO38">
        <v>0</v>
      </c>
      <c r="GQ38">
        <v>0</v>
      </c>
      <c r="GR38">
        <v>0</v>
      </c>
      <c r="GS38">
        <v>0</v>
      </c>
      <c r="GT38">
        <v>0</v>
      </c>
      <c r="HB38">
        <v>379934357</v>
      </c>
      <c r="HC38">
        <v>3.9798E-2</v>
      </c>
      <c r="HD38">
        <v>44542</v>
      </c>
      <c r="HE38">
        <v>0</v>
      </c>
      <c r="HF38">
        <v>237379</v>
      </c>
      <c r="HG38">
        <v>8080</v>
      </c>
      <c r="HH38">
        <v>0</v>
      </c>
      <c r="HI38">
        <v>0</v>
      </c>
      <c r="HJ38">
        <v>239599</v>
      </c>
      <c r="HK38">
        <v>3053</v>
      </c>
      <c r="HL38">
        <v>1509</v>
      </c>
      <c r="HM38">
        <v>0</v>
      </c>
      <c r="HN38">
        <v>0</v>
      </c>
      <c r="HO38">
        <v>0</v>
      </c>
      <c r="HP38">
        <v>113337</v>
      </c>
      <c r="HQ38">
        <v>0</v>
      </c>
      <c r="HR38">
        <v>0</v>
      </c>
      <c r="HS38">
        <v>4616687</v>
      </c>
      <c r="HT38">
        <v>116750</v>
      </c>
      <c r="HW38">
        <v>0</v>
      </c>
      <c r="HX38">
        <v>7</v>
      </c>
      <c r="HY38">
        <v>6</v>
      </c>
      <c r="HZ38">
        <v>8</v>
      </c>
      <c r="IA38">
        <v>5</v>
      </c>
      <c r="IB38">
        <v>253</v>
      </c>
      <c r="IC38">
        <v>279</v>
      </c>
      <c r="ID38">
        <v>0</v>
      </c>
      <c r="IE38">
        <v>0</v>
      </c>
      <c r="IF38">
        <v>0</v>
      </c>
      <c r="IG38">
        <v>13</v>
      </c>
      <c r="IH38">
        <v>0</v>
      </c>
      <c r="II38">
        <v>412.13500000000005</v>
      </c>
      <c r="IJ38">
        <v>10.862</v>
      </c>
      <c r="IK38">
        <v>235.84200000000001</v>
      </c>
      <c r="IL38">
        <v>0</v>
      </c>
      <c r="IM38">
        <v>0</v>
      </c>
      <c r="IN38">
        <v>0</v>
      </c>
      <c r="IO38">
        <v>0</v>
      </c>
      <c r="IP38">
        <v>647.97699999999998</v>
      </c>
      <c r="IQ38">
        <v>10.862</v>
      </c>
      <c r="IR38">
        <v>6751</v>
      </c>
      <c r="IS38">
        <v>64857</v>
      </c>
      <c r="IT38">
        <v>0</v>
      </c>
      <c r="IU38">
        <v>0</v>
      </c>
      <c r="IV38">
        <v>0</v>
      </c>
      <c r="IW38">
        <v>6215</v>
      </c>
      <c r="IX38">
        <v>0</v>
      </c>
      <c r="IY38">
        <v>0</v>
      </c>
      <c r="IZ38">
        <v>178194</v>
      </c>
      <c r="JA38">
        <v>0</v>
      </c>
      <c r="JB38">
        <v>0</v>
      </c>
      <c r="JC38">
        <v>0</v>
      </c>
      <c r="JD38">
        <v>0</v>
      </c>
      <c r="JE38">
        <v>0</v>
      </c>
      <c r="JF38">
        <v>0</v>
      </c>
      <c r="JG38">
        <v>0</v>
      </c>
      <c r="JH38">
        <v>0</v>
      </c>
      <c r="JJ38">
        <v>0</v>
      </c>
      <c r="JK38">
        <v>0</v>
      </c>
      <c r="JL38">
        <v>0</v>
      </c>
      <c r="JM38">
        <v>0</v>
      </c>
      <c r="JO38">
        <v>3.4370000000000003</v>
      </c>
      <c r="JP38">
        <v>3.5430000000000001</v>
      </c>
      <c r="JQ38">
        <v>0</v>
      </c>
      <c r="JR38">
        <v>28578</v>
      </c>
      <c r="JS38">
        <v>34280</v>
      </c>
      <c r="JT38">
        <v>0</v>
      </c>
      <c r="JU38">
        <v>0</v>
      </c>
      <c r="JW38">
        <v>0</v>
      </c>
      <c r="JX38">
        <v>0</v>
      </c>
      <c r="JY38">
        <v>0</v>
      </c>
      <c r="JZ38">
        <v>0</v>
      </c>
      <c r="KD38">
        <v>0</v>
      </c>
      <c r="KE38">
        <v>7559</v>
      </c>
      <c r="KG38">
        <v>0</v>
      </c>
      <c r="KH38">
        <v>0</v>
      </c>
      <c r="KI38">
        <v>0</v>
      </c>
      <c r="KJ38">
        <v>2</v>
      </c>
      <c r="KK38">
        <v>11</v>
      </c>
      <c r="KL38">
        <v>1243</v>
      </c>
      <c r="KM38">
        <v>6837</v>
      </c>
      <c r="KN38">
        <v>0</v>
      </c>
      <c r="KO38">
        <v>0</v>
      </c>
      <c r="KP38">
        <v>0</v>
      </c>
      <c r="KQ38">
        <v>0</v>
      </c>
      <c r="KS38">
        <v>0</v>
      </c>
      <c r="KT38">
        <v>0</v>
      </c>
      <c r="KU38">
        <v>0</v>
      </c>
      <c r="KW38">
        <v>0</v>
      </c>
      <c r="KX38">
        <v>0</v>
      </c>
      <c r="KY38">
        <v>0</v>
      </c>
      <c r="KZ38">
        <v>0</v>
      </c>
      <c r="LA38">
        <v>0</v>
      </c>
      <c r="LB38">
        <v>0</v>
      </c>
      <c r="LD38">
        <v>0</v>
      </c>
      <c r="LE38">
        <v>0</v>
      </c>
      <c r="LF38">
        <v>0</v>
      </c>
      <c r="LG38">
        <v>0</v>
      </c>
      <c r="LH38">
        <v>0</v>
      </c>
      <c r="LI38">
        <v>0</v>
      </c>
      <c r="LJ38">
        <v>228.369</v>
      </c>
      <c r="LK38">
        <v>7</v>
      </c>
      <c r="LL38">
        <v>234780</v>
      </c>
      <c r="LM38">
        <v>4819</v>
      </c>
      <c r="LN38">
        <v>0</v>
      </c>
      <c r="LO38">
        <v>0</v>
      </c>
      <c r="LP38">
        <v>0</v>
      </c>
      <c r="LQ38">
        <v>0</v>
      </c>
      <c r="LR38">
        <v>0</v>
      </c>
      <c r="LS38">
        <v>0</v>
      </c>
      <c r="LT38">
        <v>0</v>
      </c>
      <c r="LU38">
        <v>0</v>
      </c>
      <c r="LV38">
        <v>0</v>
      </c>
      <c r="LW38">
        <v>0</v>
      </c>
      <c r="LX38">
        <v>0</v>
      </c>
      <c r="LY38">
        <v>0</v>
      </c>
      <c r="LZ38">
        <v>0</v>
      </c>
      <c r="MA38">
        <v>0</v>
      </c>
      <c r="MB38">
        <v>0</v>
      </c>
      <c r="MC38">
        <v>0</v>
      </c>
      <c r="MD38">
        <v>0</v>
      </c>
      <c r="ME38">
        <v>0</v>
      </c>
      <c r="MF38">
        <v>0</v>
      </c>
      <c r="MG38">
        <v>5450980</v>
      </c>
      <c r="MH38">
        <v>0</v>
      </c>
      <c r="MI38">
        <v>0</v>
      </c>
      <c r="MJ38">
        <v>0</v>
      </c>
      <c r="MK38">
        <v>0</v>
      </c>
      <c r="ML38">
        <v>0</v>
      </c>
    </row>
    <row r="39" spans="1:350" customFormat="1" x14ac:dyDescent="0.3">
      <c r="A39">
        <v>45755</v>
      </c>
      <c r="B39" s="4">
        <v>57802</v>
      </c>
      <c r="C39">
        <v>9</v>
      </c>
      <c r="D39">
        <v>2026</v>
      </c>
      <c r="E39">
        <v>6215</v>
      </c>
      <c r="F39">
        <v>0</v>
      </c>
      <c r="G39">
        <v>313.89800000000002</v>
      </c>
      <c r="H39">
        <v>296.74700000000001</v>
      </c>
      <c r="I39">
        <v>296.74700000000001</v>
      </c>
      <c r="J39">
        <v>313.89800000000002</v>
      </c>
      <c r="K39">
        <v>0</v>
      </c>
      <c r="L39">
        <v>6215</v>
      </c>
      <c r="M39">
        <v>0</v>
      </c>
      <c r="N39">
        <v>0</v>
      </c>
      <c r="P39">
        <v>313.89800000000002</v>
      </c>
      <c r="Q39">
        <v>0</v>
      </c>
      <c r="R39">
        <v>147890</v>
      </c>
      <c r="S39">
        <v>471.13900000000001</v>
      </c>
      <c r="U39">
        <v>0</v>
      </c>
      <c r="V39">
        <v>65.067999999999998</v>
      </c>
      <c r="W39">
        <v>40440</v>
      </c>
      <c r="X39">
        <v>40440</v>
      </c>
      <c r="Z39">
        <v>0</v>
      </c>
      <c r="AC39">
        <v>0</v>
      </c>
      <c r="AD39" t="s">
        <v>427</v>
      </c>
      <c r="AE39">
        <v>0</v>
      </c>
      <c r="AH39">
        <v>0</v>
      </c>
      <c r="AI39">
        <v>0</v>
      </c>
      <c r="AJ39">
        <v>6215</v>
      </c>
      <c r="AK39" t="s">
        <v>753</v>
      </c>
      <c r="AL39" t="s">
        <v>461</v>
      </c>
      <c r="AM39">
        <v>0</v>
      </c>
      <c r="AN39">
        <v>0</v>
      </c>
      <c r="AO39">
        <v>0</v>
      </c>
      <c r="AP39">
        <v>0</v>
      </c>
      <c r="AQ39">
        <v>0</v>
      </c>
      <c r="AS39">
        <v>0</v>
      </c>
      <c r="AT39">
        <v>0</v>
      </c>
      <c r="AU39">
        <v>0</v>
      </c>
      <c r="AV39">
        <v>0</v>
      </c>
      <c r="AW39">
        <v>3547898</v>
      </c>
      <c r="AX39">
        <v>3548979</v>
      </c>
      <c r="AY39">
        <v>0</v>
      </c>
      <c r="AZ39">
        <v>147890</v>
      </c>
      <c r="BA39">
        <v>14.667</v>
      </c>
      <c r="BB39">
        <v>0</v>
      </c>
      <c r="BC39">
        <v>0</v>
      </c>
      <c r="BD39">
        <v>0</v>
      </c>
      <c r="BE39">
        <v>0</v>
      </c>
      <c r="BF39">
        <v>3114310</v>
      </c>
      <c r="BG39">
        <v>0</v>
      </c>
      <c r="BJ39">
        <v>0</v>
      </c>
      <c r="BK39">
        <v>0</v>
      </c>
      <c r="BL39">
        <v>0</v>
      </c>
      <c r="BM39">
        <v>0</v>
      </c>
      <c r="BN39">
        <v>0</v>
      </c>
      <c r="BO39">
        <v>0</v>
      </c>
      <c r="BP39">
        <v>0</v>
      </c>
      <c r="BQ39">
        <v>877</v>
      </c>
      <c r="BS39">
        <v>0</v>
      </c>
      <c r="BT39">
        <v>0</v>
      </c>
      <c r="BU39">
        <v>0</v>
      </c>
      <c r="BV39">
        <v>0</v>
      </c>
      <c r="BW39">
        <v>0</v>
      </c>
      <c r="BY39">
        <v>0</v>
      </c>
      <c r="CA39">
        <v>0</v>
      </c>
      <c r="CB39">
        <v>0</v>
      </c>
      <c r="CC39">
        <v>0</v>
      </c>
      <c r="CD39">
        <v>0</v>
      </c>
      <c r="CE39">
        <v>0</v>
      </c>
      <c r="CF39">
        <v>0</v>
      </c>
      <c r="CG39">
        <v>0</v>
      </c>
      <c r="CH39">
        <v>0</v>
      </c>
      <c r="CI39">
        <v>0</v>
      </c>
      <c r="CJ39">
        <v>4</v>
      </c>
      <c r="CK39">
        <v>0</v>
      </c>
      <c r="CL39">
        <v>0</v>
      </c>
      <c r="CN39">
        <v>0</v>
      </c>
      <c r="CO39">
        <v>1</v>
      </c>
      <c r="CP39">
        <v>0</v>
      </c>
      <c r="CQ39">
        <v>0</v>
      </c>
      <c r="CR39">
        <v>313.89800000000002</v>
      </c>
      <c r="CS39">
        <v>0</v>
      </c>
      <c r="CT39">
        <v>0</v>
      </c>
      <c r="CU39">
        <v>0</v>
      </c>
      <c r="CV39">
        <v>0</v>
      </c>
      <c r="CW39">
        <v>0</v>
      </c>
      <c r="CX39">
        <v>0</v>
      </c>
      <c r="CY39">
        <v>0</v>
      </c>
      <c r="CZ39">
        <v>0</v>
      </c>
      <c r="DB39">
        <v>1844283</v>
      </c>
      <c r="DC39">
        <v>0</v>
      </c>
      <c r="DD39">
        <v>0</v>
      </c>
      <c r="DE39">
        <v>322792</v>
      </c>
      <c r="DF39">
        <v>322792</v>
      </c>
      <c r="DG39">
        <v>51.938000000000002</v>
      </c>
      <c r="DH39">
        <v>0</v>
      </c>
      <c r="DI39">
        <v>0</v>
      </c>
      <c r="DK39">
        <v>3726</v>
      </c>
      <c r="DL39">
        <v>0</v>
      </c>
      <c r="DM39">
        <v>405914</v>
      </c>
      <c r="DN39">
        <v>1081</v>
      </c>
      <c r="DO39">
        <v>0</v>
      </c>
      <c r="DP39">
        <v>0</v>
      </c>
      <c r="DQ39">
        <v>0</v>
      </c>
      <c r="DR39">
        <v>0</v>
      </c>
      <c r="DS39">
        <v>0</v>
      </c>
      <c r="DT39">
        <v>0</v>
      </c>
      <c r="DU39">
        <v>0</v>
      </c>
      <c r="DV39">
        <v>0</v>
      </c>
      <c r="DW39">
        <v>0</v>
      </c>
      <c r="DX39">
        <v>0</v>
      </c>
      <c r="DY39">
        <v>0</v>
      </c>
      <c r="DZ39">
        <v>0</v>
      </c>
      <c r="EA39">
        <v>0</v>
      </c>
      <c r="EB39">
        <v>0</v>
      </c>
      <c r="EC39">
        <v>10.38</v>
      </c>
      <c r="ED39">
        <v>74188</v>
      </c>
      <c r="EE39">
        <v>0</v>
      </c>
      <c r="EF39">
        <v>0</v>
      </c>
      <c r="EG39">
        <v>0</v>
      </c>
      <c r="EH39">
        <v>332807</v>
      </c>
      <c r="EI39">
        <v>0</v>
      </c>
      <c r="EJ39">
        <v>0</v>
      </c>
      <c r="EK39">
        <v>14.485000000000001</v>
      </c>
      <c r="EL39">
        <v>0</v>
      </c>
      <c r="EM39">
        <v>1.6180000000000001</v>
      </c>
      <c r="EN39">
        <v>1.048</v>
      </c>
      <c r="EO39">
        <v>0</v>
      </c>
      <c r="EP39">
        <v>0</v>
      </c>
      <c r="EQ39">
        <v>17.151</v>
      </c>
      <c r="ER39">
        <v>0</v>
      </c>
      <c r="ES39">
        <v>53.548999999999999</v>
      </c>
      <c r="ET39">
        <v>0</v>
      </c>
      <c r="EV39">
        <v>0</v>
      </c>
      <c r="EW39">
        <v>0</v>
      </c>
      <c r="EX39">
        <v>0</v>
      </c>
      <c r="EZ39">
        <v>3011054</v>
      </c>
      <c r="FA39">
        <v>0</v>
      </c>
      <c r="FB39">
        <v>3157863</v>
      </c>
      <c r="FC39">
        <v>0</v>
      </c>
      <c r="FD39">
        <v>0</v>
      </c>
      <c r="FE39">
        <v>458403</v>
      </c>
      <c r="FF39">
        <v>79522</v>
      </c>
      <c r="FG39">
        <v>7.0629999999999998E-2</v>
      </c>
      <c r="FH39">
        <v>3.1918000000000002E-2</v>
      </c>
      <c r="FI39">
        <v>0</v>
      </c>
      <c r="FJ39">
        <v>0</v>
      </c>
      <c r="FK39">
        <v>501.096</v>
      </c>
      <c r="FL39">
        <v>3695788</v>
      </c>
      <c r="FM39">
        <v>0</v>
      </c>
      <c r="FN39">
        <v>0</v>
      </c>
      <c r="FO39">
        <v>42720</v>
      </c>
      <c r="FP39">
        <v>0</v>
      </c>
      <c r="FQ39">
        <v>42720</v>
      </c>
      <c r="FR39">
        <v>42720</v>
      </c>
      <c r="FS39">
        <v>0</v>
      </c>
      <c r="FT39">
        <v>0</v>
      </c>
      <c r="FU39">
        <v>0</v>
      </c>
      <c r="FV39">
        <v>0</v>
      </c>
      <c r="FW39">
        <v>0</v>
      </c>
      <c r="FX39">
        <v>0</v>
      </c>
      <c r="FY39">
        <v>0</v>
      </c>
      <c r="GB39">
        <v>0</v>
      </c>
      <c r="GC39">
        <v>0</v>
      </c>
      <c r="GD39">
        <v>0</v>
      </c>
      <c r="GF39">
        <v>0</v>
      </c>
      <c r="GG39">
        <v>0</v>
      </c>
      <c r="GH39">
        <v>0</v>
      </c>
      <c r="GI39">
        <v>0</v>
      </c>
      <c r="GK39">
        <v>0</v>
      </c>
      <c r="GL39">
        <v>0</v>
      </c>
      <c r="GM39">
        <v>0</v>
      </c>
      <c r="GN39">
        <v>0</v>
      </c>
      <c r="GO39">
        <v>0</v>
      </c>
      <c r="GQ39">
        <v>0</v>
      </c>
      <c r="GR39">
        <v>0</v>
      </c>
      <c r="GS39">
        <v>0</v>
      </c>
      <c r="GT39">
        <v>0</v>
      </c>
      <c r="HB39">
        <v>0</v>
      </c>
      <c r="HC39">
        <v>3.9798E-2</v>
      </c>
      <c r="HD39">
        <v>0</v>
      </c>
      <c r="HE39">
        <v>0</v>
      </c>
      <c r="HF39">
        <v>398828</v>
      </c>
      <c r="HG39">
        <v>19267</v>
      </c>
      <c r="HH39">
        <v>39762</v>
      </c>
      <c r="HI39">
        <v>0</v>
      </c>
      <c r="HJ39">
        <v>41943</v>
      </c>
      <c r="HK39">
        <v>1721</v>
      </c>
      <c r="HL39">
        <v>193</v>
      </c>
      <c r="HM39">
        <v>0</v>
      </c>
      <c r="HN39">
        <v>0</v>
      </c>
      <c r="HO39">
        <v>0</v>
      </c>
      <c r="HP39">
        <v>0</v>
      </c>
      <c r="HQ39">
        <v>0</v>
      </c>
      <c r="HR39">
        <v>0</v>
      </c>
      <c r="HS39">
        <v>3009973</v>
      </c>
      <c r="HT39">
        <v>79522</v>
      </c>
      <c r="HW39">
        <v>0</v>
      </c>
      <c r="HX39">
        <v>33</v>
      </c>
      <c r="HY39">
        <v>22</v>
      </c>
      <c r="HZ39">
        <v>41</v>
      </c>
      <c r="IA39">
        <v>53</v>
      </c>
      <c r="IB39">
        <v>55</v>
      </c>
      <c r="IC39">
        <v>204</v>
      </c>
      <c r="ID39">
        <v>0</v>
      </c>
      <c r="IE39">
        <v>0</v>
      </c>
      <c r="IF39">
        <v>0</v>
      </c>
      <c r="IG39">
        <v>31</v>
      </c>
      <c r="IH39">
        <v>63.977000000000004</v>
      </c>
      <c r="II39">
        <v>0</v>
      </c>
      <c r="IJ39">
        <v>65.067999999999998</v>
      </c>
      <c r="IK39">
        <v>0</v>
      </c>
      <c r="IL39">
        <v>0</v>
      </c>
      <c r="IM39">
        <v>0</v>
      </c>
      <c r="IN39">
        <v>0</v>
      </c>
      <c r="IO39">
        <v>0</v>
      </c>
      <c r="IP39">
        <v>0</v>
      </c>
      <c r="IQ39">
        <v>65.067999999999998</v>
      </c>
      <c r="IR39">
        <v>40440</v>
      </c>
      <c r="IS39">
        <v>0</v>
      </c>
      <c r="IT39">
        <v>0</v>
      </c>
      <c r="IU39">
        <v>0</v>
      </c>
      <c r="IV39">
        <v>0</v>
      </c>
      <c r="IW39">
        <v>6215</v>
      </c>
      <c r="IX39">
        <v>0</v>
      </c>
      <c r="IY39">
        <v>0</v>
      </c>
      <c r="IZ39">
        <v>0</v>
      </c>
      <c r="JA39">
        <v>0</v>
      </c>
      <c r="JB39">
        <v>0</v>
      </c>
      <c r="JC39">
        <v>0</v>
      </c>
      <c r="JD39">
        <v>0</v>
      </c>
      <c r="JE39">
        <v>0</v>
      </c>
      <c r="JF39">
        <v>0</v>
      </c>
      <c r="JG39">
        <v>0</v>
      </c>
      <c r="JH39">
        <v>0</v>
      </c>
      <c r="JJ39">
        <v>0</v>
      </c>
      <c r="JK39">
        <v>0</v>
      </c>
      <c r="JL39">
        <v>0</v>
      </c>
      <c r="JM39">
        <v>0</v>
      </c>
      <c r="JO39">
        <v>0</v>
      </c>
      <c r="JP39">
        <v>0</v>
      </c>
      <c r="JQ39">
        <v>0</v>
      </c>
      <c r="JR39">
        <v>0</v>
      </c>
      <c r="JS39">
        <v>0</v>
      </c>
      <c r="JT39">
        <v>0</v>
      </c>
      <c r="JU39">
        <v>0</v>
      </c>
      <c r="JW39">
        <v>0</v>
      </c>
      <c r="JX39">
        <v>0</v>
      </c>
      <c r="JY39">
        <v>0</v>
      </c>
      <c r="JZ39">
        <v>0</v>
      </c>
      <c r="KD39">
        <v>0</v>
      </c>
      <c r="KE39">
        <v>7559</v>
      </c>
      <c r="KG39">
        <v>0</v>
      </c>
      <c r="KH39">
        <v>0</v>
      </c>
      <c r="KI39">
        <v>0</v>
      </c>
      <c r="KJ39">
        <v>17</v>
      </c>
      <c r="KK39">
        <v>14</v>
      </c>
      <c r="KL39">
        <v>10566</v>
      </c>
      <c r="KM39">
        <v>8701</v>
      </c>
      <c r="KN39">
        <v>0</v>
      </c>
      <c r="KO39">
        <v>0</v>
      </c>
      <c r="KP39">
        <v>0</v>
      </c>
      <c r="KQ39">
        <v>0</v>
      </c>
      <c r="KS39">
        <v>0</v>
      </c>
      <c r="KT39">
        <v>0</v>
      </c>
      <c r="KU39">
        <v>0</v>
      </c>
      <c r="KW39">
        <v>0</v>
      </c>
      <c r="KX39">
        <v>0</v>
      </c>
      <c r="KY39">
        <v>0</v>
      </c>
      <c r="KZ39">
        <v>0</v>
      </c>
      <c r="LA39">
        <v>0</v>
      </c>
      <c r="LB39">
        <v>0</v>
      </c>
      <c r="LD39">
        <v>0</v>
      </c>
      <c r="LE39">
        <v>0</v>
      </c>
      <c r="LF39">
        <v>0</v>
      </c>
      <c r="LG39">
        <v>0</v>
      </c>
      <c r="LH39">
        <v>0</v>
      </c>
      <c r="LI39">
        <v>0</v>
      </c>
      <c r="LJ39">
        <v>398.24600000000004</v>
      </c>
      <c r="LK39">
        <v>1</v>
      </c>
      <c r="LL39">
        <v>33540</v>
      </c>
      <c r="LM39">
        <v>8403</v>
      </c>
      <c r="LN39">
        <v>0</v>
      </c>
      <c r="LO39">
        <v>0</v>
      </c>
      <c r="LP39">
        <v>0</v>
      </c>
      <c r="LQ39">
        <v>0</v>
      </c>
      <c r="LR39">
        <v>0</v>
      </c>
      <c r="LS39">
        <v>0</v>
      </c>
      <c r="LT39">
        <v>0</v>
      </c>
      <c r="LU39">
        <v>0</v>
      </c>
      <c r="LV39">
        <v>0</v>
      </c>
      <c r="LW39">
        <v>0</v>
      </c>
      <c r="LX39">
        <v>0</v>
      </c>
      <c r="LY39">
        <v>0</v>
      </c>
      <c r="LZ39">
        <v>0</v>
      </c>
      <c r="MA39">
        <v>0</v>
      </c>
      <c r="MB39">
        <v>0</v>
      </c>
      <c r="MC39">
        <v>0</v>
      </c>
      <c r="MD39">
        <v>0</v>
      </c>
      <c r="ME39">
        <v>0</v>
      </c>
      <c r="MF39">
        <v>0</v>
      </c>
      <c r="MG39">
        <v>3547898</v>
      </c>
      <c r="MH39">
        <v>0</v>
      </c>
      <c r="MI39">
        <v>0</v>
      </c>
      <c r="MJ39">
        <v>0</v>
      </c>
      <c r="MK39">
        <v>0</v>
      </c>
      <c r="ML39">
        <v>0</v>
      </c>
    </row>
    <row r="40" spans="1:350" customFormat="1" x14ac:dyDescent="0.3">
      <c r="A40">
        <v>45755</v>
      </c>
      <c r="B40" s="4">
        <v>57803</v>
      </c>
      <c r="C40">
        <v>9</v>
      </c>
      <c r="D40">
        <v>2026</v>
      </c>
      <c r="E40">
        <v>6215</v>
      </c>
      <c r="F40">
        <v>0</v>
      </c>
      <c r="G40">
        <v>21022.507000000001</v>
      </c>
      <c r="H40">
        <v>18516.038</v>
      </c>
      <c r="I40">
        <v>18516.038</v>
      </c>
      <c r="J40">
        <v>21022.507000000001</v>
      </c>
      <c r="K40">
        <v>0</v>
      </c>
      <c r="L40">
        <v>6215</v>
      </c>
      <c r="M40">
        <v>0</v>
      </c>
      <c r="N40">
        <v>0</v>
      </c>
      <c r="P40">
        <v>21157.05</v>
      </c>
      <c r="Q40">
        <v>0</v>
      </c>
      <c r="R40">
        <v>9967911</v>
      </c>
      <c r="S40">
        <v>471.13900000000001</v>
      </c>
      <c r="U40">
        <v>0</v>
      </c>
      <c r="V40">
        <v>7143.7830000000004</v>
      </c>
      <c r="W40">
        <v>4474217</v>
      </c>
      <c r="X40">
        <v>4474217</v>
      </c>
      <c r="Z40">
        <v>0</v>
      </c>
      <c r="AC40">
        <v>0</v>
      </c>
      <c r="AD40" t="s">
        <v>427</v>
      </c>
      <c r="AE40">
        <v>0</v>
      </c>
      <c r="AH40">
        <v>0</v>
      </c>
      <c r="AI40">
        <v>0</v>
      </c>
      <c r="AJ40">
        <v>6215</v>
      </c>
      <c r="AK40" t="s">
        <v>753</v>
      </c>
      <c r="AL40" t="s">
        <v>462</v>
      </c>
      <c r="AM40">
        <v>0</v>
      </c>
      <c r="AN40">
        <v>0</v>
      </c>
      <c r="AO40">
        <v>0</v>
      </c>
      <c r="AP40">
        <v>0</v>
      </c>
      <c r="AQ40">
        <v>0</v>
      </c>
      <c r="AS40">
        <v>0</v>
      </c>
      <c r="AT40">
        <v>0</v>
      </c>
      <c r="AU40">
        <v>0</v>
      </c>
      <c r="AV40">
        <v>0</v>
      </c>
      <c r="AW40">
        <v>251846037</v>
      </c>
      <c r="AX40">
        <v>248553639</v>
      </c>
      <c r="AY40">
        <v>0</v>
      </c>
      <c r="AZ40">
        <v>9967911</v>
      </c>
      <c r="BA40">
        <v>345.91700000000003</v>
      </c>
      <c r="BB40">
        <v>0</v>
      </c>
      <c r="BC40">
        <v>0</v>
      </c>
      <c r="BD40">
        <v>0</v>
      </c>
      <c r="BE40">
        <v>0</v>
      </c>
      <c r="BF40">
        <v>220355461</v>
      </c>
      <c r="BG40">
        <v>0</v>
      </c>
      <c r="BJ40">
        <v>0</v>
      </c>
      <c r="BK40">
        <v>0</v>
      </c>
      <c r="BL40">
        <v>0</v>
      </c>
      <c r="BM40">
        <v>0</v>
      </c>
      <c r="BN40">
        <v>0</v>
      </c>
      <c r="BO40">
        <v>0</v>
      </c>
      <c r="BP40">
        <v>0</v>
      </c>
      <c r="BQ40">
        <v>0</v>
      </c>
      <c r="BS40">
        <v>0</v>
      </c>
      <c r="BT40">
        <v>0</v>
      </c>
      <c r="BU40">
        <v>0</v>
      </c>
      <c r="BV40">
        <v>0</v>
      </c>
      <c r="BW40">
        <v>0</v>
      </c>
      <c r="BY40">
        <v>0</v>
      </c>
      <c r="CA40">
        <v>0</v>
      </c>
      <c r="CB40">
        <v>0</v>
      </c>
      <c r="CC40">
        <v>0</v>
      </c>
      <c r="CD40">
        <v>0</v>
      </c>
      <c r="CE40">
        <v>0</v>
      </c>
      <c r="CF40">
        <v>0</v>
      </c>
      <c r="CG40">
        <v>0</v>
      </c>
      <c r="CH40">
        <v>3346611</v>
      </c>
      <c r="CI40">
        <v>0</v>
      </c>
      <c r="CJ40">
        <v>4</v>
      </c>
      <c r="CK40">
        <v>0</v>
      </c>
      <c r="CL40">
        <v>0</v>
      </c>
      <c r="CN40">
        <v>0</v>
      </c>
      <c r="CO40">
        <v>1</v>
      </c>
      <c r="CP40">
        <v>0</v>
      </c>
      <c r="CQ40">
        <v>2.6670000000000003</v>
      </c>
      <c r="CR40">
        <v>21022.507000000001</v>
      </c>
      <c r="CS40">
        <v>0</v>
      </c>
      <c r="CT40">
        <v>0</v>
      </c>
      <c r="CU40">
        <v>0</v>
      </c>
      <c r="CV40">
        <v>0</v>
      </c>
      <c r="CW40">
        <v>0</v>
      </c>
      <c r="CX40">
        <v>0</v>
      </c>
      <c r="CY40">
        <v>0</v>
      </c>
      <c r="CZ40">
        <v>0</v>
      </c>
      <c r="DB40">
        <v>115077176</v>
      </c>
      <c r="DC40">
        <v>0</v>
      </c>
      <c r="DD40">
        <v>0</v>
      </c>
      <c r="DE40">
        <v>30071278</v>
      </c>
      <c r="DF40">
        <v>30071278</v>
      </c>
      <c r="DG40">
        <v>4838.5</v>
      </c>
      <c r="DH40">
        <v>0</v>
      </c>
      <c r="DI40">
        <v>0</v>
      </c>
      <c r="DK40">
        <v>0</v>
      </c>
      <c r="DL40">
        <v>0</v>
      </c>
      <c r="DM40">
        <v>20361791</v>
      </c>
      <c r="DN40">
        <v>54213</v>
      </c>
      <c r="DO40">
        <v>0</v>
      </c>
      <c r="DP40">
        <v>0</v>
      </c>
      <c r="DQ40">
        <v>0</v>
      </c>
      <c r="DR40">
        <v>0</v>
      </c>
      <c r="DS40">
        <v>0</v>
      </c>
      <c r="DT40">
        <v>0</v>
      </c>
      <c r="DU40">
        <v>0</v>
      </c>
      <c r="DV40">
        <v>0</v>
      </c>
      <c r="DW40">
        <v>0</v>
      </c>
      <c r="DX40">
        <v>0</v>
      </c>
      <c r="DY40">
        <v>0</v>
      </c>
      <c r="DZ40">
        <v>0</v>
      </c>
      <c r="EA40">
        <v>0.15</v>
      </c>
      <c r="EB40">
        <v>0</v>
      </c>
      <c r="EC40">
        <v>374.81200000000001</v>
      </c>
      <c r="ED40">
        <v>2678875</v>
      </c>
      <c r="EE40">
        <v>11601</v>
      </c>
      <c r="EF40">
        <v>1.0980000000000001</v>
      </c>
      <c r="EG40">
        <v>0</v>
      </c>
      <c r="EH40">
        <v>17725528</v>
      </c>
      <c r="EI40">
        <v>0</v>
      </c>
      <c r="EJ40">
        <v>0</v>
      </c>
      <c r="EK40">
        <v>697.28300000000002</v>
      </c>
      <c r="EL40">
        <v>1.1420000000000001</v>
      </c>
      <c r="EM40">
        <v>170.21</v>
      </c>
      <c r="EN40">
        <v>49.678000000000004</v>
      </c>
      <c r="EO40">
        <v>0</v>
      </c>
      <c r="EP40">
        <v>0</v>
      </c>
      <c r="EQ40">
        <v>917.51100000000008</v>
      </c>
      <c r="ER40">
        <v>0.19</v>
      </c>
      <c r="ES40">
        <v>2852.056</v>
      </c>
      <c r="ET40">
        <v>0</v>
      </c>
      <c r="EV40">
        <v>0</v>
      </c>
      <c r="EW40">
        <v>0</v>
      </c>
      <c r="EX40">
        <v>0</v>
      </c>
      <c r="EZ40">
        <v>210492382</v>
      </c>
      <c r="FA40">
        <v>0</v>
      </c>
      <c r="FB40">
        <v>220406080</v>
      </c>
      <c r="FC40">
        <v>0</v>
      </c>
      <c r="FD40">
        <v>0</v>
      </c>
      <c r="FE40">
        <v>32434613</v>
      </c>
      <c r="FF40">
        <v>5626644</v>
      </c>
      <c r="FG40">
        <v>7.0629999999999998E-2</v>
      </c>
      <c r="FH40">
        <v>3.1918000000000002E-2</v>
      </c>
      <c r="FI40">
        <v>0</v>
      </c>
      <c r="FJ40">
        <v>0</v>
      </c>
      <c r="FK40">
        <v>35455.423999999999</v>
      </c>
      <c r="FL40">
        <v>261813948</v>
      </c>
      <c r="FM40">
        <v>0</v>
      </c>
      <c r="FN40">
        <v>0</v>
      </c>
      <c r="FO40">
        <v>0</v>
      </c>
      <c r="FP40">
        <v>0</v>
      </c>
      <c r="FQ40">
        <v>0</v>
      </c>
      <c r="FR40">
        <v>0</v>
      </c>
      <c r="FS40">
        <v>0</v>
      </c>
      <c r="FT40">
        <v>0</v>
      </c>
      <c r="FU40">
        <v>0</v>
      </c>
      <c r="FV40">
        <v>0</v>
      </c>
      <c r="FW40">
        <v>0</v>
      </c>
      <c r="FX40">
        <v>0</v>
      </c>
      <c r="FY40">
        <v>0</v>
      </c>
      <c r="GB40">
        <v>15382106</v>
      </c>
      <c r="GC40">
        <v>15382106</v>
      </c>
      <c r="GD40">
        <v>1588.9580000000001</v>
      </c>
      <c r="GF40">
        <v>0</v>
      </c>
      <c r="GG40">
        <v>0</v>
      </c>
      <c r="GH40">
        <v>0</v>
      </c>
      <c r="GI40">
        <v>0</v>
      </c>
      <c r="GK40">
        <v>0</v>
      </c>
      <c r="GL40">
        <v>0</v>
      </c>
      <c r="GM40">
        <v>0</v>
      </c>
      <c r="GN40">
        <v>0</v>
      </c>
      <c r="GO40">
        <v>0</v>
      </c>
      <c r="GQ40">
        <v>0</v>
      </c>
      <c r="GR40">
        <v>0</v>
      </c>
      <c r="GS40">
        <v>0</v>
      </c>
      <c r="GT40">
        <v>0</v>
      </c>
      <c r="HB40">
        <v>379934357</v>
      </c>
      <c r="HC40">
        <v>3.9798E-2</v>
      </c>
      <c r="HD40">
        <v>3346611</v>
      </c>
      <c r="HE40">
        <v>0</v>
      </c>
      <c r="HF40">
        <v>24885555</v>
      </c>
      <c r="HG40">
        <v>262895</v>
      </c>
      <c r="HH40">
        <v>4538095</v>
      </c>
      <c r="HI40">
        <v>0</v>
      </c>
      <c r="HJ40">
        <v>1942689</v>
      </c>
      <c r="HK40">
        <v>59117</v>
      </c>
      <c r="HL40">
        <v>45715</v>
      </c>
      <c r="HM40">
        <v>534000</v>
      </c>
      <c r="HN40">
        <v>2771446</v>
      </c>
      <c r="HO40">
        <v>0</v>
      </c>
      <c r="HP40">
        <v>0</v>
      </c>
      <c r="HQ40">
        <v>0</v>
      </c>
      <c r="HR40">
        <v>0</v>
      </c>
      <c r="HS40">
        <v>210438169</v>
      </c>
      <c r="HT40">
        <v>5626644</v>
      </c>
      <c r="HW40">
        <v>0</v>
      </c>
      <c r="HX40">
        <v>1606</v>
      </c>
      <c r="HY40">
        <v>2735</v>
      </c>
      <c r="HZ40">
        <v>3626</v>
      </c>
      <c r="IA40">
        <v>5475</v>
      </c>
      <c r="IB40">
        <v>5396</v>
      </c>
      <c r="IC40">
        <v>18838</v>
      </c>
      <c r="ID40">
        <v>0</v>
      </c>
      <c r="IE40">
        <v>36.853000000000002</v>
      </c>
      <c r="IF40">
        <v>0</v>
      </c>
      <c r="IG40">
        <v>423</v>
      </c>
      <c r="IH40">
        <v>7301.8420000000006</v>
      </c>
      <c r="II40">
        <v>0</v>
      </c>
      <c r="IJ40">
        <v>7180.6360000000004</v>
      </c>
      <c r="IK40">
        <v>0</v>
      </c>
      <c r="IL40">
        <v>69</v>
      </c>
      <c r="IM40">
        <v>59</v>
      </c>
      <c r="IN40">
        <v>3</v>
      </c>
      <c r="IO40">
        <v>131</v>
      </c>
      <c r="IP40">
        <v>0</v>
      </c>
      <c r="IQ40">
        <v>7143.7830000000004</v>
      </c>
      <c r="IR40">
        <v>4439861</v>
      </c>
      <c r="IS40">
        <v>0</v>
      </c>
      <c r="IT40">
        <v>345000</v>
      </c>
      <c r="IU40">
        <v>177000</v>
      </c>
      <c r="IV40">
        <v>12000</v>
      </c>
      <c r="IW40">
        <v>6215</v>
      </c>
      <c r="IX40">
        <v>34356</v>
      </c>
      <c r="IY40">
        <v>0</v>
      </c>
      <c r="IZ40">
        <v>0</v>
      </c>
      <c r="JA40">
        <v>0</v>
      </c>
      <c r="JB40">
        <v>51</v>
      </c>
      <c r="JC40">
        <v>1032352</v>
      </c>
      <c r="JD40">
        <v>88</v>
      </c>
      <c r="JE40">
        <v>1043312</v>
      </c>
      <c r="JF40">
        <v>104</v>
      </c>
      <c r="JG40">
        <v>642782</v>
      </c>
      <c r="JH40">
        <v>53000</v>
      </c>
      <c r="JJ40">
        <v>0</v>
      </c>
      <c r="JK40">
        <v>0</v>
      </c>
      <c r="JL40">
        <v>0</v>
      </c>
      <c r="JM40">
        <v>0</v>
      </c>
      <c r="JO40">
        <v>255.85300000000001</v>
      </c>
      <c r="JP40">
        <v>1085.07</v>
      </c>
      <c r="JQ40">
        <v>248.03500000000003</v>
      </c>
      <c r="JR40">
        <v>2127392</v>
      </c>
      <c r="JS40">
        <v>10498616</v>
      </c>
      <c r="JT40">
        <v>2756098</v>
      </c>
      <c r="JU40">
        <v>0</v>
      </c>
      <c r="JW40">
        <v>0</v>
      </c>
      <c r="JX40">
        <v>0</v>
      </c>
      <c r="JY40">
        <v>0</v>
      </c>
      <c r="JZ40">
        <v>0</v>
      </c>
      <c r="KD40">
        <v>0</v>
      </c>
      <c r="KE40">
        <v>7559</v>
      </c>
      <c r="KG40">
        <v>0</v>
      </c>
      <c r="KH40">
        <v>0</v>
      </c>
      <c r="KI40">
        <v>0</v>
      </c>
      <c r="KJ40">
        <v>223</v>
      </c>
      <c r="KK40">
        <v>200</v>
      </c>
      <c r="KL40">
        <v>138595</v>
      </c>
      <c r="KM40">
        <v>124300</v>
      </c>
      <c r="KN40">
        <v>0</v>
      </c>
      <c r="KO40">
        <v>0</v>
      </c>
      <c r="KP40">
        <v>0</v>
      </c>
      <c r="KQ40">
        <v>0</v>
      </c>
      <c r="KS40">
        <v>0</v>
      </c>
      <c r="KT40">
        <v>0</v>
      </c>
      <c r="KU40">
        <v>0</v>
      </c>
      <c r="KW40">
        <v>0</v>
      </c>
      <c r="KX40">
        <v>0</v>
      </c>
      <c r="KY40">
        <v>0</v>
      </c>
      <c r="KZ40">
        <v>0</v>
      </c>
      <c r="LA40">
        <v>0</v>
      </c>
      <c r="LB40">
        <v>0</v>
      </c>
      <c r="LD40">
        <v>0</v>
      </c>
      <c r="LE40">
        <v>0</v>
      </c>
      <c r="LF40">
        <v>0</v>
      </c>
      <c r="LG40">
        <v>0</v>
      </c>
      <c r="LH40">
        <v>0</v>
      </c>
      <c r="LI40">
        <v>0</v>
      </c>
      <c r="LJ40">
        <v>20539.777000000002</v>
      </c>
      <c r="LK40">
        <v>45</v>
      </c>
      <c r="LL40">
        <v>1509300</v>
      </c>
      <c r="LM40">
        <v>433389</v>
      </c>
      <c r="LN40">
        <v>0</v>
      </c>
      <c r="LO40">
        <v>0</v>
      </c>
      <c r="LP40">
        <v>0</v>
      </c>
      <c r="LQ40">
        <v>0</v>
      </c>
      <c r="LR40">
        <v>0</v>
      </c>
      <c r="LS40">
        <v>0</v>
      </c>
      <c r="LT40">
        <v>0</v>
      </c>
      <c r="LU40">
        <v>0</v>
      </c>
      <c r="LV40">
        <v>0</v>
      </c>
      <c r="LW40">
        <v>0</v>
      </c>
      <c r="LX40">
        <v>0</v>
      </c>
      <c r="LY40">
        <v>0</v>
      </c>
      <c r="LZ40">
        <v>0</v>
      </c>
      <c r="MA40">
        <v>0</v>
      </c>
      <c r="MB40">
        <v>0</v>
      </c>
      <c r="MC40">
        <v>0</v>
      </c>
      <c r="MD40">
        <v>0</v>
      </c>
      <c r="ME40">
        <v>0</v>
      </c>
      <c r="MF40">
        <v>0</v>
      </c>
      <c r="MG40">
        <v>251846037</v>
      </c>
      <c r="MH40">
        <v>0</v>
      </c>
      <c r="MI40">
        <v>0</v>
      </c>
      <c r="MJ40">
        <v>0</v>
      </c>
      <c r="MK40">
        <v>0</v>
      </c>
      <c r="ML40">
        <v>0</v>
      </c>
    </row>
    <row r="41" spans="1:350" customFormat="1" x14ac:dyDescent="0.3">
      <c r="A41">
        <v>45755</v>
      </c>
      <c r="B41" s="4">
        <v>57804</v>
      </c>
      <c r="C41">
        <v>9</v>
      </c>
      <c r="D41">
        <v>2026</v>
      </c>
      <c r="E41">
        <v>6215</v>
      </c>
      <c r="F41">
        <v>0</v>
      </c>
      <c r="G41">
        <v>2507.4490000000001</v>
      </c>
      <c r="H41">
        <v>2135.3580000000002</v>
      </c>
      <c r="I41">
        <v>2135.3580000000002</v>
      </c>
      <c r="J41">
        <v>2507.4490000000001</v>
      </c>
      <c r="K41">
        <v>0</v>
      </c>
      <c r="L41">
        <v>6215</v>
      </c>
      <c r="M41">
        <v>0</v>
      </c>
      <c r="N41">
        <v>0</v>
      </c>
      <c r="P41">
        <v>2575.4740000000002</v>
      </c>
      <c r="Q41">
        <v>0</v>
      </c>
      <c r="R41">
        <v>1213406</v>
      </c>
      <c r="S41">
        <v>471.13900000000001</v>
      </c>
      <c r="U41">
        <v>0</v>
      </c>
      <c r="V41">
        <v>927.55000000000007</v>
      </c>
      <c r="W41">
        <v>576472</v>
      </c>
      <c r="X41">
        <v>576472</v>
      </c>
      <c r="Z41">
        <v>0</v>
      </c>
      <c r="AC41">
        <v>0</v>
      </c>
      <c r="AD41" t="s">
        <v>427</v>
      </c>
      <c r="AE41">
        <v>0</v>
      </c>
      <c r="AH41">
        <v>0</v>
      </c>
      <c r="AI41">
        <v>0</v>
      </c>
      <c r="AJ41">
        <v>6215</v>
      </c>
      <c r="AK41" t="s">
        <v>753</v>
      </c>
      <c r="AL41" t="s">
        <v>463</v>
      </c>
      <c r="AM41">
        <v>0</v>
      </c>
      <c r="AN41">
        <v>0</v>
      </c>
      <c r="AO41">
        <v>0</v>
      </c>
      <c r="AP41">
        <v>0</v>
      </c>
      <c r="AQ41">
        <v>0</v>
      </c>
      <c r="AS41">
        <v>0</v>
      </c>
      <c r="AT41">
        <v>0</v>
      </c>
      <c r="AU41">
        <v>0</v>
      </c>
      <c r="AV41">
        <v>0</v>
      </c>
      <c r="AW41">
        <v>32328627</v>
      </c>
      <c r="AX41">
        <v>31934953</v>
      </c>
      <c r="AY41">
        <v>0</v>
      </c>
      <c r="AZ41">
        <v>1213406</v>
      </c>
      <c r="BA41">
        <v>0</v>
      </c>
      <c r="BB41">
        <v>0</v>
      </c>
      <c r="BC41">
        <v>0</v>
      </c>
      <c r="BD41">
        <v>0</v>
      </c>
      <c r="BE41">
        <v>0</v>
      </c>
      <c r="BF41">
        <v>27201073</v>
      </c>
      <c r="BG41">
        <v>0</v>
      </c>
      <c r="BJ41">
        <v>0</v>
      </c>
      <c r="BK41">
        <v>0</v>
      </c>
      <c r="BL41">
        <v>0</v>
      </c>
      <c r="BM41">
        <v>0</v>
      </c>
      <c r="BN41">
        <v>0</v>
      </c>
      <c r="BO41">
        <v>0</v>
      </c>
      <c r="BP41">
        <v>0</v>
      </c>
      <c r="BQ41">
        <v>534</v>
      </c>
      <c r="BS41">
        <v>0</v>
      </c>
      <c r="BT41">
        <v>0</v>
      </c>
      <c r="BU41">
        <v>0</v>
      </c>
      <c r="BV41">
        <v>0</v>
      </c>
      <c r="BW41">
        <v>0</v>
      </c>
      <c r="BY41">
        <v>0</v>
      </c>
      <c r="CA41">
        <v>0</v>
      </c>
      <c r="CB41">
        <v>0</v>
      </c>
      <c r="CC41">
        <v>0</v>
      </c>
      <c r="CD41">
        <v>0</v>
      </c>
      <c r="CE41">
        <v>0</v>
      </c>
      <c r="CF41">
        <v>0</v>
      </c>
      <c r="CG41">
        <v>0</v>
      </c>
      <c r="CH41">
        <v>399165</v>
      </c>
      <c r="CI41">
        <v>0</v>
      </c>
      <c r="CJ41">
        <v>4</v>
      </c>
      <c r="CK41">
        <v>0</v>
      </c>
      <c r="CL41">
        <v>0</v>
      </c>
      <c r="CN41">
        <v>0</v>
      </c>
      <c r="CO41">
        <v>1</v>
      </c>
      <c r="CP41">
        <v>0.504</v>
      </c>
      <c r="CQ41">
        <v>0</v>
      </c>
      <c r="CR41">
        <v>2507.4490000000001</v>
      </c>
      <c r="CS41">
        <v>0</v>
      </c>
      <c r="CT41">
        <v>0</v>
      </c>
      <c r="CU41">
        <v>0</v>
      </c>
      <c r="CV41">
        <v>0</v>
      </c>
      <c r="CW41">
        <v>0</v>
      </c>
      <c r="CX41">
        <v>0</v>
      </c>
      <c r="CY41">
        <v>0</v>
      </c>
      <c r="CZ41">
        <v>0</v>
      </c>
      <c r="DB41">
        <v>13271250</v>
      </c>
      <c r="DC41">
        <v>0</v>
      </c>
      <c r="DD41">
        <v>0</v>
      </c>
      <c r="DE41">
        <v>4672515</v>
      </c>
      <c r="DF41">
        <v>4680064</v>
      </c>
      <c r="DG41">
        <v>751.81299999999999</v>
      </c>
      <c r="DH41">
        <v>0</v>
      </c>
      <c r="DI41">
        <v>7549</v>
      </c>
      <c r="DK41">
        <v>0</v>
      </c>
      <c r="DL41">
        <v>0</v>
      </c>
      <c r="DM41">
        <v>2062305</v>
      </c>
      <c r="DN41">
        <v>5491</v>
      </c>
      <c r="DO41">
        <v>0</v>
      </c>
      <c r="DP41">
        <v>0</v>
      </c>
      <c r="DQ41">
        <v>0</v>
      </c>
      <c r="DR41">
        <v>0</v>
      </c>
      <c r="DS41">
        <v>0</v>
      </c>
      <c r="DT41">
        <v>0</v>
      </c>
      <c r="DU41">
        <v>0</v>
      </c>
      <c r="DV41">
        <v>0</v>
      </c>
      <c r="DW41">
        <v>0</v>
      </c>
      <c r="DX41">
        <v>0</v>
      </c>
      <c r="DY41">
        <v>0</v>
      </c>
      <c r="DZ41">
        <v>0</v>
      </c>
      <c r="EA41">
        <v>5.0000000000000001E-3</v>
      </c>
      <c r="EB41">
        <v>0</v>
      </c>
      <c r="EC41">
        <v>170.41</v>
      </c>
      <c r="ED41">
        <v>1217963</v>
      </c>
      <c r="EE41">
        <v>0</v>
      </c>
      <c r="EF41">
        <v>0</v>
      </c>
      <c r="EG41">
        <v>0</v>
      </c>
      <c r="EH41">
        <v>849833</v>
      </c>
      <c r="EI41">
        <v>0</v>
      </c>
      <c r="EJ41">
        <v>0</v>
      </c>
      <c r="EK41">
        <v>41.521999999999998</v>
      </c>
      <c r="EL41">
        <v>0</v>
      </c>
      <c r="EM41">
        <v>2.956</v>
      </c>
      <c r="EN41">
        <v>0.65600000000000003</v>
      </c>
      <c r="EO41">
        <v>0</v>
      </c>
      <c r="EP41">
        <v>0</v>
      </c>
      <c r="EQ41">
        <v>45.139000000000003</v>
      </c>
      <c r="ER41">
        <v>0</v>
      </c>
      <c r="ES41">
        <v>136.739</v>
      </c>
      <c r="ET41">
        <v>0</v>
      </c>
      <c r="EV41">
        <v>0</v>
      </c>
      <c r="EW41">
        <v>0</v>
      </c>
      <c r="EX41">
        <v>0</v>
      </c>
      <c r="EZ41">
        <v>27236603</v>
      </c>
      <c r="FA41">
        <v>0</v>
      </c>
      <c r="FB41">
        <v>28444518</v>
      </c>
      <c r="FC41">
        <v>0</v>
      </c>
      <c r="FD41">
        <v>0</v>
      </c>
      <c r="FE41">
        <v>4003787</v>
      </c>
      <c r="FF41">
        <v>694563</v>
      </c>
      <c r="FG41">
        <v>7.0629999999999998E-2</v>
      </c>
      <c r="FH41">
        <v>3.1918000000000002E-2</v>
      </c>
      <c r="FI41">
        <v>0</v>
      </c>
      <c r="FJ41">
        <v>0</v>
      </c>
      <c r="FK41">
        <v>4376.6810000000005</v>
      </c>
      <c r="FL41">
        <v>33542033</v>
      </c>
      <c r="FM41">
        <v>0</v>
      </c>
      <c r="FN41">
        <v>0</v>
      </c>
      <c r="FO41">
        <v>360058</v>
      </c>
      <c r="FP41">
        <v>0</v>
      </c>
      <c r="FQ41">
        <v>360058</v>
      </c>
      <c r="FR41">
        <v>360058</v>
      </c>
      <c r="FS41">
        <v>0</v>
      </c>
      <c r="FT41">
        <v>0</v>
      </c>
      <c r="FU41">
        <v>0</v>
      </c>
      <c r="FV41">
        <v>0</v>
      </c>
      <c r="FW41">
        <v>0</v>
      </c>
      <c r="FX41">
        <v>0</v>
      </c>
      <c r="FY41">
        <v>0</v>
      </c>
      <c r="GB41">
        <v>3237922</v>
      </c>
      <c r="GC41">
        <v>3237922</v>
      </c>
      <c r="GD41">
        <v>326.952</v>
      </c>
      <c r="GF41">
        <v>0</v>
      </c>
      <c r="GG41">
        <v>0</v>
      </c>
      <c r="GH41">
        <v>0</v>
      </c>
      <c r="GI41">
        <v>0</v>
      </c>
      <c r="GK41">
        <v>0</v>
      </c>
      <c r="GL41">
        <v>0</v>
      </c>
      <c r="GM41">
        <v>0</v>
      </c>
      <c r="GN41">
        <v>0</v>
      </c>
      <c r="GO41">
        <v>0</v>
      </c>
      <c r="GQ41">
        <v>0</v>
      </c>
      <c r="GR41">
        <v>0</v>
      </c>
      <c r="GS41">
        <v>0</v>
      </c>
      <c r="GT41">
        <v>0</v>
      </c>
      <c r="HB41">
        <v>379934357</v>
      </c>
      <c r="HC41">
        <v>3.9798E-2</v>
      </c>
      <c r="HD41">
        <v>399165</v>
      </c>
      <c r="HE41">
        <v>0</v>
      </c>
      <c r="HF41">
        <v>2869921</v>
      </c>
      <c r="HG41">
        <v>0</v>
      </c>
      <c r="HH41">
        <v>0</v>
      </c>
      <c r="HI41">
        <v>0</v>
      </c>
      <c r="HJ41">
        <v>493648</v>
      </c>
      <c r="HK41">
        <v>61355</v>
      </c>
      <c r="HL41">
        <v>68052</v>
      </c>
      <c r="HM41">
        <v>4000</v>
      </c>
      <c r="HN41">
        <v>0</v>
      </c>
      <c r="HO41">
        <v>0</v>
      </c>
      <c r="HP41">
        <v>759471</v>
      </c>
      <c r="HQ41">
        <v>0</v>
      </c>
      <c r="HR41">
        <v>0</v>
      </c>
      <c r="HS41">
        <v>27231112</v>
      </c>
      <c r="HT41">
        <v>694563</v>
      </c>
      <c r="HW41">
        <v>0</v>
      </c>
      <c r="HX41">
        <v>165</v>
      </c>
      <c r="HY41">
        <v>297</v>
      </c>
      <c r="HZ41">
        <v>517</v>
      </c>
      <c r="IA41">
        <v>828</v>
      </c>
      <c r="IB41">
        <v>1082</v>
      </c>
      <c r="IC41">
        <v>2889</v>
      </c>
      <c r="ID41">
        <v>0</v>
      </c>
      <c r="IE41">
        <v>0</v>
      </c>
      <c r="IF41">
        <v>0</v>
      </c>
      <c r="IG41">
        <v>0</v>
      </c>
      <c r="IH41">
        <v>0</v>
      </c>
      <c r="II41">
        <v>2761.712</v>
      </c>
      <c r="IJ41">
        <v>927.55000000000007</v>
      </c>
      <c r="IK41">
        <v>0</v>
      </c>
      <c r="IL41">
        <v>0</v>
      </c>
      <c r="IM41">
        <v>0</v>
      </c>
      <c r="IN41">
        <v>1</v>
      </c>
      <c r="IO41">
        <v>1</v>
      </c>
      <c r="IP41">
        <v>2761.712</v>
      </c>
      <c r="IQ41">
        <v>927.55000000000007</v>
      </c>
      <c r="IR41">
        <v>576472</v>
      </c>
      <c r="IS41">
        <v>0</v>
      </c>
      <c r="IT41">
        <v>0</v>
      </c>
      <c r="IU41">
        <v>0</v>
      </c>
      <c r="IV41">
        <v>4000</v>
      </c>
      <c r="IW41">
        <v>6215</v>
      </c>
      <c r="IX41">
        <v>0</v>
      </c>
      <c r="IY41">
        <v>0</v>
      </c>
      <c r="IZ41">
        <v>759471</v>
      </c>
      <c r="JA41">
        <v>0</v>
      </c>
      <c r="JB41">
        <v>0</v>
      </c>
      <c r="JC41">
        <v>0</v>
      </c>
      <c r="JD41">
        <v>0</v>
      </c>
      <c r="JE41">
        <v>0</v>
      </c>
      <c r="JF41">
        <v>0</v>
      </c>
      <c r="JG41">
        <v>0</v>
      </c>
      <c r="JH41">
        <v>0</v>
      </c>
      <c r="JJ41">
        <v>0</v>
      </c>
      <c r="JK41">
        <v>0</v>
      </c>
      <c r="JL41">
        <v>0</v>
      </c>
      <c r="JM41">
        <v>0</v>
      </c>
      <c r="JO41">
        <v>7.8980000000000006</v>
      </c>
      <c r="JP41">
        <v>259.70499999999998</v>
      </c>
      <c r="JQ41">
        <v>59.349000000000004</v>
      </c>
      <c r="JR41">
        <v>65671</v>
      </c>
      <c r="JS41">
        <v>2512781</v>
      </c>
      <c r="JT41">
        <v>659470</v>
      </c>
      <c r="JU41">
        <v>0</v>
      </c>
      <c r="JW41">
        <v>0</v>
      </c>
      <c r="JX41">
        <v>0</v>
      </c>
      <c r="JY41">
        <v>0</v>
      </c>
      <c r="JZ41">
        <v>0</v>
      </c>
      <c r="KD41">
        <v>0</v>
      </c>
      <c r="KE41">
        <v>7559</v>
      </c>
      <c r="KG41">
        <v>0</v>
      </c>
      <c r="KH41">
        <v>0</v>
      </c>
      <c r="KI41">
        <v>0</v>
      </c>
      <c r="KJ41">
        <v>0</v>
      </c>
      <c r="KK41">
        <v>0</v>
      </c>
      <c r="KL41">
        <v>0</v>
      </c>
      <c r="KM41">
        <v>0</v>
      </c>
      <c r="KN41">
        <v>0</v>
      </c>
      <c r="KO41">
        <v>0</v>
      </c>
      <c r="KP41">
        <v>0</v>
      </c>
      <c r="KQ41">
        <v>0</v>
      </c>
      <c r="KS41">
        <v>0</v>
      </c>
      <c r="KT41">
        <v>0</v>
      </c>
      <c r="KU41">
        <v>0</v>
      </c>
      <c r="KW41">
        <v>0</v>
      </c>
      <c r="KX41">
        <v>0</v>
      </c>
      <c r="KY41">
        <v>0</v>
      </c>
      <c r="KZ41">
        <v>0</v>
      </c>
      <c r="LA41">
        <v>0</v>
      </c>
      <c r="LB41">
        <v>0</v>
      </c>
      <c r="LD41">
        <v>0</v>
      </c>
      <c r="LE41">
        <v>0</v>
      </c>
      <c r="LF41">
        <v>0</v>
      </c>
      <c r="LG41">
        <v>0</v>
      </c>
      <c r="LH41">
        <v>0</v>
      </c>
      <c r="LI41">
        <v>0</v>
      </c>
      <c r="LJ41">
        <v>2731.2060000000001</v>
      </c>
      <c r="LK41">
        <v>13</v>
      </c>
      <c r="LL41">
        <v>436020</v>
      </c>
      <c r="LM41">
        <v>57628</v>
      </c>
      <c r="LN41">
        <v>0</v>
      </c>
      <c r="LO41">
        <v>0</v>
      </c>
      <c r="LP41">
        <v>0</v>
      </c>
      <c r="LQ41">
        <v>0</v>
      </c>
      <c r="LR41">
        <v>0</v>
      </c>
      <c r="LS41">
        <v>0</v>
      </c>
      <c r="LT41">
        <v>0</v>
      </c>
      <c r="LU41">
        <v>0</v>
      </c>
      <c r="LV41">
        <v>0</v>
      </c>
      <c r="LW41">
        <v>0</v>
      </c>
      <c r="LX41">
        <v>0</v>
      </c>
      <c r="LY41">
        <v>0</v>
      </c>
      <c r="LZ41">
        <v>0</v>
      </c>
      <c r="MA41">
        <v>0</v>
      </c>
      <c r="MB41">
        <v>0</v>
      </c>
      <c r="MC41">
        <v>0</v>
      </c>
      <c r="MD41">
        <v>0</v>
      </c>
      <c r="ME41">
        <v>0</v>
      </c>
      <c r="MF41">
        <v>0</v>
      </c>
      <c r="MG41">
        <v>32328627</v>
      </c>
      <c r="MH41">
        <v>0</v>
      </c>
      <c r="MI41">
        <v>0</v>
      </c>
      <c r="MJ41">
        <v>0</v>
      </c>
      <c r="MK41">
        <v>0</v>
      </c>
      <c r="ML41">
        <v>0</v>
      </c>
    </row>
    <row r="42" spans="1:350" customFormat="1" x14ac:dyDescent="0.3">
      <c r="A42">
        <v>45755</v>
      </c>
      <c r="B42" s="4">
        <v>57806</v>
      </c>
      <c r="C42">
        <v>9</v>
      </c>
      <c r="D42">
        <v>2026</v>
      </c>
      <c r="E42">
        <v>6215</v>
      </c>
      <c r="F42">
        <v>0</v>
      </c>
      <c r="G42">
        <v>844.88800000000003</v>
      </c>
      <c r="H42">
        <v>708.20800000000008</v>
      </c>
      <c r="I42">
        <v>708.20800000000008</v>
      </c>
      <c r="J42">
        <v>844.88800000000003</v>
      </c>
      <c r="K42">
        <v>0</v>
      </c>
      <c r="L42">
        <v>6215</v>
      </c>
      <c r="M42">
        <v>0</v>
      </c>
      <c r="N42">
        <v>0</v>
      </c>
      <c r="P42">
        <v>841.21300000000008</v>
      </c>
      <c r="Q42">
        <v>0</v>
      </c>
      <c r="R42">
        <v>396328</v>
      </c>
      <c r="S42">
        <v>471.13900000000001</v>
      </c>
      <c r="U42">
        <v>0</v>
      </c>
      <c r="V42">
        <v>186.76300000000001</v>
      </c>
      <c r="W42">
        <v>116073</v>
      </c>
      <c r="X42">
        <v>116073</v>
      </c>
      <c r="Z42">
        <v>0</v>
      </c>
      <c r="AC42">
        <v>0</v>
      </c>
      <c r="AD42" t="s">
        <v>427</v>
      </c>
      <c r="AE42">
        <v>0</v>
      </c>
      <c r="AH42">
        <v>0</v>
      </c>
      <c r="AI42">
        <v>0</v>
      </c>
      <c r="AJ42">
        <v>6215</v>
      </c>
      <c r="AK42" t="s">
        <v>753</v>
      </c>
      <c r="AL42" t="s">
        <v>464</v>
      </c>
      <c r="AM42">
        <v>0</v>
      </c>
      <c r="AN42">
        <v>0</v>
      </c>
      <c r="AO42">
        <v>0</v>
      </c>
      <c r="AP42">
        <v>0</v>
      </c>
      <c r="AQ42">
        <v>0</v>
      </c>
      <c r="AS42">
        <v>0</v>
      </c>
      <c r="AT42">
        <v>0</v>
      </c>
      <c r="AU42">
        <v>0</v>
      </c>
      <c r="AV42">
        <v>0</v>
      </c>
      <c r="AW42">
        <v>10175131</v>
      </c>
      <c r="AX42">
        <v>10042825</v>
      </c>
      <c r="AY42">
        <v>0</v>
      </c>
      <c r="AZ42">
        <v>396328</v>
      </c>
      <c r="BA42">
        <v>40.582999999999998</v>
      </c>
      <c r="BB42">
        <v>6803</v>
      </c>
      <c r="BC42">
        <v>6759</v>
      </c>
      <c r="BD42">
        <v>16</v>
      </c>
      <c r="BE42">
        <v>43</v>
      </c>
      <c r="BF42">
        <v>8898776</v>
      </c>
      <c r="BG42">
        <v>0</v>
      </c>
      <c r="BJ42">
        <v>0</v>
      </c>
      <c r="BK42">
        <v>0</v>
      </c>
      <c r="BL42">
        <v>0</v>
      </c>
      <c r="BM42">
        <v>0</v>
      </c>
      <c r="BN42">
        <v>0</v>
      </c>
      <c r="BO42">
        <v>0</v>
      </c>
      <c r="BP42">
        <v>0</v>
      </c>
      <c r="BQ42">
        <v>800</v>
      </c>
      <c r="BS42">
        <v>0</v>
      </c>
      <c r="BT42">
        <v>0</v>
      </c>
      <c r="BU42">
        <v>0</v>
      </c>
      <c r="BV42">
        <v>0</v>
      </c>
      <c r="BW42">
        <v>0</v>
      </c>
      <c r="BY42">
        <v>0</v>
      </c>
      <c r="CA42">
        <v>0</v>
      </c>
      <c r="CB42">
        <v>0</v>
      </c>
      <c r="CC42">
        <v>0</v>
      </c>
      <c r="CD42">
        <v>0</v>
      </c>
      <c r="CE42">
        <v>0</v>
      </c>
      <c r="CF42">
        <v>0</v>
      </c>
      <c r="CG42">
        <v>0</v>
      </c>
      <c r="CH42">
        <v>134499</v>
      </c>
      <c r="CI42">
        <v>0</v>
      </c>
      <c r="CJ42">
        <v>4</v>
      </c>
      <c r="CK42">
        <v>0</v>
      </c>
      <c r="CL42">
        <v>0</v>
      </c>
      <c r="CN42">
        <v>0</v>
      </c>
      <c r="CO42">
        <v>1</v>
      </c>
      <c r="CP42">
        <v>0</v>
      </c>
      <c r="CQ42">
        <v>0.16700000000000001</v>
      </c>
      <c r="CR42">
        <v>844.88800000000003</v>
      </c>
      <c r="CS42">
        <v>0</v>
      </c>
      <c r="CT42">
        <v>0</v>
      </c>
      <c r="CU42">
        <v>0</v>
      </c>
      <c r="CV42">
        <v>0</v>
      </c>
      <c r="CW42">
        <v>0</v>
      </c>
      <c r="CX42">
        <v>0</v>
      </c>
      <c r="CY42">
        <v>0</v>
      </c>
      <c r="CZ42">
        <v>0</v>
      </c>
      <c r="DB42">
        <v>4401513</v>
      </c>
      <c r="DC42">
        <v>0</v>
      </c>
      <c r="DD42">
        <v>0</v>
      </c>
      <c r="DE42">
        <v>1256984</v>
      </c>
      <c r="DF42">
        <v>1256984</v>
      </c>
      <c r="DG42">
        <v>202.25</v>
      </c>
      <c r="DH42">
        <v>0</v>
      </c>
      <c r="DI42">
        <v>0</v>
      </c>
      <c r="DK42">
        <v>2550</v>
      </c>
      <c r="DL42">
        <v>0</v>
      </c>
      <c r="DM42">
        <v>807133</v>
      </c>
      <c r="DN42">
        <v>2149</v>
      </c>
      <c r="DO42">
        <v>0</v>
      </c>
      <c r="DP42">
        <v>0</v>
      </c>
      <c r="DQ42">
        <v>0</v>
      </c>
      <c r="DR42">
        <v>0</v>
      </c>
      <c r="DS42">
        <v>0</v>
      </c>
      <c r="DT42">
        <v>0</v>
      </c>
      <c r="DU42">
        <v>0</v>
      </c>
      <c r="DV42">
        <v>0</v>
      </c>
      <c r="DW42">
        <v>0</v>
      </c>
      <c r="DX42">
        <v>0</v>
      </c>
      <c r="DY42">
        <v>0</v>
      </c>
      <c r="DZ42">
        <v>0</v>
      </c>
      <c r="EA42">
        <v>0</v>
      </c>
      <c r="EB42">
        <v>0</v>
      </c>
      <c r="EC42">
        <v>17.602</v>
      </c>
      <c r="ED42">
        <v>125806</v>
      </c>
      <c r="EE42">
        <v>0</v>
      </c>
      <c r="EF42">
        <v>0</v>
      </c>
      <c r="EG42">
        <v>0</v>
      </c>
      <c r="EH42">
        <v>683476</v>
      </c>
      <c r="EI42">
        <v>0</v>
      </c>
      <c r="EJ42">
        <v>0</v>
      </c>
      <c r="EK42">
        <v>33.042000000000002</v>
      </c>
      <c r="EL42">
        <v>0</v>
      </c>
      <c r="EM42">
        <v>0.152</v>
      </c>
      <c r="EN42">
        <v>2.0780000000000003</v>
      </c>
      <c r="EO42">
        <v>0</v>
      </c>
      <c r="EP42">
        <v>0</v>
      </c>
      <c r="EQ42">
        <v>35.271999999999998</v>
      </c>
      <c r="ER42">
        <v>0</v>
      </c>
      <c r="ES42">
        <v>109.97200000000001</v>
      </c>
      <c r="ET42">
        <v>0</v>
      </c>
      <c r="EV42">
        <v>0</v>
      </c>
      <c r="EW42">
        <v>0</v>
      </c>
      <c r="EX42">
        <v>0</v>
      </c>
      <c r="EZ42">
        <v>8505770</v>
      </c>
      <c r="FA42">
        <v>0</v>
      </c>
      <c r="FB42">
        <v>8899905</v>
      </c>
      <c r="FC42">
        <v>0</v>
      </c>
      <c r="FD42">
        <v>0</v>
      </c>
      <c r="FE42">
        <v>1309830</v>
      </c>
      <c r="FF42">
        <v>227225</v>
      </c>
      <c r="FG42">
        <v>7.0629999999999998E-2</v>
      </c>
      <c r="FH42">
        <v>3.1918000000000002E-2</v>
      </c>
      <c r="FI42">
        <v>0</v>
      </c>
      <c r="FJ42">
        <v>0</v>
      </c>
      <c r="FK42">
        <v>1431.8220000000001</v>
      </c>
      <c r="FL42">
        <v>10571459</v>
      </c>
      <c r="FM42">
        <v>0</v>
      </c>
      <c r="FN42">
        <v>0</v>
      </c>
      <c r="FO42">
        <v>0</v>
      </c>
      <c r="FP42">
        <v>0</v>
      </c>
      <c r="FQ42">
        <v>0</v>
      </c>
      <c r="FR42">
        <v>0</v>
      </c>
      <c r="FS42">
        <v>0</v>
      </c>
      <c r="FT42">
        <v>0</v>
      </c>
      <c r="FU42">
        <v>0</v>
      </c>
      <c r="FV42">
        <v>0</v>
      </c>
      <c r="FW42">
        <v>0</v>
      </c>
      <c r="FX42">
        <v>0</v>
      </c>
      <c r="FY42">
        <v>0</v>
      </c>
      <c r="GB42">
        <v>1058623</v>
      </c>
      <c r="GC42">
        <v>1058623</v>
      </c>
      <c r="GD42">
        <v>101.408</v>
      </c>
      <c r="GF42">
        <v>0</v>
      </c>
      <c r="GG42">
        <v>0</v>
      </c>
      <c r="GH42">
        <v>0</v>
      </c>
      <c r="GI42">
        <v>0</v>
      </c>
      <c r="GK42">
        <v>0</v>
      </c>
      <c r="GL42">
        <v>0</v>
      </c>
      <c r="GM42">
        <v>0</v>
      </c>
      <c r="GN42">
        <v>0</v>
      </c>
      <c r="GO42">
        <v>0</v>
      </c>
      <c r="GQ42">
        <v>0</v>
      </c>
      <c r="GR42">
        <v>0</v>
      </c>
      <c r="GS42">
        <v>0</v>
      </c>
      <c r="GT42">
        <v>0</v>
      </c>
      <c r="HB42">
        <v>379934357</v>
      </c>
      <c r="HC42">
        <v>3.9798E-2</v>
      </c>
      <c r="HD42">
        <v>134499</v>
      </c>
      <c r="HE42">
        <v>0</v>
      </c>
      <c r="HF42">
        <v>951832</v>
      </c>
      <c r="HG42">
        <v>13673</v>
      </c>
      <c r="HH42">
        <v>162981</v>
      </c>
      <c r="HI42">
        <v>0</v>
      </c>
      <c r="HJ42">
        <v>51799</v>
      </c>
      <c r="HK42">
        <v>1850</v>
      </c>
      <c r="HL42">
        <v>1472</v>
      </c>
      <c r="HM42">
        <v>0</v>
      </c>
      <c r="HN42">
        <v>69213</v>
      </c>
      <c r="HO42">
        <v>0</v>
      </c>
      <c r="HP42">
        <v>0</v>
      </c>
      <c r="HQ42">
        <v>0</v>
      </c>
      <c r="HR42">
        <v>0</v>
      </c>
      <c r="HS42">
        <v>8503577</v>
      </c>
      <c r="HT42">
        <v>227225</v>
      </c>
      <c r="HW42">
        <v>0</v>
      </c>
      <c r="HX42">
        <v>77</v>
      </c>
      <c r="HY42">
        <v>98</v>
      </c>
      <c r="HZ42">
        <v>102</v>
      </c>
      <c r="IA42">
        <v>174</v>
      </c>
      <c r="IB42">
        <v>329</v>
      </c>
      <c r="IC42">
        <v>780</v>
      </c>
      <c r="ID42">
        <v>0</v>
      </c>
      <c r="IE42">
        <v>0</v>
      </c>
      <c r="IF42">
        <v>0</v>
      </c>
      <c r="IG42">
        <v>22</v>
      </c>
      <c r="IH42">
        <v>262.238</v>
      </c>
      <c r="II42">
        <v>0</v>
      </c>
      <c r="IJ42">
        <v>186.76300000000001</v>
      </c>
      <c r="IK42">
        <v>0</v>
      </c>
      <c r="IL42">
        <v>0</v>
      </c>
      <c r="IM42">
        <v>0</v>
      </c>
      <c r="IN42">
        <v>0</v>
      </c>
      <c r="IO42">
        <v>0</v>
      </c>
      <c r="IP42">
        <v>0</v>
      </c>
      <c r="IQ42">
        <v>186.76300000000001</v>
      </c>
      <c r="IR42">
        <v>116073</v>
      </c>
      <c r="IS42">
        <v>0</v>
      </c>
      <c r="IT42">
        <v>0</v>
      </c>
      <c r="IU42">
        <v>0</v>
      </c>
      <c r="IV42">
        <v>0</v>
      </c>
      <c r="IW42">
        <v>6215</v>
      </c>
      <c r="IX42">
        <v>0</v>
      </c>
      <c r="IY42">
        <v>0</v>
      </c>
      <c r="IZ42">
        <v>0</v>
      </c>
      <c r="JA42">
        <v>0</v>
      </c>
      <c r="JB42">
        <v>2</v>
      </c>
      <c r="JC42">
        <v>47940</v>
      </c>
      <c r="JD42">
        <v>1</v>
      </c>
      <c r="JE42">
        <v>13182</v>
      </c>
      <c r="JF42">
        <v>1</v>
      </c>
      <c r="JG42">
        <v>6591</v>
      </c>
      <c r="JH42">
        <v>1500</v>
      </c>
      <c r="JJ42">
        <v>0</v>
      </c>
      <c r="JK42">
        <v>0</v>
      </c>
      <c r="JL42">
        <v>0</v>
      </c>
      <c r="JM42">
        <v>0</v>
      </c>
      <c r="JO42">
        <v>7.2550000000000008</v>
      </c>
      <c r="JP42">
        <v>33.355000000000004</v>
      </c>
      <c r="JQ42">
        <v>60.798000000000002</v>
      </c>
      <c r="JR42">
        <v>60325</v>
      </c>
      <c r="JS42">
        <v>322727</v>
      </c>
      <c r="JT42">
        <v>675571</v>
      </c>
      <c r="JU42">
        <v>6961</v>
      </c>
      <c r="JW42">
        <v>0</v>
      </c>
      <c r="JX42">
        <v>0</v>
      </c>
      <c r="JY42">
        <v>0</v>
      </c>
      <c r="JZ42">
        <v>0</v>
      </c>
      <c r="KD42">
        <v>6961</v>
      </c>
      <c r="KE42">
        <v>7559</v>
      </c>
      <c r="KG42">
        <v>0</v>
      </c>
      <c r="KH42">
        <v>0</v>
      </c>
      <c r="KI42">
        <v>0</v>
      </c>
      <c r="KJ42">
        <v>10</v>
      </c>
      <c r="KK42">
        <v>12</v>
      </c>
      <c r="KL42">
        <v>6215</v>
      </c>
      <c r="KM42">
        <v>7458</v>
      </c>
      <c r="KN42">
        <v>0</v>
      </c>
      <c r="KO42">
        <v>0</v>
      </c>
      <c r="KP42">
        <v>0</v>
      </c>
      <c r="KQ42">
        <v>0</v>
      </c>
      <c r="KS42">
        <v>0</v>
      </c>
      <c r="KT42">
        <v>0</v>
      </c>
      <c r="KU42">
        <v>0</v>
      </c>
      <c r="KW42">
        <v>0</v>
      </c>
      <c r="KX42">
        <v>0</v>
      </c>
      <c r="KY42">
        <v>0</v>
      </c>
      <c r="KZ42">
        <v>0</v>
      </c>
      <c r="LA42">
        <v>0</v>
      </c>
      <c r="LB42">
        <v>0</v>
      </c>
      <c r="LD42">
        <v>0</v>
      </c>
      <c r="LE42">
        <v>0</v>
      </c>
      <c r="LF42">
        <v>0</v>
      </c>
      <c r="LG42">
        <v>0</v>
      </c>
      <c r="LH42">
        <v>0</v>
      </c>
      <c r="LI42">
        <v>0</v>
      </c>
      <c r="LJ42">
        <v>865.35700000000008</v>
      </c>
      <c r="LK42">
        <v>1</v>
      </c>
      <c r="LL42">
        <v>33540</v>
      </c>
      <c r="LM42">
        <v>18259</v>
      </c>
      <c r="LN42">
        <v>0</v>
      </c>
      <c r="LO42">
        <v>0</v>
      </c>
      <c r="LP42">
        <v>0</v>
      </c>
      <c r="LQ42">
        <v>0</v>
      </c>
      <c r="LR42">
        <v>0</v>
      </c>
      <c r="LS42">
        <v>0</v>
      </c>
      <c r="LT42">
        <v>0</v>
      </c>
      <c r="LU42">
        <v>0</v>
      </c>
      <c r="LV42">
        <v>0</v>
      </c>
      <c r="LW42">
        <v>0</v>
      </c>
      <c r="LX42">
        <v>0</v>
      </c>
      <c r="LY42">
        <v>0</v>
      </c>
      <c r="LZ42">
        <v>0</v>
      </c>
      <c r="MA42">
        <v>0</v>
      </c>
      <c r="MB42">
        <v>0</v>
      </c>
      <c r="MC42">
        <v>0</v>
      </c>
      <c r="MD42">
        <v>0</v>
      </c>
      <c r="ME42">
        <v>0</v>
      </c>
      <c r="MF42">
        <v>0</v>
      </c>
      <c r="MG42">
        <v>10175131</v>
      </c>
      <c r="MH42">
        <v>0</v>
      </c>
      <c r="MI42">
        <v>0</v>
      </c>
      <c r="MJ42">
        <v>0</v>
      </c>
      <c r="MK42">
        <v>0</v>
      </c>
      <c r="ML42">
        <v>0</v>
      </c>
    </row>
    <row r="43" spans="1:350" customFormat="1" x14ac:dyDescent="0.3">
      <c r="A43">
        <v>45755</v>
      </c>
      <c r="B43" s="4">
        <v>57807</v>
      </c>
      <c r="C43">
        <v>9</v>
      </c>
      <c r="D43">
        <v>2026</v>
      </c>
      <c r="E43">
        <v>6215</v>
      </c>
      <c r="F43">
        <v>0</v>
      </c>
      <c r="G43">
        <v>5354.6</v>
      </c>
      <c r="H43">
        <v>4567.1620000000003</v>
      </c>
      <c r="I43">
        <v>4567.1620000000003</v>
      </c>
      <c r="J43">
        <v>5354.6</v>
      </c>
      <c r="K43">
        <v>0</v>
      </c>
      <c r="L43">
        <v>6215</v>
      </c>
      <c r="M43">
        <v>0</v>
      </c>
      <c r="N43">
        <v>0</v>
      </c>
      <c r="P43">
        <v>5366.8730000000005</v>
      </c>
      <c r="Q43">
        <v>0</v>
      </c>
      <c r="R43">
        <v>2528543</v>
      </c>
      <c r="S43">
        <v>471.13900000000001</v>
      </c>
      <c r="U43">
        <v>0</v>
      </c>
      <c r="V43">
        <v>628.84199999999998</v>
      </c>
      <c r="W43">
        <v>390825</v>
      </c>
      <c r="X43">
        <v>390825</v>
      </c>
      <c r="Z43">
        <v>0</v>
      </c>
      <c r="AC43">
        <v>0</v>
      </c>
      <c r="AD43" t="s">
        <v>427</v>
      </c>
      <c r="AE43">
        <v>0</v>
      </c>
      <c r="AH43">
        <v>0</v>
      </c>
      <c r="AI43">
        <v>0</v>
      </c>
      <c r="AJ43">
        <v>6215</v>
      </c>
      <c r="AK43" t="s">
        <v>753</v>
      </c>
      <c r="AL43" t="s">
        <v>465</v>
      </c>
      <c r="AM43">
        <v>0</v>
      </c>
      <c r="AN43">
        <v>0</v>
      </c>
      <c r="AO43">
        <v>0</v>
      </c>
      <c r="AP43">
        <v>0</v>
      </c>
      <c r="AQ43">
        <v>0</v>
      </c>
      <c r="AS43">
        <v>0</v>
      </c>
      <c r="AT43">
        <v>0</v>
      </c>
      <c r="AU43">
        <v>0</v>
      </c>
      <c r="AV43">
        <v>0</v>
      </c>
      <c r="AW43">
        <v>63499656</v>
      </c>
      <c r="AX43">
        <v>62668095</v>
      </c>
      <c r="AY43">
        <v>0</v>
      </c>
      <c r="AZ43">
        <v>2528543</v>
      </c>
      <c r="BA43">
        <v>0</v>
      </c>
      <c r="BB43">
        <v>113828</v>
      </c>
      <c r="BC43">
        <v>113102</v>
      </c>
      <c r="BD43">
        <v>267.73</v>
      </c>
      <c r="BE43">
        <v>726</v>
      </c>
      <c r="BF43">
        <v>55503393</v>
      </c>
      <c r="BG43">
        <v>0</v>
      </c>
      <c r="BJ43">
        <v>0</v>
      </c>
      <c r="BK43">
        <v>0</v>
      </c>
      <c r="BL43">
        <v>0</v>
      </c>
      <c r="BM43">
        <v>0</v>
      </c>
      <c r="BN43">
        <v>0</v>
      </c>
      <c r="BO43">
        <v>0</v>
      </c>
      <c r="BP43">
        <v>0</v>
      </c>
      <c r="BQ43">
        <v>81</v>
      </c>
      <c r="BS43">
        <v>0</v>
      </c>
      <c r="BT43">
        <v>0</v>
      </c>
      <c r="BU43">
        <v>0</v>
      </c>
      <c r="BV43">
        <v>0</v>
      </c>
      <c r="BW43">
        <v>0</v>
      </c>
      <c r="BY43">
        <v>0</v>
      </c>
      <c r="CA43">
        <v>0</v>
      </c>
      <c r="CB43">
        <v>0</v>
      </c>
      <c r="CC43">
        <v>0</v>
      </c>
      <c r="CD43">
        <v>0</v>
      </c>
      <c r="CE43">
        <v>0</v>
      </c>
      <c r="CF43">
        <v>0</v>
      </c>
      <c r="CG43">
        <v>0</v>
      </c>
      <c r="CH43">
        <v>852408</v>
      </c>
      <c r="CI43">
        <v>0</v>
      </c>
      <c r="CJ43">
        <v>4</v>
      </c>
      <c r="CK43">
        <v>0</v>
      </c>
      <c r="CL43">
        <v>0</v>
      </c>
      <c r="CN43">
        <v>0</v>
      </c>
      <c r="CO43">
        <v>1</v>
      </c>
      <c r="CP43">
        <v>0</v>
      </c>
      <c r="CQ43">
        <v>0</v>
      </c>
      <c r="CR43">
        <v>5354.6</v>
      </c>
      <c r="CS43">
        <v>0</v>
      </c>
      <c r="CT43">
        <v>0</v>
      </c>
      <c r="CU43">
        <v>0</v>
      </c>
      <c r="CV43">
        <v>0</v>
      </c>
      <c r="CW43">
        <v>0</v>
      </c>
      <c r="CX43">
        <v>0</v>
      </c>
      <c r="CY43">
        <v>0</v>
      </c>
      <c r="CZ43">
        <v>0</v>
      </c>
      <c r="DB43">
        <v>28384912</v>
      </c>
      <c r="DC43">
        <v>0</v>
      </c>
      <c r="DD43">
        <v>0</v>
      </c>
      <c r="DE43">
        <v>5993746</v>
      </c>
      <c r="DF43">
        <v>5993746</v>
      </c>
      <c r="DG43">
        <v>964.4</v>
      </c>
      <c r="DH43">
        <v>0</v>
      </c>
      <c r="DI43">
        <v>0</v>
      </c>
      <c r="DK43">
        <v>0</v>
      </c>
      <c r="DL43">
        <v>0</v>
      </c>
      <c r="DM43">
        <v>7557126</v>
      </c>
      <c r="DN43">
        <v>20121</v>
      </c>
      <c r="DO43">
        <v>0</v>
      </c>
      <c r="DP43">
        <v>0</v>
      </c>
      <c r="DQ43">
        <v>0</v>
      </c>
      <c r="DR43">
        <v>0</v>
      </c>
      <c r="DS43">
        <v>0</v>
      </c>
      <c r="DT43">
        <v>0</v>
      </c>
      <c r="DU43">
        <v>0</v>
      </c>
      <c r="DV43">
        <v>0</v>
      </c>
      <c r="DW43">
        <v>0</v>
      </c>
      <c r="DX43">
        <v>0</v>
      </c>
      <c r="DY43">
        <v>0</v>
      </c>
      <c r="DZ43">
        <v>0</v>
      </c>
      <c r="EA43">
        <v>0</v>
      </c>
      <c r="EB43">
        <v>0</v>
      </c>
      <c r="EC43">
        <v>294.40700000000004</v>
      </c>
      <c r="ED43">
        <v>2104200</v>
      </c>
      <c r="EE43">
        <v>0</v>
      </c>
      <c r="EF43">
        <v>0</v>
      </c>
      <c r="EG43">
        <v>0</v>
      </c>
      <c r="EH43">
        <v>5473047</v>
      </c>
      <c r="EI43">
        <v>0</v>
      </c>
      <c r="EJ43">
        <v>0</v>
      </c>
      <c r="EK43">
        <v>210.60500000000002</v>
      </c>
      <c r="EL43">
        <v>0</v>
      </c>
      <c r="EM43">
        <v>56.498000000000005</v>
      </c>
      <c r="EN43">
        <v>15.862</v>
      </c>
      <c r="EO43">
        <v>0</v>
      </c>
      <c r="EP43">
        <v>0</v>
      </c>
      <c r="EQ43">
        <v>282.96500000000003</v>
      </c>
      <c r="ER43">
        <v>0</v>
      </c>
      <c r="ES43">
        <v>880.61900000000003</v>
      </c>
      <c r="ET43">
        <v>0</v>
      </c>
      <c r="EV43">
        <v>0</v>
      </c>
      <c r="EW43">
        <v>0</v>
      </c>
      <c r="EX43">
        <v>0</v>
      </c>
      <c r="EZ43">
        <v>53081180</v>
      </c>
      <c r="FA43">
        <v>0</v>
      </c>
      <c r="FB43">
        <v>55588876</v>
      </c>
      <c r="FC43">
        <v>0</v>
      </c>
      <c r="FD43">
        <v>0</v>
      </c>
      <c r="FE43">
        <v>8169669</v>
      </c>
      <c r="FF43">
        <v>1417246</v>
      </c>
      <c r="FG43">
        <v>7.0629999999999998E-2</v>
      </c>
      <c r="FH43">
        <v>3.1918000000000002E-2</v>
      </c>
      <c r="FI43">
        <v>0</v>
      </c>
      <c r="FJ43">
        <v>0</v>
      </c>
      <c r="FK43">
        <v>8930.5540000000001</v>
      </c>
      <c r="FL43">
        <v>66028199</v>
      </c>
      <c r="FM43">
        <v>0</v>
      </c>
      <c r="FN43">
        <v>0</v>
      </c>
      <c r="FO43">
        <v>40866</v>
      </c>
      <c r="FP43">
        <v>0</v>
      </c>
      <c r="FQ43">
        <v>77844</v>
      </c>
      <c r="FR43">
        <v>40866</v>
      </c>
      <c r="FS43">
        <v>36978</v>
      </c>
      <c r="FT43">
        <v>0</v>
      </c>
      <c r="FU43">
        <v>0</v>
      </c>
      <c r="FV43">
        <v>0</v>
      </c>
      <c r="FW43">
        <v>0</v>
      </c>
      <c r="FX43">
        <v>0</v>
      </c>
      <c r="FY43">
        <v>0</v>
      </c>
      <c r="GB43">
        <v>5015189</v>
      </c>
      <c r="GC43">
        <v>5015189</v>
      </c>
      <c r="GD43">
        <v>504.47300000000001</v>
      </c>
      <c r="GF43">
        <v>0</v>
      </c>
      <c r="GG43">
        <v>0</v>
      </c>
      <c r="GH43">
        <v>0</v>
      </c>
      <c r="GI43">
        <v>0</v>
      </c>
      <c r="GK43">
        <v>0</v>
      </c>
      <c r="GL43">
        <v>0</v>
      </c>
      <c r="GM43">
        <v>0</v>
      </c>
      <c r="GN43">
        <v>0</v>
      </c>
      <c r="GO43">
        <v>0</v>
      </c>
      <c r="GQ43">
        <v>0</v>
      </c>
      <c r="GR43">
        <v>0</v>
      </c>
      <c r="GS43">
        <v>0</v>
      </c>
      <c r="GT43">
        <v>0</v>
      </c>
      <c r="HB43">
        <v>379934357</v>
      </c>
      <c r="HC43">
        <v>3.9798E-2</v>
      </c>
      <c r="HD43">
        <v>852408</v>
      </c>
      <c r="HE43">
        <v>0</v>
      </c>
      <c r="HF43">
        <v>6138266</v>
      </c>
      <c r="HG43">
        <v>135487</v>
      </c>
      <c r="HH43">
        <v>817256</v>
      </c>
      <c r="HI43">
        <v>0</v>
      </c>
      <c r="HJ43">
        <v>380986</v>
      </c>
      <c r="HK43">
        <v>15670</v>
      </c>
      <c r="HL43">
        <v>12816</v>
      </c>
      <c r="HM43">
        <v>52000</v>
      </c>
      <c r="HN43">
        <v>503651</v>
      </c>
      <c r="HO43">
        <v>0</v>
      </c>
      <c r="HP43">
        <v>0</v>
      </c>
      <c r="HQ43">
        <v>0</v>
      </c>
      <c r="HR43">
        <v>0</v>
      </c>
      <c r="HS43">
        <v>53060333</v>
      </c>
      <c r="HT43">
        <v>1417246</v>
      </c>
      <c r="HW43">
        <v>0</v>
      </c>
      <c r="HX43">
        <v>677</v>
      </c>
      <c r="HY43">
        <v>828</v>
      </c>
      <c r="HZ43">
        <v>799</v>
      </c>
      <c r="IA43">
        <v>758</v>
      </c>
      <c r="IB43">
        <v>788</v>
      </c>
      <c r="IC43">
        <v>3850</v>
      </c>
      <c r="ID43">
        <v>0</v>
      </c>
      <c r="IE43">
        <v>0</v>
      </c>
      <c r="IF43">
        <v>0</v>
      </c>
      <c r="IG43">
        <v>218</v>
      </c>
      <c r="IH43">
        <v>1314.973</v>
      </c>
      <c r="II43">
        <v>0</v>
      </c>
      <c r="IJ43">
        <v>628.84199999999998</v>
      </c>
      <c r="IK43">
        <v>0</v>
      </c>
      <c r="IL43">
        <v>8</v>
      </c>
      <c r="IM43">
        <v>4</v>
      </c>
      <c r="IN43">
        <v>0</v>
      </c>
      <c r="IO43">
        <v>12</v>
      </c>
      <c r="IP43">
        <v>0</v>
      </c>
      <c r="IQ43">
        <v>628.84199999999998</v>
      </c>
      <c r="IR43">
        <v>390825</v>
      </c>
      <c r="IS43">
        <v>0</v>
      </c>
      <c r="IT43">
        <v>40000</v>
      </c>
      <c r="IU43">
        <v>12000</v>
      </c>
      <c r="IV43">
        <v>0</v>
      </c>
      <c r="IW43">
        <v>6215</v>
      </c>
      <c r="IX43">
        <v>0</v>
      </c>
      <c r="IY43">
        <v>0</v>
      </c>
      <c r="IZ43">
        <v>0</v>
      </c>
      <c r="JA43">
        <v>0</v>
      </c>
      <c r="JB43">
        <v>4</v>
      </c>
      <c r="JC43">
        <v>74166</v>
      </c>
      <c r="JD43">
        <v>18</v>
      </c>
      <c r="JE43">
        <v>192783</v>
      </c>
      <c r="JF43">
        <v>40</v>
      </c>
      <c r="JG43">
        <v>196602</v>
      </c>
      <c r="JH43">
        <v>40100</v>
      </c>
      <c r="JJ43">
        <v>0</v>
      </c>
      <c r="JK43">
        <v>0</v>
      </c>
      <c r="JL43">
        <v>0</v>
      </c>
      <c r="JM43">
        <v>0</v>
      </c>
      <c r="JO43">
        <v>43.648000000000003</v>
      </c>
      <c r="JP43">
        <v>326.06800000000004</v>
      </c>
      <c r="JQ43">
        <v>134.75700000000001</v>
      </c>
      <c r="JR43">
        <v>362929</v>
      </c>
      <c r="JS43">
        <v>3154877</v>
      </c>
      <c r="JT43">
        <v>1497383</v>
      </c>
      <c r="JU43">
        <v>116476</v>
      </c>
      <c r="JW43">
        <v>0</v>
      </c>
      <c r="JX43">
        <v>0</v>
      </c>
      <c r="JY43">
        <v>0</v>
      </c>
      <c r="JZ43">
        <v>0</v>
      </c>
      <c r="KD43">
        <v>116593</v>
      </c>
      <c r="KE43">
        <v>7559</v>
      </c>
      <c r="KG43">
        <v>0</v>
      </c>
      <c r="KH43">
        <v>0</v>
      </c>
      <c r="KI43">
        <v>0</v>
      </c>
      <c r="KJ43">
        <v>90</v>
      </c>
      <c r="KK43">
        <v>128</v>
      </c>
      <c r="KL43">
        <v>55935</v>
      </c>
      <c r="KM43">
        <v>79552</v>
      </c>
      <c r="KN43">
        <v>0</v>
      </c>
      <c r="KO43">
        <v>0</v>
      </c>
      <c r="KP43">
        <v>0</v>
      </c>
      <c r="KQ43">
        <v>0</v>
      </c>
      <c r="KS43">
        <v>0</v>
      </c>
      <c r="KT43">
        <v>0</v>
      </c>
      <c r="KU43">
        <v>0</v>
      </c>
      <c r="KW43">
        <v>0</v>
      </c>
      <c r="KX43">
        <v>0</v>
      </c>
      <c r="KY43">
        <v>0</v>
      </c>
      <c r="KZ43">
        <v>0</v>
      </c>
      <c r="LA43">
        <v>0</v>
      </c>
      <c r="LB43">
        <v>0</v>
      </c>
      <c r="LD43">
        <v>0</v>
      </c>
      <c r="LE43">
        <v>0</v>
      </c>
      <c r="LF43">
        <v>0</v>
      </c>
      <c r="LG43">
        <v>0</v>
      </c>
      <c r="LH43">
        <v>0</v>
      </c>
      <c r="LI43">
        <v>0</v>
      </c>
      <c r="LJ43">
        <v>5339.6130000000003</v>
      </c>
      <c r="LK43">
        <v>8</v>
      </c>
      <c r="LL43">
        <v>268320</v>
      </c>
      <c r="LM43">
        <v>112666</v>
      </c>
      <c r="LN43">
        <v>0</v>
      </c>
      <c r="LO43">
        <v>0</v>
      </c>
      <c r="LP43">
        <v>0</v>
      </c>
      <c r="LQ43">
        <v>0</v>
      </c>
      <c r="LR43">
        <v>0</v>
      </c>
      <c r="LS43">
        <v>0</v>
      </c>
      <c r="LT43">
        <v>0</v>
      </c>
      <c r="LU43">
        <v>0</v>
      </c>
      <c r="LV43">
        <v>0</v>
      </c>
      <c r="LW43">
        <v>0</v>
      </c>
      <c r="LX43">
        <v>0</v>
      </c>
      <c r="LY43">
        <v>0</v>
      </c>
      <c r="LZ43">
        <v>0</v>
      </c>
      <c r="MA43">
        <v>0</v>
      </c>
      <c r="MB43">
        <v>0</v>
      </c>
      <c r="MC43">
        <v>0</v>
      </c>
      <c r="MD43">
        <v>0</v>
      </c>
      <c r="ME43">
        <v>0</v>
      </c>
      <c r="MF43">
        <v>0</v>
      </c>
      <c r="MG43">
        <v>63499656</v>
      </c>
      <c r="MH43">
        <v>0</v>
      </c>
      <c r="MI43">
        <v>0</v>
      </c>
      <c r="MJ43">
        <v>0</v>
      </c>
      <c r="MK43">
        <v>0</v>
      </c>
      <c r="ML43">
        <v>0</v>
      </c>
    </row>
    <row r="44" spans="1:350" customFormat="1" x14ac:dyDescent="0.3">
      <c r="A44">
        <v>45755</v>
      </c>
      <c r="B44" s="4">
        <v>57808</v>
      </c>
      <c r="C44">
        <v>9</v>
      </c>
      <c r="D44">
        <v>2026</v>
      </c>
      <c r="E44">
        <v>6215</v>
      </c>
      <c r="F44">
        <v>0</v>
      </c>
      <c r="G44">
        <v>1805.0320000000002</v>
      </c>
      <c r="H44">
        <v>1779.643</v>
      </c>
      <c r="I44">
        <v>1779.643</v>
      </c>
      <c r="J44">
        <v>1805.0320000000002</v>
      </c>
      <c r="K44">
        <v>0</v>
      </c>
      <c r="L44">
        <v>6215</v>
      </c>
      <c r="M44">
        <v>0</v>
      </c>
      <c r="N44">
        <v>0</v>
      </c>
      <c r="P44">
        <v>1814.9730000000002</v>
      </c>
      <c r="Q44">
        <v>0</v>
      </c>
      <c r="R44">
        <v>855105</v>
      </c>
      <c r="S44">
        <v>471.13900000000001</v>
      </c>
      <c r="U44">
        <v>0</v>
      </c>
      <c r="V44">
        <v>893.58699999999999</v>
      </c>
      <c r="W44">
        <v>555364</v>
      </c>
      <c r="X44">
        <v>555364</v>
      </c>
      <c r="Z44">
        <v>0</v>
      </c>
      <c r="AC44">
        <v>0</v>
      </c>
      <c r="AD44" t="s">
        <v>427</v>
      </c>
      <c r="AE44">
        <v>0</v>
      </c>
      <c r="AH44">
        <v>0</v>
      </c>
      <c r="AI44">
        <v>0</v>
      </c>
      <c r="AJ44">
        <v>6215</v>
      </c>
      <c r="AK44" t="s">
        <v>753</v>
      </c>
      <c r="AL44" t="s">
        <v>466</v>
      </c>
      <c r="AM44">
        <v>0</v>
      </c>
      <c r="AN44">
        <v>0</v>
      </c>
      <c r="AO44">
        <v>0</v>
      </c>
      <c r="AP44">
        <v>0</v>
      </c>
      <c r="AQ44">
        <v>0</v>
      </c>
      <c r="AS44">
        <v>0</v>
      </c>
      <c r="AT44">
        <v>0</v>
      </c>
      <c r="AU44">
        <v>0</v>
      </c>
      <c r="AV44">
        <v>0</v>
      </c>
      <c r="AW44">
        <v>18633065</v>
      </c>
      <c r="AX44">
        <v>18347261</v>
      </c>
      <c r="AY44">
        <v>0</v>
      </c>
      <c r="AZ44">
        <v>855105</v>
      </c>
      <c r="BA44">
        <v>37.25</v>
      </c>
      <c r="BB44">
        <v>38265</v>
      </c>
      <c r="BC44">
        <v>38021</v>
      </c>
      <c r="BD44">
        <v>90</v>
      </c>
      <c r="BE44">
        <v>244</v>
      </c>
      <c r="BF44">
        <v>16266223</v>
      </c>
      <c r="BG44">
        <v>0</v>
      </c>
      <c r="BJ44">
        <v>0</v>
      </c>
      <c r="BK44">
        <v>0</v>
      </c>
      <c r="BL44">
        <v>0</v>
      </c>
      <c r="BM44">
        <v>0</v>
      </c>
      <c r="BN44">
        <v>0</v>
      </c>
      <c r="BO44">
        <v>0</v>
      </c>
      <c r="BP44">
        <v>0</v>
      </c>
      <c r="BQ44">
        <v>600</v>
      </c>
      <c r="BS44">
        <v>0</v>
      </c>
      <c r="BT44">
        <v>0</v>
      </c>
      <c r="BU44">
        <v>0</v>
      </c>
      <c r="BV44">
        <v>0</v>
      </c>
      <c r="BW44">
        <v>0</v>
      </c>
      <c r="BY44">
        <v>0</v>
      </c>
      <c r="CA44">
        <v>0</v>
      </c>
      <c r="CB44">
        <v>0</v>
      </c>
      <c r="CC44">
        <v>0</v>
      </c>
      <c r="CD44">
        <v>0</v>
      </c>
      <c r="CE44">
        <v>0</v>
      </c>
      <c r="CF44">
        <v>0</v>
      </c>
      <c r="CG44">
        <v>0</v>
      </c>
      <c r="CH44">
        <v>287346</v>
      </c>
      <c r="CI44">
        <v>0</v>
      </c>
      <c r="CJ44">
        <v>4</v>
      </c>
      <c r="CK44">
        <v>0</v>
      </c>
      <c r="CL44">
        <v>0</v>
      </c>
      <c r="CN44">
        <v>0</v>
      </c>
      <c r="CO44">
        <v>1</v>
      </c>
      <c r="CP44">
        <v>0</v>
      </c>
      <c r="CQ44">
        <v>9.4169999999999998</v>
      </c>
      <c r="CR44">
        <v>1805.0320000000002</v>
      </c>
      <c r="CS44">
        <v>0</v>
      </c>
      <c r="CT44">
        <v>0</v>
      </c>
      <c r="CU44">
        <v>0</v>
      </c>
      <c r="CV44">
        <v>0</v>
      </c>
      <c r="CW44">
        <v>0</v>
      </c>
      <c r="CX44">
        <v>0</v>
      </c>
      <c r="CY44">
        <v>0</v>
      </c>
      <c r="CZ44">
        <v>0</v>
      </c>
      <c r="DB44">
        <v>11060481</v>
      </c>
      <c r="DC44">
        <v>0</v>
      </c>
      <c r="DD44">
        <v>0</v>
      </c>
      <c r="DE44">
        <v>1001936</v>
      </c>
      <c r="DF44">
        <v>1001936</v>
      </c>
      <c r="DG44">
        <v>161.21299999999999</v>
      </c>
      <c r="DH44">
        <v>0</v>
      </c>
      <c r="DI44">
        <v>0</v>
      </c>
      <c r="DK44">
        <v>0</v>
      </c>
      <c r="DL44">
        <v>0</v>
      </c>
      <c r="DM44">
        <v>487291</v>
      </c>
      <c r="DN44">
        <v>1297</v>
      </c>
      <c r="DO44">
        <v>0</v>
      </c>
      <c r="DP44">
        <v>0</v>
      </c>
      <c r="DQ44">
        <v>0</v>
      </c>
      <c r="DR44">
        <v>0</v>
      </c>
      <c r="DS44">
        <v>0</v>
      </c>
      <c r="DT44">
        <v>0</v>
      </c>
      <c r="DU44">
        <v>0</v>
      </c>
      <c r="DV44">
        <v>0</v>
      </c>
      <c r="DW44">
        <v>0</v>
      </c>
      <c r="DX44">
        <v>0</v>
      </c>
      <c r="DY44">
        <v>0</v>
      </c>
      <c r="DZ44">
        <v>0</v>
      </c>
      <c r="EA44">
        <v>0</v>
      </c>
      <c r="EB44">
        <v>0</v>
      </c>
      <c r="EC44">
        <v>7.4550000000000001</v>
      </c>
      <c r="ED44">
        <v>53283</v>
      </c>
      <c r="EE44">
        <v>0</v>
      </c>
      <c r="EF44">
        <v>0</v>
      </c>
      <c r="EG44">
        <v>0</v>
      </c>
      <c r="EH44">
        <v>435305</v>
      </c>
      <c r="EI44">
        <v>0</v>
      </c>
      <c r="EJ44">
        <v>0</v>
      </c>
      <c r="EK44">
        <v>19.255000000000003</v>
      </c>
      <c r="EL44">
        <v>0</v>
      </c>
      <c r="EM44">
        <v>0.79700000000000004</v>
      </c>
      <c r="EN44">
        <v>1.9770000000000001</v>
      </c>
      <c r="EO44">
        <v>0</v>
      </c>
      <c r="EP44">
        <v>0</v>
      </c>
      <c r="EQ44">
        <v>22.029</v>
      </c>
      <c r="ER44">
        <v>0</v>
      </c>
      <c r="ES44">
        <v>70.040999999999997</v>
      </c>
      <c r="ET44">
        <v>0</v>
      </c>
      <c r="EV44">
        <v>0</v>
      </c>
      <c r="EW44">
        <v>0</v>
      </c>
      <c r="EX44">
        <v>0</v>
      </c>
      <c r="EZ44">
        <v>15537651</v>
      </c>
      <c r="FA44">
        <v>0</v>
      </c>
      <c r="FB44">
        <v>16391214</v>
      </c>
      <c r="FC44">
        <v>0</v>
      </c>
      <c r="FD44">
        <v>0</v>
      </c>
      <c r="FE44">
        <v>2394262</v>
      </c>
      <c r="FF44">
        <v>415348</v>
      </c>
      <c r="FG44">
        <v>7.0629999999999998E-2</v>
      </c>
      <c r="FH44">
        <v>3.1918000000000002E-2</v>
      </c>
      <c r="FI44">
        <v>0</v>
      </c>
      <c r="FJ44">
        <v>0</v>
      </c>
      <c r="FK44">
        <v>2617.252</v>
      </c>
      <c r="FL44">
        <v>19488170</v>
      </c>
      <c r="FM44">
        <v>0</v>
      </c>
      <c r="FN44">
        <v>0</v>
      </c>
      <c r="FO44">
        <v>123071</v>
      </c>
      <c r="FP44">
        <v>0</v>
      </c>
      <c r="FQ44">
        <v>123071</v>
      </c>
      <c r="FR44">
        <v>123071</v>
      </c>
      <c r="FS44">
        <v>0</v>
      </c>
      <c r="FT44">
        <v>0</v>
      </c>
      <c r="FU44">
        <v>0</v>
      </c>
      <c r="FV44">
        <v>0</v>
      </c>
      <c r="FW44">
        <v>0</v>
      </c>
      <c r="FX44">
        <v>0</v>
      </c>
      <c r="FY44">
        <v>0</v>
      </c>
      <c r="GB44">
        <v>32510</v>
      </c>
      <c r="GC44">
        <v>32510</v>
      </c>
      <c r="GD44">
        <v>3.36</v>
      </c>
      <c r="GF44">
        <v>0</v>
      </c>
      <c r="GG44">
        <v>0</v>
      </c>
      <c r="GH44">
        <v>0</v>
      </c>
      <c r="GI44">
        <v>0</v>
      </c>
      <c r="GK44">
        <v>0</v>
      </c>
      <c r="GL44">
        <v>0</v>
      </c>
      <c r="GM44">
        <v>0</v>
      </c>
      <c r="GN44">
        <v>0</v>
      </c>
      <c r="GO44">
        <v>0</v>
      </c>
      <c r="GQ44">
        <v>0</v>
      </c>
      <c r="GR44">
        <v>0</v>
      </c>
      <c r="GS44">
        <v>0</v>
      </c>
      <c r="GT44">
        <v>0</v>
      </c>
      <c r="HB44">
        <v>379934357</v>
      </c>
      <c r="HC44">
        <v>3.9798E-2</v>
      </c>
      <c r="HD44">
        <v>287346</v>
      </c>
      <c r="HE44">
        <v>0</v>
      </c>
      <c r="HF44">
        <v>2391840</v>
      </c>
      <c r="HG44">
        <v>4972</v>
      </c>
      <c r="HH44">
        <v>520079</v>
      </c>
      <c r="HI44">
        <v>0</v>
      </c>
      <c r="HJ44">
        <v>139188</v>
      </c>
      <c r="HK44">
        <v>2091</v>
      </c>
      <c r="HL44">
        <v>1371</v>
      </c>
      <c r="HM44">
        <v>33000</v>
      </c>
      <c r="HN44">
        <v>0</v>
      </c>
      <c r="HO44">
        <v>0</v>
      </c>
      <c r="HP44">
        <v>0</v>
      </c>
      <c r="HQ44">
        <v>0</v>
      </c>
      <c r="HR44">
        <v>0</v>
      </c>
      <c r="HS44">
        <v>15536109</v>
      </c>
      <c r="HT44">
        <v>415348</v>
      </c>
      <c r="HW44">
        <v>0</v>
      </c>
      <c r="HX44">
        <v>65</v>
      </c>
      <c r="HY44">
        <v>123</v>
      </c>
      <c r="HZ44">
        <v>128</v>
      </c>
      <c r="IA44">
        <v>210</v>
      </c>
      <c r="IB44">
        <v>110</v>
      </c>
      <c r="IC44">
        <v>636</v>
      </c>
      <c r="ID44">
        <v>0</v>
      </c>
      <c r="IE44">
        <v>0</v>
      </c>
      <c r="IF44">
        <v>0</v>
      </c>
      <c r="IG44">
        <v>8</v>
      </c>
      <c r="IH44">
        <v>836.81200000000001</v>
      </c>
      <c r="II44">
        <v>0</v>
      </c>
      <c r="IJ44">
        <v>893.58699999999999</v>
      </c>
      <c r="IK44">
        <v>0</v>
      </c>
      <c r="IL44">
        <v>3</v>
      </c>
      <c r="IM44">
        <v>6</v>
      </c>
      <c r="IN44">
        <v>0</v>
      </c>
      <c r="IO44">
        <v>9</v>
      </c>
      <c r="IP44">
        <v>0</v>
      </c>
      <c r="IQ44">
        <v>893.58699999999999</v>
      </c>
      <c r="IR44">
        <v>555364</v>
      </c>
      <c r="IS44">
        <v>0</v>
      </c>
      <c r="IT44">
        <v>15000</v>
      </c>
      <c r="IU44">
        <v>18000</v>
      </c>
      <c r="IV44">
        <v>0</v>
      </c>
      <c r="IW44">
        <v>6215</v>
      </c>
      <c r="IX44">
        <v>0</v>
      </c>
      <c r="IY44">
        <v>0</v>
      </c>
      <c r="IZ44">
        <v>0</v>
      </c>
      <c r="JA44">
        <v>0</v>
      </c>
      <c r="JB44">
        <v>0</v>
      </c>
      <c r="JC44">
        <v>0</v>
      </c>
      <c r="JD44">
        <v>0</v>
      </c>
      <c r="JE44">
        <v>0</v>
      </c>
      <c r="JF44">
        <v>0</v>
      </c>
      <c r="JG44">
        <v>0</v>
      </c>
      <c r="JH44">
        <v>0</v>
      </c>
      <c r="JJ44">
        <v>0</v>
      </c>
      <c r="JK44">
        <v>0</v>
      </c>
      <c r="JL44">
        <v>0</v>
      </c>
      <c r="JM44">
        <v>0</v>
      </c>
      <c r="JO44">
        <v>0</v>
      </c>
      <c r="JP44">
        <v>3.36</v>
      </c>
      <c r="JQ44">
        <v>0</v>
      </c>
      <c r="JR44">
        <v>0</v>
      </c>
      <c r="JS44">
        <v>32510</v>
      </c>
      <c r="JT44">
        <v>0</v>
      </c>
      <c r="JU44">
        <v>39155</v>
      </c>
      <c r="JW44">
        <v>0</v>
      </c>
      <c r="JX44">
        <v>0</v>
      </c>
      <c r="JY44">
        <v>0</v>
      </c>
      <c r="JZ44">
        <v>0</v>
      </c>
      <c r="KD44">
        <v>39155</v>
      </c>
      <c r="KE44">
        <v>7559</v>
      </c>
      <c r="KG44">
        <v>0</v>
      </c>
      <c r="KH44">
        <v>0</v>
      </c>
      <c r="KI44">
        <v>0</v>
      </c>
      <c r="KJ44">
        <v>3</v>
      </c>
      <c r="KK44">
        <v>5</v>
      </c>
      <c r="KL44">
        <v>1865</v>
      </c>
      <c r="KM44">
        <v>3108</v>
      </c>
      <c r="KN44">
        <v>0</v>
      </c>
      <c r="KO44">
        <v>0</v>
      </c>
      <c r="KP44">
        <v>0</v>
      </c>
      <c r="KQ44">
        <v>0</v>
      </c>
      <c r="KS44">
        <v>0</v>
      </c>
      <c r="KT44">
        <v>0</v>
      </c>
      <c r="KU44">
        <v>0</v>
      </c>
      <c r="KW44">
        <v>0</v>
      </c>
      <c r="KX44">
        <v>0</v>
      </c>
      <c r="KY44">
        <v>0</v>
      </c>
      <c r="KZ44">
        <v>0</v>
      </c>
      <c r="LA44">
        <v>0</v>
      </c>
      <c r="LB44">
        <v>0</v>
      </c>
      <c r="LD44">
        <v>0</v>
      </c>
      <c r="LE44">
        <v>0</v>
      </c>
      <c r="LF44">
        <v>0</v>
      </c>
      <c r="LG44">
        <v>0</v>
      </c>
      <c r="LH44">
        <v>0</v>
      </c>
      <c r="LI44">
        <v>0</v>
      </c>
      <c r="LJ44">
        <v>1827.8700000000001</v>
      </c>
      <c r="LK44">
        <v>3</v>
      </c>
      <c r="LL44">
        <v>100620</v>
      </c>
      <c r="LM44">
        <v>38568</v>
      </c>
      <c r="LN44">
        <v>0</v>
      </c>
      <c r="LO44">
        <v>0</v>
      </c>
      <c r="LP44">
        <v>0</v>
      </c>
      <c r="LQ44">
        <v>0</v>
      </c>
      <c r="LR44">
        <v>0</v>
      </c>
      <c r="LS44">
        <v>0</v>
      </c>
      <c r="LT44">
        <v>0</v>
      </c>
      <c r="LU44">
        <v>0</v>
      </c>
      <c r="LV44">
        <v>0</v>
      </c>
      <c r="LW44">
        <v>0</v>
      </c>
      <c r="LX44">
        <v>0</v>
      </c>
      <c r="LY44">
        <v>0</v>
      </c>
      <c r="LZ44">
        <v>0</v>
      </c>
      <c r="MA44">
        <v>0</v>
      </c>
      <c r="MB44">
        <v>0</v>
      </c>
      <c r="MC44">
        <v>0</v>
      </c>
      <c r="MD44">
        <v>0</v>
      </c>
      <c r="ME44">
        <v>0</v>
      </c>
      <c r="MF44">
        <v>0</v>
      </c>
      <c r="MG44">
        <v>18633065</v>
      </c>
      <c r="MH44">
        <v>0</v>
      </c>
      <c r="MI44">
        <v>0</v>
      </c>
      <c r="MJ44">
        <v>0</v>
      </c>
      <c r="MK44">
        <v>0</v>
      </c>
      <c r="ML44">
        <v>0</v>
      </c>
    </row>
    <row r="45" spans="1:350" customFormat="1" x14ac:dyDescent="0.3">
      <c r="A45">
        <v>45755</v>
      </c>
      <c r="B45" s="4">
        <v>57809</v>
      </c>
      <c r="C45">
        <v>9</v>
      </c>
      <c r="D45">
        <v>2026</v>
      </c>
      <c r="E45">
        <v>6215</v>
      </c>
      <c r="F45">
        <v>0</v>
      </c>
      <c r="G45">
        <v>62.14</v>
      </c>
      <c r="H45">
        <v>60.944000000000003</v>
      </c>
      <c r="I45">
        <v>60.944000000000003</v>
      </c>
      <c r="J45">
        <v>62.14</v>
      </c>
      <c r="K45">
        <v>0</v>
      </c>
      <c r="L45">
        <v>6215</v>
      </c>
      <c r="M45">
        <v>0</v>
      </c>
      <c r="N45">
        <v>0</v>
      </c>
      <c r="P45">
        <v>62.267000000000003</v>
      </c>
      <c r="Q45">
        <v>0</v>
      </c>
      <c r="R45">
        <v>29336</v>
      </c>
      <c r="S45">
        <v>471.13900000000001</v>
      </c>
      <c r="U45">
        <v>0</v>
      </c>
      <c r="V45">
        <v>13.371</v>
      </c>
      <c r="W45">
        <v>8310</v>
      </c>
      <c r="X45">
        <v>8310</v>
      </c>
      <c r="Z45">
        <v>0</v>
      </c>
      <c r="AC45">
        <v>0</v>
      </c>
      <c r="AD45" t="s">
        <v>427</v>
      </c>
      <c r="AE45">
        <v>0</v>
      </c>
      <c r="AH45">
        <v>0</v>
      </c>
      <c r="AI45">
        <v>0</v>
      </c>
      <c r="AJ45">
        <v>6215</v>
      </c>
      <c r="AK45" t="s">
        <v>753</v>
      </c>
      <c r="AL45" t="s">
        <v>467</v>
      </c>
      <c r="AM45">
        <v>0</v>
      </c>
      <c r="AN45">
        <v>0</v>
      </c>
      <c r="AO45">
        <v>0</v>
      </c>
      <c r="AP45">
        <v>0</v>
      </c>
      <c r="AQ45">
        <v>0</v>
      </c>
      <c r="AS45">
        <v>0</v>
      </c>
      <c r="AT45">
        <v>0</v>
      </c>
      <c r="AU45">
        <v>0</v>
      </c>
      <c r="AV45">
        <v>0</v>
      </c>
      <c r="AW45">
        <v>764220</v>
      </c>
      <c r="AX45">
        <v>754396</v>
      </c>
      <c r="AY45">
        <v>0</v>
      </c>
      <c r="AZ45">
        <v>29336</v>
      </c>
      <c r="BA45">
        <v>6</v>
      </c>
      <c r="BB45">
        <v>0</v>
      </c>
      <c r="BC45">
        <v>0</v>
      </c>
      <c r="BD45">
        <v>0</v>
      </c>
      <c r="BE45">
        <v>0</v>
      </c>
      <c r="BF45">
        <v>668299</v>
      </c>
      <c r="BG45">
        <v>0</v>
      </c>
      <c r="BJ45">
        <v>0</v>
      </c>
      <c r="BK45">
        <v>0</v>
      </c>
      <c r="BL45">
        <v>0</v>
      </c>
      <c r="BM45">
        <v>0</v>
      </c>
      <c r="BN45">
        <v>0</v>
      </c>
      <c r="BO45">
        <v>0</v>
      </c>
      <c r="BP45">
        <v>0</v>
      </c>
      <c r="BQ45">
        <v>921</v>
      </c>
      <c r="BS45">
        <v>0</v>
      </c>
      <c r="BT45">
        <v>0</v>
      </c>
      <c r="BU45">
        <v>0</v>
      </c>
      <c r="BV45">
        <v>0</v>
      </c>
      <c r="BW45">
        <v>0</v>
      </c>
      <c r="BY45">
        <v>0</v>
      </c>
      <c r="CA45">
        <v>0</v>
      </c>
      <c r="CB45">
        <v>0</v>
      </c>
      <c r="CC45">
        <v>0</v>
      </c>
      <c r="CD45">
        <v>0</v>
      </c>
      <c r="CE45">
        <v>0</v>
      </c>
      <c r="CF45">
        <v>0</v>
      </c>
      <c r="CG45">
        <v>0</v>
      </c>
      <c r="CH45">
        <v>9892</v>
      </c>
      <c r="CI45">
        <v>0</v>
      </c>
      <c r="CJ45">
        <v>4</v>
      </c>
      <c r="CK45">
        <v>0</v>
      </c>
      <c r="CL45">
        <v>0</v>
      </c>
      <c r="CN45">
        <v>0</v>
      </c>
      <c r="CO45">
        <v>1</v>
      </c>
      <c r="CP45">
        <v>0</v>
      </c>
      <c r="CQ45">
        <v>0</v>
      </c>
      <c r="CR45">
        <v>62.14</v>
      </c>
      <c r="CS45">
        <v>0</v>
      </c>
      <c r="CT45">
        <v>0</v>
      </c>
      <c r="CU45">
        <v>0</v>
      </c>
      <c r="CV45">
        <v>0</v>
      </c>
      <c r="CW45">
        <v>0</v>
      </c>
      <c r="CX45">
        <v>0</v>
      </c>
      <c r="CY45">
        <v>0</v>
      </c>
      <c r="CZ45">
        <v>0</v>
      </c>
      <c r="DB45">
        <v>378767</v>
      </c>
      <c r="DC45">
        <v>0</v>
      </c>
      <c r="DD45">
        <v>0</v>
      </c>
      <c r="DE45">
        <v>110549</v>
      </c>
      <c r="DF45">
        <v>110549</v>
      </c>
      <c r="DG45">
        <v>17.788</v>
      </c>
      <c r="DH45">
        <v>0</v>
      </c>
      <c r="DI45">
        <v>0</v>
      </c>
      <c r="DK45">
        <v>4400</v>
      </c>
      <c r="DL45">
        <v>0</v>
      </c>
      <c r="DM45">
        <v>25360</v>
      </c>
      <c r="DN45">
        <v>68</v>
      </c>
      <c r="DO45">
        <v>0</v>
      </c>
      <c r="DP45">
        <v>0</v>
      </c>
      <c r="DQ45">
        <v>0</v>
      </c>
      <c r="DR45">
        <v>0</v>
      </c>
      <c r="DS45">
        <v>0</v>
      </c>
      <c r="DT45">
        <v>0</v>
      </c>
      <c r="DU45">
        <v>0</v>
      </c>
      <c r="DV45">
        <v>0</v>
      </c>
      <c r="DW45">
        <v>0</v>
      </c>
      <c r="DX45">
        <v>0</v>
      </c>
      <c r="DY45">
        <v>0</v>
      </c>
      <c r="DZ45">
        <v>0</v>
      </c>
      <c r="EA45">
        <v>1.3000000000000001E-2</v>
      </c>
      <c r="EB45">
        <v>0</v>
      </c>
      <c r="EC45">
        <v>0.27600000000000002</v>
      </c>
      <c r="ED45">
        <v>1973</v>
      </c>
      <c r="EE45">
        <v>0</v>
      </c>
      <c r="EF45">
        <v>0</v>
      </c>
      <c r="EG45">
        <v>0</v>
      </c>
      <c r="EH45">
        <v>23455</v>
      </c>
      <c r="EI45">
        <v>0</v>
      </c>
      <c r="EJ45">
        <v>0</v>
      </c>
      <c r="EK45">
        <v>1.103</v>
      </c>
      <c r="EL45">
        <v>0</v>
      </c>
      <c r="EM45">
        <v>0</v>
      </c>
      <c r="EN45">
        <v>0.08</v>
      </c>
      <c r="EO45">
        <v>0</v>
      </c>
      <c r="EP45">
        <v>0</v>
      </c>
      <c r="EQ45">
        <v>1.196</v>
      </c>
      <c r="ER45">
        <v>0</v>
      </c>
      <c r="ES45">
        <v>3.774</v>
      </c>
      <c r="ET45">
        <v>0</v>
      </c>
      <c r="EV45">
        <v>0</v>
      </c>
      <c r="EW45">
        <v>0</v>
      </c>
      <c r="EX45">
        <v>0</v>
      </c>
      <c r="EZ45">
        <v>638963</v>
      </c>
      <c r="FA45">
        <v>0</v>
      </c>
      <c r="FB45">
        <v>668231</v>
      </c>
      <c r="FC45">
        <v>0</v>
      </c>
      <c r="FD45">
        <v>0</v>
      </c>
      <c r="FE45">
        <v>98368</v>
      </c>
      <c r="FF45">
        <v>17065</v>
      </c>
      <c r="FG45">
        <v>7.0629999999999998E-2</v>
      </c>
      <c r="FH45">
        <v>3.1918000000000002E-2</v>
      </c>
      <c r="FI45">
        <v>0</v>
      </c>
      <c r="FJ45">
        <v>0</v>
      </c>
      <c r="FK45">
        <v>107.53</v>
      </c>
      <c r="FL45">
        <v>793556</v>
      </c>
      <c r="FM45">
        <v>0</v>
      </c>
      <c r="FN45">
        <v>0</v>
      </c>
      <c r="FO45">
        <v>0</v>
      </c>
      <c r="FP45">
        <v>0</v>
      </c>
      <c r="FQ45">
        <v>0</v>
      </c>
      <c r="FR45">
        <v>0</v>
      </c>
      <c r="FS45">
        <v>0</v>
      </c>
      <c r="FT45">
        <v>0</v>
      </c>
      <c r="FU45">
        <v>0</v>
      </c>
      <c r="FV45">
        <v>0</v>
      </c>
      <c r="FW45">
        <v>0</v>
      </c>
      <c r="FX45">
        <v>0</v>
      </c>
      <c r="FY45">
        <v>0</v>
      </c>
      <c r="GB45">
        <v>0</v>
      </c>
      <c r="GC45">
        <v>0</v>
      </c>
      <c r="GD45">
        <v>0</v>
      </c>
      <c r="GF45">
        <v>0</v>
      </c>
      <c r="GG45">
        <v>0</v>
      </c>
      <c r="GH45">
        <v>0</v>
      </c>
      <c r="GI45">
        <v>0</v>
      </c>
      <c r="GK45">
        <v>0</v>
      </c>
      <c r="GL45">
        <v>0</v>
      </c>
      <c r="GM45">
        <v>0</v>
      </c>
      <c r="GN45">
        <v>0</v>
      </c>
      <c r="GO45">
        <v>0</v>
      </c>
      <c r="GQ45">
        <v>0</v>
      </c>
      <c r="GR45">
        <v>0</v>
      </c>
      <c r="GS45">
        <v>0</v>
      </c>
      <c r="GT45">
        <v>0</v>
      </c>
      <c r="HB45">
        <v>379934357</v>
      </c>
      <c r="HC45">
        <v>3.9798E-2</v>
      </c>
      <c r="HD45">
        <v>9892</v>
      </c>
      <c r="HE45">
        <v>0</v>
      </c>
      <c r="HF45">
        <v>81909</v>
      </c>
      <c r="HG45">
        <v>1243</v>
      </c>
      <c r="HH45">
        <v>27154</v>
      </c>
      <c r="HI45">
        <v>0</v>
      </c>
      <c r="HJ45">
        <v>34939</v>
      </c>
      <c r="HK45">
        <v>0</v>
      </c>
      <c r="HL45">
        <v>0</v>
      </c>
      <c r="HM45">
        <v>0</v>
      </c>
      <c r="HN45">
        <v>0</v>
      </c>
      <c r="HO45">
        <v>0</v>
      </c>
      <c r="HP45">
        <v>0</v>
      </c>
      <c r="HQ45">
        <v>0</v>
      </c>
      <c r="HR45">
        <v>0</v>
      </c>
      <c r="HS45">
        <v>638895</v>
      </c>
      <c r="HT45">
        <v>17065</v>
      </c>
      <c r="HW45">
        <v>0</v>
      </c>
      <c r="HX45">
        <v>5</v>
      </c>
      <c r="HY45">
        <v>6</v>
      </c>
      <c r="HZ45">
        <v>6</v>
      </c>
      <c r="IA45">
        <v>23</v>
      </c>
      <c r="IB45">
        <v>28</v>
      </c>
      <c r="IC45">
        <v>68</v>
      </c>
      <c r="ID45">
        <v>0</v>
      </c>
      <c r="IE45">
        <v>0</v>
      </c>
      <c r="IF45">
        <v>0</v>
      </c>
      <c r="IG45">
        <v>2</v>
      </c>
      <c r="IH45">
        <v>43.691000000000003</v>
      </c>
      <c r="II45">
        <v>0</v>
      </c>
      <c r="IJ45">
        <v>13.371</v>
      </c>
      <c r="IK45">
        <v>0</v>
      </c>
      <c r="IL45">
        <v>0</v>
      </c>
      <c r="IM45">
        <v>0</v>
      </c>
      <c r="IN45">
        <v>0</v>
      </c>
      <c r="IO45">
        <v>0</v>
      </c>
      <c r="IP45">
        <v>0</v>
      </c>
      <c r="IQ45">
        <v>13.371</v>
      </c>
      <c r="IR45">
        <v>8310</v>
      </c>
      <c r="IS45">
        <v>0</v>
      </c>
      <c r="IT45">
        <v>0</v>
      </c>
      <c r="IU45">
        <v>0</v>
      </c>
      <c r="IV45">
        <v>0</v>
      </c>
      <c r="IW45">
        <v>6215</v>
      </c>
      <c r="IX45">
        <v>0</v>
      </c>
      <c r="IY45">
        <v>0</v>
      </c>
      <c r="IZ45">
        <v>0</v>
      </c>
      <c r="JA45">
        <v>0</v>
      </c>
      <c r="JB45">
        <v>0</v>
      </c>
      <c r="JC45">
        <v>0</v>
      </c>
      <c r="JD45">
        <v>0</v>
      </c>
      <c r="JE45">
        <v>0</v>
      </c>
      <c r="JF45">
        <v>0</v>
      </c>
      <c r="JG45">
        <v>0</v>
      </c>
      <c r="JH45">
        <v>0</v>
      </c>
      <c r="JJ45">
        <v>0</v>
      </c>
      <c r="JK45">
        <v>0</v>
      </c>
      <c r="JL45">
        <v>0</v>
      </c>
      <c r="JM45">
        <v>0</v>
      </c>
      <c r="JO45">
        <v>0</v>
      </c>
      <c r="JP45">
        <v>0</v>
      </c>
      <c r="JQ45">
        <v>0</v>
      </c>
      <c r="JR45">
        <v>0</v>
      </c>
      <c r="JS45">
        <v>0</v>
      </c>
      <c r="JT45">
        <v>0</v>
      </c>
      <c r="JU45">
        <v>0</v>
      </c>
      <c r="JW45">
        <v>0</v>
      </c>
      <c r="JX45">
        <v>0</v>
      </c>
      <c r="JY45">
        <v>0</v>
      </c>
      <c r="JZ45">
        <v>0</v>
      </c>
      <c r="KD45">
        <v>0</v>
      </c>
      <c r="KE45">
        <v>7559</v>
      </c>
      <c r="KG45">
        <v>0</v>
      </c>
      <c r="KH45">
        <v>0</v>
      </c>
      <c r="KI45">
        <v>0</v>
      </c>
      <c r="KJ45">
        <v>1</v>
      </c>
      <c r="KK45">
        <v>1</v>
      </c>
      <c r="KL45">
        <v>622</v>
      </c>
      <c r="KM45">
        <v>622</v>
      </c>
      <c r="KN45">
        <v>0</v>
      </c>
      <c r="KO45">
        <v>0</v>
      </c>
      <c r="KP45">
        <v>0</v>
      </c>
      <c r="KQ45">
        <v>0</v>
      </c>
      <c r="KS45">
        <v>0</v>
      </c>
      <c r="KT45">
        <v>0</v>
      </c>
      <c r="KU45">
        <v>0</v>
      </c>
      <c r="KW45">
        <v>0</v>
      </c>
      <c r="KX45">
        <v>0</v>
      </c>
      <c r="KY45">
        <v>0</v>
      </c>
      <c r="KZ45">
        <v>0</v>
      </c>
      <c r="LA45">
        <v>0</v>
      </c>
      <c r="LB45">
        <v>0</v>
      </c>
      <c r="LD45">
        <v>0</v>
      </c>
      <c r="LE45">
        <v>0</v>
      </c>
      <c r="LF45">
        <v>0</v>
      </c>
      <c r="LG45">
        <v>0</v>
      </c>
      <c r="LH45">
        <v>0</v>
      </c>
      <c r="LI45">
        <v>0</v>
      </c>
      <c r="LJ45">
        <v>66.289000000000001</v>
      </c>
      <c r="LK45">
        <v>1</v>
      </c>
      <c r="LL45">
        <v>33540</v>
      </c>
      <c r="LM45">
        <v>1399</v>
      </c>
      <c r="LN45">
        <v>0</v>
      </c>
      <c r="LO45">
        <v>0</v>
      </c>
      <c r="LP45">
        <v>0</v>
      </c>
      <c r="LQ45">
        <v>0</v>
      </c>
      <c r="LR45">
        <v>0</v>
      </c>
      <c r="LS45">
        <v>0</v>
      </c>
      <c r="LT45">
        <v>0</v>
      </c>
      <c r="LU45">
        <v>0</v>
      </c>
      <c r="LV45">
        <v>0</v>
      </c>
      <c r="LW45">
        <v>0</v>
      </c>
      <c r="LX45">
        <v>0</v>
      </c>
      <c r="LY45">
        <v>0</v>
      </c>
      <c r="LZ45">
        <v>0</v>
      </c>
      <c r="MA45">
        <v>0</v>
      </c>
      <c r="MB45">
        <v>0</v>
      </c>
      <c r="MC45">
        <v>0</v>
      </c>
      <c r="MD45">
        <v>0</v>
      </c>
      <c r="ME45">
        <v>0</v>
      </c>
      <c r="MF45">
        <v>0</v>
      </c>
      <c r="MG45">
        <v>764220</v>
      </c>
      <c r="MH45">
        <v>0</v>
      </c>
      <c r="MI45">
        <v>0</v>
      </c>
      <c r="MJ45">
        <v>0</v>
      </c>
      <c r="MK45">
        <v>0</v>
      </c>
      <c r="ML45">
        <v>0</v>
      </c>
    </row>
    <row r="46" spans="1:350" customFormat="1" x14ac:dyDescent="0.3">
      <c r="A46">
        <v>45755</v>
      </c>
      <c r="B46" s="4">
        <v>57810</v>
      </c>
      <c r="C46">
        <v>9</v>
      </c>
      <c r="D46">
        <v>2026</v>
      </c>
      <c r="E46">
        <v>6215</v>
      </c>
      <c r="F46">
        <v>0</v>
      </c>
      <c r="G46">
        <v>174.80700000000002</v>
      </c>
      <c r="H46">
        <v>171.68</v>
      </c>
      <c r="I46">
        <v>171.68</v>
      </c>
      <c r="J46">
        <v>174.80700000000002</v>
      </c>
      <c r="K46">
        <v>0</v>
      </c>
      <c r="L46">
        <v>6215</v>
      </c>
      <c r="M46">
        <v>0</v>
      </c>
      <c r="N46">
        <v>0</v>
      </c>
      <c r="P46">
        <v>177.74</v>
      </c>
      <c r="Q46">
        <v>0</v>
      </c>
      <c r="R46">
        <v>83740</v>
      </c>
      <c r="S46">
        <v>471.13900000000001</v>
      </c>
      <c r="U46">
        <v>0</v>
      </c>
      <c r="V46">
        <v>19.755000000000003</v>
      </c>
      <c r="W46">
        <v>12278</v>
      </c>
      <c r="X46">
        <v>12278</v>
      </c>
      <c r="Z46">
        <v>0</v>
      </c>
      <c r="AC46">
        <v>0</v>
      </c>
      <c r="AD46" t="s">
        <v>427</v>
      </c>
      <c r="AE46">
        <v>0</v>
      </c>
      <c r="AH46">
        <v>0</v>
      </c>
      <c r="AI46">
        <v>0</v>
      </c>
      <c r="AJ46">
        <v>6215</v>
      </c>
      <c r="AK46" t="s">
        <v>753</v>
      </c>
      <c r="AL46" t="s">
        <v>468</v>
      </c>
      <c r="AM46">
        <v>0</v>
      </c>
      <c r="AN46">
        <v>0</v>
      </c>
      <c r="AO46">
        <v>0</v>
      </c>
      <c r="AP46">
        <v>0</v>
      </c>
      <c r="AQ46">
        <v>0</v>
      </c>
      <c r="AS46">
        <v>0</v>
      </c>
      <c r="AT46">
        <v>0</v>
      </c>
      <c r="AU46">
        <v>0</v>
      </c>
      <c r="AV46">
        <v>0</v>
      </c>
      <c r="AW46">
        <v>2033558</v>
      </c>
      <c r="AX46">
        <v>2033830</v>
      </c>
      <c r="AY46">
        <v>0</v>
      </c>
      <c r="AZ46">
        <v>83740</v>
      </c>
      <c r="BA46">
        <v>0</v>
      </c>
      <c r="BB46">
        <v>0</v>
      </c>
      <c r="BC46">
        <v>0</v>
      </c>
      <c r="BD46">
        <v>0</v>
      </c>
      <c r="BE46">
        <v>0</v>
      </c>
      <c r="BF46">
        <v>1805681</v>
      </c>
      <c r="BG46">
        <v>0</v>
      </c>
      <c r="BJ46">
        <v>0</v>
      </c>
      <c r="BK46">
        <v>0</v>
      </c>
      <c r="BL46">
        <v>0</v>
      </c>
      <c r="BM46">
        <v>0</v>
      </c>
      <c r="BN46">
        <v>0</v>
      </c>
      <c r="BO46">
        <v>0</v>
      </c>
      <c r="BP46">
        <v>0</v>
      </c>
      <c r="BQ46">
        <v>900</v>
      </c>
      <c r="BS46">
        <v>0</v>
      </c>
      <c r="BT46">
        <v>0</v>
      </c>
      <c r="BU46">
        <v>0</v>
      </c>
      <c r="BV46">
        <v>0</v>
      </c>
      <c r="BW46">
        <v>0</v>
      </c>
      <c r="BY46">
        <v>0</v>
      </c>
      <c r="CA46">
        <v>0</v>
      </c>
      <c r="CB46">
        <v>0</v>
      </c>
      <c r="CC46">
        <v>0</v>
      </c>
      <c r="CD46">
        <v>0</v>
      </c>
      <c r="CE46">
        <v>0</v>
      </c>
      <c r="CF46">
        <v>0</v>
      </c>
      <c r="CG46">
        <v>0</v>
      </c>
      <c r="CH46">
        <v>0</v>
      </c>
      <c r="CI46">
        <v>0</v>
      </c>
      <c r="CJ46">
        <v>4</v>
      </c>
      <c r="CK46">
        <v>0</v>
      </c>
      <c r="CL46">
        <v>0</v>
      </c>
      <c r="CN46">
        <v>0</v>
      </c>
      <c r="CO46">
        <v>1</v>
      </c>
      <c r="CP46">
        <v>0</v>
      </c>
      <c r="CQ46">
        <v>0</v>
      </c>
      <c r="CR46">
        <v>174.80700000000002</v>
      </c>
      <c r="CS46">
        <v>0</v>
      </c>
      <c r="CT46">
        <v>0</v>
      </c>
      <c r="CU46">
        <v>0</v>
      </c>
      <c r="CV46">
        <v>0</v>
      </c>
      <c r="CW46">
        <v>0</v>
      </c>
      <c r="CX46">
        <v>0</v>
      </c>
      <c r="CY46">
        <v>0</v>
      </c>
      <c r="CZ46">
        <v>0</v>
      </c>
      <c r="DB46">
        <v>1066991</v>
      </c>
      <c r="DC46">
        <v>0</v>
      </c>
      <c r="DD46">
        <v>0</v>
      </c>
      <c r="DE46">
        <v>313935</v>
      </c>
      <c r="DF46">
        <v>313935</v>
      </c>
      <c r="DG46">
        <v>50.513000000000005</v>
      </c>
      <c r="DH46">
        <v>0</v>
      </c>
      <c r="DI46">
        <v>0</v>
      </c>
      <c r="DK46">
        <v>4083</v>
      </c>
      <c r="DL46">
        <v>0</v>
      </c>
      <c r="DM46">
        <v>102348</v>
      </c>
      <c r="DN46">
        <v>272</v>
      </c>
      <c r="DO46">
        <v>0</v>
      </c>
      <c r="DP46">
        <v>0</v>
      </c>
      <c r="DQ46">
        <v>0</v>
      </c>
      <c r="DR46">
        <v>0</v>
      </c>
      <c r="DS46">
        <v>0</v>
      </c>
      <c r="DT46">
        <v>0</v>
      </c>
      <c r="DU46">
        <v>0</v>
      </c>
      <c r="DV46">
        <v>0</v>
      </c>
      <c r="DW46">
        <v>0</v>
      </c>
      <c r="DX46">
        <v>0</v>
      </c>
      <c r="DY46">
        <v>0</v>
      </c>
      <c r="DZ46">
        <v>0</v>
      </c>
      <c r="EA46">
        <v>0</v>
      </c>
      <c r="EB46">
        <v>0</v>
      </c>
      <c r="EC46">
        <v>5.3780000000000001</v>
      </c>
      <c r="ED46">
        <v>38438</v>
      </c>
      <c r="EE46">
        <v>0</v>
      </c>
      <c r="EF46">
        <v>0</v>
      </c>
      <c r="EG46">
        <v>0</v>
      </c>
      <c r="EH46">
        <v>64182</v>
      </c>
      <c r="EI46">
        <v>0</v>
      </c>
      <c r="EJ46">
        <v>0</v>
      </c>
      <c r="EK46">
        <v>1.0680000000000001</v>
      </c>
      <c r="EL46">
        <v>0</v>
      </c>
      <c r="EM46">
        <v>1.5860000000000001</v>
      </c>
      <c r="EN46">
        <v>0.47300000000000003</v>
      </c>
      <c r="EO46">
        <v>0</v>
      </c>
      <c r="EP46">
        <v>0</v>
      </c>
      <c r="EQ46">
        <v>3.1270000000000002</v>
      </c>
      <c r="ER46">
        <v>0</v>
      </c>
      <c r="ES46">
        <v>10.327</v>
      </c>
      <c r="ET46">
        <v>0</v>
      </c>
      <c r="EV46">
        <v>0</v>
      </c>
      <c r="EW46">
        <v>0</v>
      </c>
      <c r="EX46">
        <v>0</v>
      </c>
      <c r="EZ46">
        <v>1721941</v>
      </c>
      <c r="FA46">
        <v>0</v>
      </c>
      <c r="FB46">
        <v>1805409</v>
      </c>
      <c r="FC46">
        <v>0</v>
      </c>
      <c r="FD46">
        <v>0</v>
      </c>
      <c r="FE46">
        <v>265782</v>
      </c>
      <c r="FF46">
        <v>46107</v>
      </c>
      <c r="FG46">
        <v>7.0629999999999998E-2</v>
      </c>
      <c r="FH46">
        <v>3.1918000000000002E-2</v>
      </c>
      <c r="FI46">
        <v>0</v>
      </c>
      <c r="FJ46">
        <v>0</v>
      </c>
      <c r="FK46">
        <v>290.536</v>
      </c>
      <c r="FL46">
        <v>2117298</v>
      </c>
      <c r="FM46">
        <v>0</v>
      </c>
      <c r="FN46">
        <v>0</v>
      </c>
      <c r="FO46">
        <v>0</v>
      </c>
      <c r="FP46">
        <v>0</v>
      </c>
      <c r="FQ46">
        <v>0</v>
      </c>
      <c r="FR46">
        <v>0</v>
      </c>
      <c r="FS46">
        <v>0</v>
      </c>
      <c r="FT46">
        <v>0</v>
      </c>
      <c r="FU46">
        <v>0</v>
      </c>
      <c r="FV46">
        <v>0</v>
      </c>
      <c r="FW46">
        <v>0</v>
      </c>
      <c r="FX46">
        <v>0</v>
      </c>
      <c r="FY46">
        <v>0</v>
      </c>
      <c r="GB46">
        <v>0</v>
      </c>
      <c r="GC46">
        <v>0</v>
      </c>
      <c r="GD46">
        <v>0</v>
      </c>
      <c r="GF46">
        <v>0</v>
      </c>
      <c r="GG46">
        <v>0</v>
      </c>
      <c r="GH46">
        <v>0</v>
      </c>
      <c r="GI46">
        <v>0</v>
      </c>
      <c r="GK46">
        <v>0</v>
      </c>
      <c r="GL46">
        <v>0</v>
      </c>
      <c r="GM46">
        <v>0</v>
      </c>
      <c r="GN46">
        <v>0</v>
      </c>
      <c r="GO46">
        <v>0</v>
      </c>
      <c r="GQ46">
        <v>0</v>
      </c>
      <c r="GR46">
        <v>0</v>
      </c>
      <c r="GS46">
        <v>0</v>
      </c>
      <c r="GT46">
        <v>0</v>
      </c>
      <c r="HB46">
        <v>0</v>
      </c>
      <c r="HC46">
        <v>3.9798E-2</v>
      </c>
      <c r="HD46">
        <v>0</v>
      </c>
      <c r="HE46">
        <v>0</v>
      </c>
      <c r="HF46">
        <v>230738</v>
      </c>
      <c r="HG46">
        <v>622</v>
      </c>
      <c r="HH46">
        <v>38737</v>
      </c>
      <c r="HI46">
        <v>0</v>
      </c>
      <c r="HJ46">
        <v>39760</v>
      </c>
      <c r="HK46">
        <v>0</v>
      </c>
      <c r="HL46">
        <v>0</v>
      </c>
      <c r="HM46">
        <v>0</v>
      </c>
      <c r="HN46">
        <v>0</v>
      </c>
      <c r="HO46">
        <v>0</v>
      </c>
      <c r="HP46">
        <v>0</v>
      </c>
      <c r="HQ46">
        <v>0</v>
      </c>
      <c r="HR46">
        <v>0</v>
      </c>
      <c r="HS46">
        <v>1721669</v>
      </c>
      <c r="HT46">
        <v>46107</v>
      </c>
      <c r="HW46">
        <v>0</v>
      </c>
      <c r="HX46">
        <v>7</v>
      </c>
      <c r="HY46">
        <v>16</v>
      </c>
      <c r="HZ46">
        <v>46</v>
      </c>
      <c r="IA46">
        <v>59</v>
      </c>
      <c r="IB46">
        <v>66</v>
      </c>
      <c r="IC46">
        <v>194</v>
      </c>
      <c r="ID46">
        <v>0</v>
      </c>
      <c r="IE46">
        <v>0</v>
      </c>
      <c r="IF46">
        <v>0</v>
      </c>
      <c r="IG46">
        <v>1</v>
      </c>
      <c r="IH46">
        <v>62.328000000000003</v>
      </c>
      <c r="II46">
        <v>0</v>
      </c>
      <c r="IJ46">
        <v>19.755000000000003</v>
      </c>
      <c r="IK46">
        <v>0</v>
      </c>
      <c r="IL46">
        <v>0</v>
      </c>
      <c r="IM46">
        <v>0</v>
      </c>
      <c r="IN46">
        <v>0</v>
      </c>
      <c r="IO46">
        <v>0</v>
      </c>
      <c r="IP46">
        <v>0</v>
      </c>
      <c r="IQ46">
        <v>19.755000000000003</v>
      </c>
      <c r="IR46">
        <v>12278</v>
      </c>
      <c r="IS46">
        <v>0</v>
      </c>
      <c r="IT46">
        <v>0</v>
      </c>
      <c r="IU46">
        <v>0</v>
      </c>
      <c r="IV46">
        <v>0</v>
      </c>
      <c r="IW46">
        <v>6215</v>
      </c>
      <c r="IX46">
        <v>0</v>
      </c>
      <c r="IY46">
        <v>0</v>
      </c>
      <c r="IZ46">
        <v>0</v>
      </c>
      <c r="JA46">
        <v>0</v>
      </c>
      <c r="JB46">
        <v>0</v>
      </c>
      <c r="JC46">
        <v>0</v>
      </c>
      <c r="JD46">
        <v>0</v>
      </c>
      <c r="JE46">
        <v>0</v>
      </c>
      <c r="JF46">
        <v>0</v>
      </c>
      <c r="JG46">
        <v>0</v>
      </c>
      <c r="JH46">
        <v>0</v>
      </c>
      <c r="JJ46">
        <v>0</v>
      </c>
      <c r="JK46">
        <v>0</v>
      </c>
      <c r="JL46">
        <v>0</v>
      </c>
      <c r="JM46">
        <v>0</v>
      </c>
      <c r="JO46">
        <v>0</v>
      </c>
      <c r="JP46">
        <v>0</v>
      </c>
      <c r="JQ46">
        <v>0</v>
      </c>
      <c r="JR46">
        <v>0</v>
      </c>
      <c r="JS46">
        <v>0</v>
      </c>
      <c r="JT46">
        <v>0</v>
      </c>
      <c r="JU46">
        <v>0</v>
      </c>
      <c r="JW46">
        <v>0</v>
      </c>
      <c r="JX46">
        <v>0</v>
      </c>
      <c r="JY46">
        <v>0</v>
      </c>
      <c r="JZ46">
        <v>0</v>
      </c>
      <c r="KD46">
        <v>0</v>
      </c>
      <c r="KE46">
        <v>7559</v>
      </c>
      <c r="KG46">
        <v>0</v>
      </c>
      <c r="KH46">
        <v>0</v>
      </c>
      <c r="KI46">
        <v>0</v>
      </c>
      <c r="KJ46">
        <v>1</v>
      </c>
      <c r="KK46">
        <v>0</v>
      </c>
      <c r="KL46">
        <v>622</v>
      </c>
      <c r="KM46">
        <v>0</v>
      </c>
      <c r="KN46">
        <v>0</v>
      </c>
      <c r="KO46">
        <v>0</v>
      </c>
      <c r="KP46">
        <v>0</v>
      </c>
      <c r="KQ46">
        <v>0</v>
      </c>
      <c r="KS46">
        <v>0</v>
      </c>
      <c r="KT46">
        <v>0</v>
      </c>
      <c r="KU46">
        <v>0</v>
      </c>
      <c r="KW46">
        <v>0</v>
      </c>
      <c r="KX46">
        <v>0</v>
      </c>
      <c r="KY46">
        <v>0</v>
      </c>
      <c r="KZ46">
        <v>0</v>
      </c>
      <c r="LA46">
        <v>0</v>
      </c>
      <c r="LB46">
        <v>0</v>
      </c>
      <c r="LD46">
        <v>0</v>
      </c>
      <c r="LE46">
        <v>0</v>
      </c>
      <c r="LF46">
        <v>0</v>
      </c>
      <c r="LG46">
        <v>0</v>
      </c>
      <c r="LH46">
        <v>0</v>
      </c>
      <c r="LI46">
        <v>0</v>
      </c>
      <c r="LJ46">
        <v>294.79599999999999</v>
      </c>
      <c r="LK46">
        <v>1</v>
      </c>
      <c r="LL46">
        <v>33540</v>
      </c>
      <c r="LM46">
        <v>6220</v>
      </c>
      <c r="LN46">
        <v>0</v>
      </c>
      <c r="LO46">
        <v>0</v>
      </c>
      <c r="LP46">
        <v>0</v>
      </c>
      <c r="LQ46">
        <v>0</v>
      </c>
      <c r="LR46">
        <v>0</v>
      </c>
      <c r="LS46">
        <v>0</v>
      </c>
      <c r="LT46">
        <v>0</v>
      </c>
      <c r="LU46">
        <v>0</v>
      </c>
      <c r="LV46">
        <v>0</v>
      </c>
      <c r="LW46">
        <v>0</v>
      </c>
      <c r="LX46">
        <v>0</v>
      </c>
      <c r="LY46">
        <v>0</v>
      </c>
      <c r="LZ46">
        <v>0</v>
      </c>
      <c r="MA46">
        <v>0</v>
      </c>
      <c r="MB46">
        <v>0</v>
      </c>
      <c r="MC46">
        <v>0</v>
      </c>
      <c r="MD46">
        <v>0</v>
      </c>
      <c r="ME46">
        <v>0</v>
      </c>
      <c r="MF46">
        <v>0</v>
      </c>
      <c r="MG46">
        <v>2033558</v>
      </c>
      <c r="MH46">
        <v>0</v>
      </c>
      <c r="MI46">
        <v>0</v>
      </c>
      <c r="MJ46">
        <v>0</v>
      </c>
      <c r="MK46">
        <v>0</v>
      </c>
      <c r="ML46">
        <v>0</v>
      </c>
    </row>
    <row r="47" spans="1:350" customFormat="1" x14ac:dyDescent="0.3">
      <c r="A47">
        <v>45755</v>
      </c>
      <c r="B47" s="4">
        <v>57813</v>
      </c>
      <c r="C47">
        <v>9</v>
      </c>
      <c r="D47">
        <v>2026</v>
      </c>
      <c r="E47">
        <v>6215</v>
      </c>
      <c r="F47">
        <v>0</v>
      </c>
      <c r="G47">
        <v>6067.9859999999999</v>
      </c>
      <c r="H47">
        <v>5670.2510000000002</v>
      </c>
      <c r="I47">
        <v>5670.2510000000002</v>
      </c>
      <c r="J47">
        <v>6067.9859999999999</v>
      </c>
      <c r="K47">
        <v>0</v>
      </c>
      <c r="L47">
        <v>6215</v>
      </c>
      <c r="M47">
        <v>0</v>
      </c>
      <c r="N47">
        <v>0</v>
      </c>
      <c r="P47">
        <v>6087.1280000000006</v>
      </c>
      <c r="Q47">
        <v>0</v>
      </c>
      <c r="R47">
        <v>2867883</v>
      </c>
      <c r="S47">
        <v>471.13900000000001</v>
      </c>
      <c r="U47">
        <v>0</v>
      </c>
      <c r="V47">
        <v>2395.768</v>
      </c>
      <c r="W47">
        <v>1488970</v>
      </c>
      <c r="X47">
        <v>1488970</v>
      </c>
      <c r="Z47">
        <v>0</v>
      </c>
      <c r="AC47">
        <v>0</v>
      </c>
      <c r="AD47" t="s">
        <v>427</v>
      </c>
      <c r="AE47">
        <v>0</v>
      </c>
      <c r="AH47">
        <v>0</v>
      </c>
      <c r="AI47">
        <v>0</v>
      </c>
      <c r="AJ47">
        <v>6215</v>
      </c>
      <c r="AK47" t="s">
        <v>753</v>
      </c>
      <c r="AL47" t="s">
        <v>469</v>
      </c>
      <c r="AM47">
        <v>0</v>
      </c>
      <c r="AN47">
        <v>0</v>
      </c>
      <c r="AO47">
        <v>0</v>
      </c>
      <c r="AP47">
        <v>0</v>
      </c>
      <c r="AQ47">
        <v>0</v>
      </c>
      <c r="AS47">
        <v>0</v>
      </c>
      <c r="AT47">
        <v>0</v>
      </c>
      <c r="AU47">
        <v>0</v>
      </c>
      <c r="AV47">
        <v>0</v>
      </c>
      <c r="AW47">
        <v>72070470</v>
      </c>
      <c r="AX47">
        <v>71122139</v>
      </c>
      <c r="AY47">
        <v>0</v>
      </c>
      <c r="AZ47">
        <v>2867883</v>
      </c>
      <c r="BA47">
        <v>143</v>
      </c>
      <c r="BB47">
        <v>0</v>
      </c>
      <c r="BC47">
        <v>0</v>
      </c>
      <c r="BD47">
        <v>0</v>
      </c>
      <c r="BE47">
        <v>0</v>
      </c>
      <c r="BF47">
        <v>63092301</v>
      </c>
      <c r="BG47">
        <v>0</v>
      </c>
      <c r="BJ47">
        <v>0</v>
      </c>
      <c r="BK47">
        <v>0</v>
      </c>
      <c r="BL47">
        <v>0</v>
      </c>
      <c r="BM47">
        <v>0</v>
      </c>
      <c r="BN47">
        <v>0</v>
      </c>
      <c r="BO47">
        <v>0</v>
      </c>
      <c r="BP47">
        <v>0</v>
      </c>
      <c r="BQ47">
        <v>0</v>
      </c>
      <c r="BS47">
        <v>0</v>
      </c>
      <c r="BT47">
        <v>0</v>
      </c>
      <c r="BU47">
        <v>0</v>
      </c>
      <c r="BV47">
        <v>0</v>
      </c>
      <c r="BW47">
        <v>0</v>
      </c>
      <c r="BY47">
        <v>0</v>
      </c>
      <c r="CA47">
        <v>0</v>
      </c>
      <c r="CB47">
        <v>0</v>
      </c>
      <c r="CC47">
        <v>0</v>
      </c>
      <c r="CD47">
        <v>0</v>
      </c>
      <c r="CE47">
        <v>0</v>
      </c>
      <c r="CF47">
        <v>0</v>
      </c>
      <c r="CG47">
        <v>0</v>
      </c>
      <c r="CH47">
        <v>965974</v>
      </c>
      <c r="CI47">
        <v>0</v>
      </c>
      <c r="CJ47">
        <v>5</v>
      </c>
      <c r="CK47">
        <v>0</v>
      </c>
      <c r="CL47">
        <v>0</v>
      </c>
      <c r="CN47">
        <v>0</v>
      </c>
      <c r="CO47">
        <v>1</v>
      </c>
      <c r="CP47">
        <v>0</v>
      </c>
      <c r="CQ47">
        <v>17</v>
      </c>
      <c r="CR47">
        <v>6067.9859999999999</v>
      </c>
      <c r="CS47">
        <v>0</v>
      </c>
      <c r="CT47">
        <v>0</v>
      </c>
      <c r="CU47">
        <v>0</v>
      </c>
      <c r="CV47">
        <v>0</v>
      </c>
      <c r="CW47">
        <v>0</v>
      </c>
      <c r="CX47">
        <v>0</v>
      </c>
      <c r="CY47">
        <v>0</v>
      </c>
      <c r="CZ47">
        <v>0</v>
      </c>
      <c r="DB47">
        <v>35240610</v>
      </c>
      <c r="DC47">
        <v>0</v>
      </c>
      <c r="DD47">
        <v>0</v>
      </c>
      <c r="DE47">
        <v>8385900</v>
      </c>
      <c r="DF47">
        <v>8385900</v>
      </c>
      <c r="DG47">
        <v>1349.3</v>
      </c>
      <c r="DH47">
        <v>0</v>
      </c>
      <c r="DI47">
        <v>0</v>
      </c>
      <c r="DK47">
        <v>0</v>
      </c>
      <c r="DL47">
        <v>0</v>
      </c>
      <c r="DM47">
        <v>6626420</v>
      </c>
      <c r="DN47">
        <v>17643</v>
      </c>
      <c r="DO47">
        <v>0</v>
      </c>
      <c r="DP47">
        <v>0</v>
      </c>
      <c r="DQ47">
        <v>0</v>
      </c>
      <c r="DR47">
        <v>0</v>
      </c>
      <c r="DS47">
        <v>0</v>
      </c>
      <c r="DT47">
        <v>0</v>
      </c>
      <c r="DU47">
        <v>0</v>
      </c>
      <c r="DV47">
        <v>0</v>
      </c>
      <c r="DW47">
        <v>0</v>
      </c>
      <c r="DX47">
        <v>0</v>
      </c>
      <c r="DY47">
        <v>0</v>
      </c>
      <c r="DZ47">
        <v>0</v>
      </c>
      <c r="EA47">
        <v>2.5000000000000001E-2</v>
      </c>
      <c r="EB47">
        <v>0</v>
      </c>
      <c r="EC47">
        <v>122.89100000000001</v>
      </c>
      <c r="ED47">
        <v>878333</v>
      </c>
      <c r="EE47">
        <v>0</v>
      </c>
      <c r="EF47">
        <v>0</v>
      </c>
      <c r="EG47">
        <v>0</v>
      </c>
      <c r="EH47">
        <v>5765730</v>
      </c>
      <c r="EI47">
        <v>0</v>
      </c>
      <c r="EJ47">
        <v>0</v>
      </c>
      <c r="EK47">
        <v>250.05300000000003</v>
      </c>
      <c r="EL47">
        <v>0.50600000000000001</v>
      </c>
      <c r="EM47">
        <v>27.021000000000001</v>
      </c>
      <c r="EN47">
        <v>19.273</v>
      </c>
      <c r="EO47">
        <v>0</v>
      </c>
      <c r="EP47">
        <v>0</v>
      </c>
      <c r="EQ47">
        <v>296.37200000000001</v>
      </c>
      <c r="ER47">
        <v>0</v>
      </c>
      <c r="ES47">
        <v>927.71199999999999</v>
      </c>
      <c r="ET47">
        <v>0</v>
      </c>
      <c r="EV47">
        <v>0</v>
      </c>
      <c r="EW47">
        <v>0</v>
      </c>
      <c r="EX47">
        <v>0</v>
      </c>
      <c r="EZ47">
        <v>60224418</v>
      </c>
      <c r="FA47">
        <v>0</v>
      </c>
      <c r="FB47">
        <v>63074658</v>
      </c>
      <c r="FC47">
        <v>0</v>
      </c>
      <c r="FD47">
        <v>0</v>
      </c>
      <c r="FE47">
        <v>9286697</v>
      </c>
      <c r="FF47">
        <v>1611024</v>
      </c>
      <c r="FG47">
        <v>7.0629999999999998E-2</v>
      </c>
      <c r="FH47">
        <v>3.1918000000000002E-2</v>
      </c>
      <c r="FI47">
        <v>0</v>
      </c>
      <c r="FJ47">
        <v>0</v>
      </c>
      <c r="FK47">
        <v>10151.617</v>
      </c>
      <c r="FL47">
        <v>74938353</v>
      </c>
      <c r="FM47">
        <v>0</v>
      </c>
      <c r="FN47">
        <v>0</v>
      </c>
      <c r="FO47">
        <v>0</v>
      </c>
      <c r="FP47">
        <v>0</v>
      </c>
      <c r="FQ47">
        <v>0</v>
      </c>
      <c r="FR47">
        <v>0</v>
      </c>
      <c r="FS47">
        <v>0</v>
      </c>
      <c r="FT47">
        <v>0</v>
      </c>
      <c r="FU47">
        <v>0</v>
      </c>
      <c r="FV47">
        <v>0</v>
      </c>
      <c r="FW47">
        <v>0</v>
      </c>
      <c r="FX47">
        <v>0</v>
      </c>
      <c r="FY47">
        <v>0</v>
      </c>
      <c r="GB47">
        <v>957022</v>
      </c>
      <c r="GC47">
        <v>957022</v>
      </c>
      <c r="GD47">
        <v>101.363</v>
      </c>
      <c r="GF47">
        <v>0</v>
      </c>
      <c r="GG47">
        <v>0</v>
      </c>
      <c r="GH47">
        <v>0</v>
      </c>
      <c r="GI47">
        <v>0</v>
      </c>
      <c r="GK47">
        <v>0</v>
      </c>
      <c r="GL47">
        <v>0</v>
      </c>
      <c r="GM47">
        <v>0</v>
      </c>
      <c r="GN47">
        <v>0</v>
      </c>
      <c r="GO47">
        <v>0</v>
      </c>
      <c r="GQ47">
        <v>0</v>
      </c>
      <c r="GR47">
        <v>0</v>
      </c>
      <c r="GS47">
        <v>0</v>
      </c>
      <c r="GT47">
        <v>0</v>
      </c>
      <c r="HB47">
        <v>379934357</v>
      </c>
      <c r="HC47">
        <v>3.9798E-2</v>
      </c>
      <c r="HD47">
        <v>965974</v>
      </c>
      <c r="HE47">
        <v>0</v>
      </c>
      <c r="HF47">
        <v>7620817</v>
      </c>
      <c r="HG47">
        <v>320073</v>
      </c>
      <c r="HH47">
        <v>1688512</v>
      </c>
      <c r="HI47">
        <v>0</v>
      </c>
      <c r="HJ47">
        <v>357548</v>
      </c>
      <c r="HK47">
        <v>0</v>
      </c>
      <c r="HL47">
        <v>0</v>
      </c>
      <c r="HM47">
        <v>0</v>
      </c>
      <c r="HN47">
        <v>388786</v>
      </c>
      <c r="HO47">
        <v>0</v>
      </c>
      <c r="HP47">
        <v>0</v>
      </c>
      <c r="HQ47">
        <v>0</v>
      </c>
      <c r="HR47">
        <v>0</v>
      </c>
      <c r="HS47">
        <v>60206775</v>
      </c>
      <c r="HT47">
        <v>1611024</v>
      </c>
      <c r="HW47">
        <v>0</v>
      </c>
      <c r="HX47">
        <v>394</v>
      </c>
      <c r="HY47">
        <v>720</v>
      </c>
      <c r="HZ47">
        <v>1037</v>
      </c>
      <c r="IA47">
        <v>1438</v>
      </c>
      <c r="IB47">
        <v>1647</v>
      </c>
      <c r="IC47">
        <v>5236</v>
      </c>
      <c r="ID47">
        <v>0</v>
      </c>
      <c r="IE47">
        <v>0</v>
      </c>
      <c r="IF47">
        <v>0</v>
      </c>
      <c r="IG47">
        <v>515</v>
      </c>
      <c r="IH47">
        <v>2716.8330000000001</v>
      </c>
      <c r="II47">
        <v>0</v>
      </c>
      <c r="IJ47">
        <v>2395.768</v>
      </c>
      <c r="IK47">
        <v>0</v>
      </c>
      <c r="IL47">
        <v>0</v>
      </c>
      <c r="IM47">
        <v>0</v>
      </c>
      <c r="IN47">
        <v>0</v>
      </c>
      <c r="IO47">
        <v>0</v>
      </c>
      <c r="IP47">
        <v>0</v>
      </c>
      <c r="IQ47">
        <v>2395.768</v>
      </c>
      <c r="IR47">
        <v>1488970</v>
      </c>
      <c r="IS47">
        <v>0</v>
      </c>
      <c r="IT47">
        <v>0</v>
      </c>
      <c r="IU47">
        <v>0</v>
      </c>
      <c r="IV47">
        <v>0</v>
      </c>
      <c r="IW47">
        <v>6215</v>
      </c>
      <c r="IX47">
        <v>0</v>
      </c>
      <c r="IY47">
        <v>0</v>
      </c>
      <c r="IZ47">
        <v>0</v>
      </c>
      <c r="JA47">
        <v>0</v>
      </c>
      <c r="JB47">
        <v>2</v>
      </c>
      <c r="JC47">
        <v>53756</v>
      </c>
      <c r="JD47">
        <v>10</v>
      </c>
      <c r="JE47">
        <v>149866</v>
      </c>
      <c r="JF47">
        <v>24</v>
      </c>
      <c r="JG47">
        <v>177164</v>
      </c>
      <c r="JH47">
        <v>8000</v>
      </c>
      <c r="JJ47">
        <v>0</v>
      </c>
      <c r="JK47">
        <v>0</v>
      </c>
      <c r="JL47">
        <v>0</v>
      </c>
      <c r="JM47">
        <v>0</v>
      </c>
      <c r="JO47">
        <v>24.792000000000002</v>
      </c>
      <c r="JP47">
        <v>69.597999999999999</v>
      </c>
      <c r="JQ47">
        <v>6.9730000000000008</v>
      </c>
      <c r="JR47">
        <v>206143</v>
      </c>
      <c r="JS47">
        <v>673397</v>
      </c>
      <c r="JT47">
        <v>77482</v>
      </c>
      <c r="JU47">
        <v>0</v>
      </c>
      <c r="JW47">
        <v>0</v>
      </c>
      <c r="JX47">
        <v>0</v>
      </c>
      <c r="JY47">
        <v>0</v>
      </c>
      <c r="JZ47">
        <v>0</v>
      </c>
      <c r="KD47">
        <v>0</v>
      </c>
      <c r="KE47">
        <v>7559</v>
      </c>
      <c r="KG47">
        <v>0</v>
      </c>
      <c r="KH47">
        <v>0</v>
      </c>
      <c r="KI47">
        <v>0</v>
      </c>
      <c r="KJ47">
        <v>366</v>
      </c>
      <c r="KK47">
        <v>149</v>
      </c>
      <c r="KL47">
        <v>227469</v>
      </c>
      <c r="KM47">
        <v>92604</v>
      </c>
      <c r="KN47">
        <v>0</v>
      </c>
      <c r="KO47">
        <v>0</v>
      </c>
      <c r="KP47">
        <v>0</v>
      </c>
      <c r="KQ47">
        <v>0</v>
      </c>
      <c r="KS47">
        <v>0</v>
      </c>
      <c r="KT47">
        <v>0</v>
      </c>
      <c r="KU47">
        <v>0</v>
      </c>
      <c r="KW47">
        <v>0</v>
      </c>
      <c r="KX47">
        <v>0</v>
      </c>
      <c r="KY47">
        <v>0</v>
      </c>
      <c r="KZ47">
        <v>0</v>
      </c>
      <c r="LA47">
        <v>0</v>
      </c>
      <c r="LB47">
        <v>0</v>
      </c>
      <c r="LD47">
        <v>0</v>
      </c>
      <c r="LE47">
        <v>0</v>
      </c>
      <c r="LF47">
        <v>0</v>
      </c>
      <c r="LG47">
        <v>0</v>
      </c>
      <c r="LH47">
        <v>0</v>
      </c>
      <c r="LI47">
        <v>0</v>
      </c>
      <c r="LJ47">
        <v>5818.3980000000001</v>
      </c>
      <c r="LK47">
        <v>7</v>
      </c>
      <c r="LL47">
        <v>234780</v>
      </c>
      <c r="LM47">
        <v>122768</v>
      </c>
      <c r="LN47">
        <v>0</v>
      </c>
      <c r="LO47">
        <v>0</v>
      </c>
      <c r="LP47">
        <v>0</v>
      </c>
      <c r="LQ47">
        <v>0</v>
      </c>
      <c r="LR47">
        <v>0</v>
      </c>
      <c r="LS47">
        <v>0</v>
      </c>
      <c r="LT47">
        <v>0</v>
      </c>
      <c r="LU47">
        <v>0</v>
      </c>
      <c r="LV47">
        <v>0</v>
      </c>
      <c r="LW47">
        <v>0</v>
      </c>
      <c r="LX47">
        <v>0</v>
      </c>
      <c r="LY47">
        <v>0</v>
      </c>
      <c r="LZ47">
        <v>0</v>
      </c>
      <c r="MA47">
        <v>0</v>
      </c>
      <c r="MB47">
        <v>0</v>
      </c>
      <c r="MC47">
        <v>0</v>
      </c>
      <c r="MD47">
        <v>0</v>
      </c>
      <c r="ME47">
        <v>0</v>
      </c>
      <c r="MF47">
        <v>0</v>
      </c>
      <c r="MG47">
        <v>72070470</v>
      </c>
      <c r="MH47">
        <v>0</v>
      </c>
      <c r="MI47">
        <v>0</v>
      </c>
      <c r="MJ47">
        <v>0</v>
      </c>
      <c r="MK47">
        <v>0</v>
      </c>
      <c r="ML47">
        <v>0</v>
      </c>
    </row>
    <row r="48" spans="1:350" customFormat="1" x14ac:dyDescent="0.3">
      <c r="A48">
        <v>45755</v>
      </c>
      <c r="B48" s="4">
        <v>57814</v>
      </c>
      <c r="C48">
        <v>9</v>
      </c>
      <c r="D48">
        <v>2026</v>
      </c>
      <c r="E48">
        <v>6215</v>
      </c>
      <c r="F48">
        <v>0</v>
      </c>
      <c r="G48">
        <v>260.33800000000002</v>
      </c>
      <c r="H48">
        <v>169.25300000000001</v>
      </c>
      <c r="I48">
        <v>169.25300000000001</v>
      </c>
      <c r="J48">
        <v>260.33800000000002</v>
      </c>
      <c r="K48">
        <v>0</v>
      </c>
      <c r="L48">
        <v>6215</v>
      </c>
      <c r="M48">
        <v>0</v>
      </c>
      <c r="N48">
        <v>0</v>
      </c>
      <c r="P48">
        <v>257.745</v>
      </c>
      <c r="Q48">
        <v>0</v>
      </c>
      <c r="R48">
        <v>121434</v>
      </c>
      <c r="S48">
        <v>471.13900000000001</v>
      </c>
      <c r="U48">
        <v>0</v>
      </c>
      <c r="V48">
        <v>52.863</v>
      </c>
      <c r="W48">
        <v>32854</v>
      </c>
      <c r="X48">
        <v>32854</v>
      </c>
      <c r="Z48">
        <v>0</v>
      </c>
      <c r="AC48">
        <v>0</v>
      </c>
      <c r="AD48" t="s">
        <v>427</v>
      </c>
      <c r="AE48">
        <v>0</v>
      </c>
      <c r="AH48">
        <v>0</v>
      </c>
      <c r="AI48">
        <v>0</v>
      </c>
      <c r="AJ48">
        <v>6215</v>
      </c>
      <c r="AK48" t="s">
        <v>753</v>
      </c>
      <c r="AL48" t="s">
        <v>470</v>
      </c>
      <c r="AM48">
        <v>0</v>
      </c>
      <c r="AN48">
        <v>0</v>
      </c>
      <c r="AO48">
        <v>0</v>
      </c>
      <c r="AP48">
        <v>0</v>
      </c>
      <c r="AQ48">
        <v>0</v>
      </c>
      <c r="AS48">
        <v>0</v>
      </c>
      <c r="AT48">
        <v>0</v>
      </c>
      <c r="AU48">
        <v>0</v>
      </c>
      <c r="AV48">
        <v>0</v>
      </c>
      <c r="AW48">
        <v>4508188</v>
      </c>
      <c r="AX48">
        <v>4470964</v>
      </c>
      <c r="AY48">
        <v>0</v>
      </c>
      <c r="AZ48">
        <v>121434</v>
      </c>
      <c r="BA48">
        <v>0</v>
      </c>
      <c r="BB48">
        <v>0</v>
      </c>
      <c r="BC48">
        <v>0</v>
      </c>
      <c r="BD48">
        <v>0</v>
      </c>
      <c r="BE48">
        <v>0</v>
      </c>
      <c r="BF48">
        <v>3783226</v>
      </c>
      <c r="BG48">
        <v>0</v>
      </c>
      <c r="BJ48">
        <v>0</v>
      </c>
      <c r="BK48">
        <v>0</v>
      </c>
      <c r="BL48">
        <v>0</v>
      </c>
      <c r="BM48">
        <v>0</v>
      </c>
      <c r="BN48">
        <v>0</v>
      </c>
      <c r="BO48">
        <v>0</v>
      </c>
      <c r="BP48">
        <v>0</v>
      </c>
      <c r="BQ48">
        <v>901</v>
      </c>
      <c r="BS48">
        <v>0</v>
      </c>
      <c r="BT48">
        <v>0</v>
      </c>
      <c r="BU48">
        <v>0</v>
      </c>
      <c r="BV48">
        <v>0</v>
      </c>
      <c r="BW48">
        <v>0</v>
      </c>
      <c r="BY48">
        <v>0</v>
      </c>
      <c r="CA48">
        <v>0</v>
      </c>
      <c r="CB48">
        <v>0</v>
      </c>
      <c r="CC48">
        <v>0</v>
      </c>
      <c r="CD48">
        <v>0</v>
      </c>
      <c r="CE48">
        <v>0</v>
      </c>
      <c r="CF48">
        <v>0</v>
      </c>
      <c r="CG48">
        <v>0</v>
      </c>
      <c r="CH48">
        <v>41444</v>
      </c>
      <c r="CI48">
        <v>0</v>
      </c>
      <c r="CJ48">
        <v>4</v>
      </c>
      <c r="CK48">
        <v>0</v>
      </c>
      <c r="CL48">
        <v>0</v>
      </c>
      <c r="CN48">
        <v>0</v>
      </c>
      <c r="CO48">
        <v>1</v>
      </c>
      <c r="CP48">
        <v>0</v>
      </c>
      <c r="CQ48">
        <v>0</v>
      </c>
      <c r="CR48">
        <v>260.33800000000002</v>
      </c>
      <c r="CS48">
        <v>0</v>
      </c>
      <c r="CT48">
        <v>0</v>
      </c>
      <c r="CU48">
        <v>0</v>
      </c>
      <c r="CV48">
        <v>0</v>
      </c>
      <c r="CW48">
        <v>0</v>
      </c>
      <c r="CX48">
        <v>0</v>
      </c>
      <c r="CY48">
        <v>0</v>
      </c>
      <c r="CZ48">
        <v>0</v>
      </c>
      <c r="DB48">
        <v>1051907</v>
      </c>
      <c r="DC48">
        <v>0</v>
      </c>
      <c r="DD48">
        <v>0</v>
      </c>
      <c r="DE48">
        <v>478011</v>
      </c>
      <c r="DF48">
        <v>478011</v>
      </c>
      <c r="DG48">
        <v>76.912999999999997</v>
      </c>
      <c r="DH48">
        <v>0</v>
      </c>
      <c r="DI48">
        <v>0</v>
      </c>
      <c r="DK48">
        <v>4090</v>
      </c>
      <c r="DL48">
        <v>0</v>
      </c>
      <c r="DM48">
        <v>1584745</v>
      </c>
      <c r="DN48">
        <v>4219</v>
      </c>
      <c r="DO48">
        <v>0</v>
      </c>
      <c r="DP48">
        <v>0</v>
      </c>
      <c r="DQ48">
        <v>0</v>
      </c>
      <c r="DR48">
        <v>0</v>
      </c>
      <c r="DS48">
        <v>0</v>
      </c>
      <c r="DT48">
        <v>0</v>
      </c>
      <c r="DU48">
        <v>0</v>
      </c>
      <c r="DV48">
        <v>0</v>
      </c>
      <c r="DW48">
        <v>0</v>
      </c>
      <c r="DX48">
        <v>0</v>
      </c>
      <c r="DY48">
        <v>0</v>
      </c>
      <c r="DZ48">
        <v>0</v>
      </c>
      <c r="EA48">
        <v>0</v>
      </c>
      <c r="EB48">
        <v>0</v>
      </c>
      <c r="EC48">
        <v>3.3000000000000002E-2</v>
      </c>
      <c r="ED48">
        <v>236</v>
      </c>
      <c r="EE48">
        <v>0</v>
      </c>
      <c r="EF48">
        <v>0</v>
      </c>
      <c r="EG48">
        <v>0</v>
      </c>
      <c r="EH48">
        <v>6339</v>
      </c>
      <c r="EI48">
        <v>1582389</v>
      </c>
      <c r="EJ48">
        <v>63.652000000000001</v>
      </c>
      <c r="EK48">
        <v>0</v>
      </c>
      <c r="EL48">
        <v>0</v>
      </c>
      <c r="EM48">
        <v>0</v>
      </c>
      <c r="EN48">
        <v>0.20400000000000001</v>
      </c>
      <c r="EO48">
        <v>0</v>
      </c>
      <c r="EP48">
        <v>0</v>
      </c>
      <c r="EQ48">
        <v>63.856000000000002</v>
      </c>
      <c r="ER48">
        <v>0</v>
      </c>
      <c r="ES48">
        <v>1.02</v>
      </c>
      <c r="ET48">
        <v>0</v>
      </c>
      <c r="EV48">
        <v>0</v>
      </c>
      <c r="EW48">
        <v>0</v>
      </c>
      <c r="EX48">
        <v>0</v>
      </c>
      <c r="EZ48">
        <v>3817501</v>
      </c>
      <c r="FA48">
        <v>0</v>
      </c>
      <c r="FB48">
        <v>3934715</v>
      </c>
      <c r="FC48">
        <v>0</v>
      </c>
      <c r="FD48">
        <v>0</v>
      </c>
      <c r="FE48">
        <v>556861</v>
      </c>
      <c r="FF48">
        <v>96602</v>
      </c>
      <c r="FG48">
        <v>7.0629999999999998E-2</v>
      </c>
      <c r="FH48">
        <v>3.1918000000000002E-2</v>
      </c>
      <c r="FI48">
        <v>0</v>
      </c>
      <c r="FJ48">
        <v>0</v>
      </c>
      <c r="FK48">
        <v>608.72500000000002</v>
      </c>
      <c r="FL48">
        <v>4629622</v>
      </c>
      <c r="FM48">
        <v>0</v>
      </c>
      <c r="FN48">
        <v>0</v>
      </c>
      <c r="FO48">
        <v>1264</v>
      </c>
      <c r="FP48">
        <v>0</v>
      </c>
      <c r="FQ48">
        <v>1264</v>
      </c>
      <c r="FR48">
        <v>1264</v>
      </c>
      <c r="FS48">
        <v>0</v>
      </c>
      <c r="FT48">
        <v>0</v>
      </c>
      <c r="FU48">
        <v>0</v>
      </c>
      <c r="FV48">
        <v>0</v>
      </c>
      <c r="FW48">
        <v>0</v>
      </c>
      <c r="FX48">
        <v>0</v>
      </c>
      <c r="FY48">
        <v>0</v>
      </c>
      <c r="GB48">
        <v>244878</v>
      </c>
      <c r="GC48">
        <v>244878</v>
      </c>
      <c r="GD48">
        <v>27.229000000000003</v>
      </c>
      <c r="GF48">
        <v>0</v>
      </c>
      <c r="GG48">
        <v>0</v>
      </c>
      <c r="GH48">
        <v>0</v>
      </c>
      <c r="GI48">
        <v>0</v>
      </c>
      <c r="GK48">
        <v>0</v>
      </c>
      <c r="GL48">
        <v>0</v>
      </c>
      <c r="GM48">
        <v>0</v>
      </c>
      <c r="GN48">
        <v>0</v>
      </c>
      <c r="GO48">
        <v>0</v>
      </c>
      <c r="GQ48">
        <v>0</v>
      </c>
      <c r="GR48">
        <v>0</v>
      </c>
      <c r="GS48">
        <v>0</v>
      </c>
      <c r="GT48">
        <v>0</v>
      </c>
      <c r="HB48">
        <v>379934357</v>
      </c>
      <c r="HC48">
        <v>3.9798E-2</v>
      </c>
      <c r="HD48">
        <v>41444</v>
      </c>
      <c r="HE48">
        <v>0</v>
      </c>
      <c r="HF48">
        <v>227476</v>
      </c>
      <c r="HG48">
        <v>0</v>
      </c>
      <c r="HH48">
        <v>0</v>
      </c>
      <c r="HI48">
        <v>0</v>
      </c>
      <c r="HJ48">
        <v>141236</v>
      </c>
      <c r="HK48">
        <v>3339</v>
      </c>
      <c r="HL48">
        <v>2594</v>
      </c>
      <c r="HM48">
        <v>0</v>
      </c>
      <c r="HN48">
        <v>17900</v>
      </c>
      <c r="HO48">
        <v>0</v>
      </c>
      <c r="HP48">
        <v>127565</v>
      </c>
      <c r="HQ48">
        <v>0</v>
      </c>
      <c r="HR48">
        <v>0</v>
      </c>
      <c r="HS48">
        <v>3813281</v>
      </c>
      <c r="HT48">
        <v>96602</v>
      </c>
      <c r="HW48">
        <v>0</v>
      </c>
      <c r="HX48">
        <v>0</v>
      </c>
      <c r="HY48">
        <v>1</v>
      </c>
      <c r="HZ48">
        <v>1</v>
      </c>
      <c r="IA48">
        <v>2</v>
      </c>
      <c r="IB48">
        <v>276</v>
      </c>
      <c r="IC48">
        <v>280</v>
      </c>
      <c r="ID48">
        <v>0</v>
      </c>
      <c r="IE48">
        <v>0</v>
      </c>
      <c r="IF48">
        <v>0</v>
      </c>
      <c r="IG48">
        <v>0</v>
      </c>
      <c r="IH48">
        <v>0</v>
      </c>
      <c r="II48">
        <v>463.87400000000002</v>
      </c>
      <c r="IJ48">
        <v>52.863</v>
      </c>
      <c r="IK48">
        <v>76.168000000000006</v>
      </c>
      <c r="IL48">
        <v>0</v>
      </c>
      <c r="IM48">
        <v>0</v>
      </c>
      <c r="IN48">
        <v>0</v>
      </c>
      <c r="IO48">
        <v>0</v>
      </c>
      <c r="IP48">
        <v>540.04200000000003</v>
      </c>
      <c r="IQ48">
        <v>52.863</v>
      </c>
      <c r="IR48">
        <v>32854</v>
      </c>
      <c r="IS48">
        <v>20946</v>
      </c>
      <c r="IT48">
        <v>0</v>
      </c>
      <c r="IU48">
        <v>0</v>
      </c>
      <c r="IV48">
        <v>0</v>
      </c>
      <c r="IW48">
        <v>6215</v>
      </c>
      <c r="IX48">
        <v>0</v>
      </c>
      <c r="IY48">
        <v>0</v>
      </c>
      <c r="IZ48">
        <v>148512</v>
      </c>
      <c r="JA48">
        <v>0</v>
      </c>
      <c r="JB48">
        <v>0</v>
      </c>
      <c r="JC48">
        <v>0</v>
      </c>
      <c r="JD48">
        <v>0</v>
      </c>
      <c r="JE48">
        <v>0</v>
      </c>
      <c r="JF48">
        <v>2</v>
      </c>
      <c r="JG48">
        <v>17900</v>
      </c>
      <c r="JH48">
        <v>0</v>
      </c>
      <c r="JJ48">
        <v>0</v>
      </c>
      <c r="JK48">
        <v>0</v>
      </c>
      <c r="JL48">
        <v>0</v>
      </c>
      <c r="JM48">
        <v>0</v>
      </c>
      <c r="JO48">
        <v>16.153000000000002</v>
      </c>
      <c r="JP48">
        <v>8.7080000000000002</v>
      </c>
      <c r="JQ48">
        <v>2.3680000000000003</v>
      </c>
      <c r="JR48">
        <v>134311</v>
      </c>
      <c r="JS48">
        <v>84254</v>
      </c>
      <c r="JT48">
        <v>26313</v>
      </c>
      <c r="JU48">
        <v>0</v>
      </c>
      <c r="JW48">
        <v>0</v>
      </c>
      <c r="JX48">
        <v>0</v>
      </c>
      <c r="JY48">
        <v>0</v>
      </c>
      <c r="JZ48">
        <v>0</v>
      </c>
      <c r="KD48">
        <v>0</v>
      </c>
      <c r="KE48">
        <v>7559</v>
      </c>
      <c r="KG48">
        <v>0</v>
      </c>
      <c r="KH48">
        <v>0</v>
      </c>
      <c r="KI48">
        <v>0</v>
      </c>
      <c r="KJ48">
        <v>0</v>
      </c>
      <c r="KK48">
        <v>0</v>
      </c>
      <c r="KL48">
        <v>0</v>
      </c>
      <c r="KM48">
        <v>0</v>
      </c>
      <c r="KN48">
        <v>0</v>
      </c>
      <c r="KO48">
        <v>0</v>
      </c>
      <c r="KP48">
        <v>0</v>
      </c>
      <c r="KQ48">
        <v>0</v>
      </c>
      <c r="KS48">
        <v>0</v>
      </c>
      <c r="KT48">
        <v>0</v>
      </c>
      <c r="KU48">
        <v>0</v>
      </c>
      <c r="KW48">
        <v>0</v>
      </c>
      <c r="KX48">
        <v>0</v>
      </c>
      <c r="KY48">
        <v>0</v>
      </c>
      <c r="KZ48">
        <v>0</v>
      </c>
      <c r="LA48">
        <v>0</v>
      </c>
      <c r="LB48">
        <v>0</v>
      </c>
      <c r="LD48">
        <v>0</v>
      </c>
      <c r="LE48">
        <v>0</v>
      </c>
      <c r="LF48">
        <v>0</v>
      </c>
      <c r="LG48">
        <v>0</v>
      </c>
      <c r="LH48">
        <v>0</v>
      </c>
      <c r="LI48">
        <v>0</v>
      </c>
      <c r="LJ48">
        <v>335.36700000000002</v>
      </c>
      <c r="LK48">
        <v>4</v>
      </c>
      <c r="LL48">
        <v>134160</v>
      </c>
      <c r="LM48">
        <v>7076</v>
      </c>
      <c r="LN48">
        <v>0</v>
      </c>
      <c r="LO48">
        <v>0</v>
      </c>
      <c r="LP48">
        <v>0</v>
      </c>
      <c r="LQ48">
        <v>0</v>
      </c>
      <c r="LR48">
        <v>0</v>
      </c>
      <c r="LS48">
        <v>0</v>
      </c>
      <c r="LT48">
        <v>0</v>
      </c>
      <c r="LU48">
        <v>0</v>
      </c>
      <c r="LV48">
        <v>0</v>
      </c>
      <c r="LW48">
        <v>0</v>
      </c>
      <c r="LX48">
        <v>0</v>
      </c>
      <c r="LY48">
        <v>0</v>
      </c>
      <c r="LZ48">
        <v>0</v>
      </c>
      <c r="MA48">
        <v>0</v>
      </c>
      <c r="MB48">
        <v>0</v>
      </c>
      <c r="MC48">
        <v>0</v>
      </c>
      <c r="MD48">
        <v>0</v>
      </c>
      <c r="ME48">
        <v>0</v>
      </c>
      <c r="MF48">
        <v>0</v>
      </c>
      <c r="MG48">
        <v>4508188</v>
      </c>
      <c r="MH48">
        <v>0</v>
      </c>
      <c r="MI48">
        <v>0</v>
      </c>
      <c r="MJ48">
        <v>0</v>
      </c>
      <c r="MK48">
        <v>0</v>
      </c>
      <c r="ML48">
        <v>0</v>
      </c>
    </row>
    <row r="49" spans="1:350" customFormat="1" x14ac:dyDescent="0.3">
      <c r="A49">
        <v>45755</v>
      </c>
      <c r="B49" s="4">
        <v>57819</v>
      </c>
      <c r="C49">
        <v>9</v>
      </c>
      <c r="D49">
        <v>2026</v>
      </c>
      <c r="E49">
        <v>6215</v>
      </c>
      <c r="F49">
        <v>0</v>
      </c>
      <c r="G49">
        <v>166.94500000000002</v>
      </c>
      <c r="H49">
        <v>155.20000000000002</v>
      </c>
      <c r="I49">
        <v>155.20000000000002</v>
      </c>
      <c r="J49">
        <v>166.94500000000002</v>
      </c>
      <c r="K49">
        <v>0</v>
      </c>
      <c r="L49">
        <v>6215</v>
      </c>
      <c r="M49">
        <v>0</v>
      </c>
      <c r="N49">
        <v>0</v>
      </c>
      <c r="P49">
        <v>166.94500000000002</v>
      </c>
      <c r="Q49">
        <v>0</v>
      </c>
      <c r="R49">
        <v>78654</v>
      </c>
      <c r="S49">
        <v>471.13900000000001</v>
      </c>
      <c r="U49">
        <v>0</v>
      </c>
      <c r="V49">
        <v>102.82300000000001</v>
      </c>
      <c r="W49">
        <v>63904</v>
      </c>
      <c r="X49">
        <v>63904</v>
      </c>
      <c r="Z49">
        <v>0</v>
      </c>
      <c r="AC49">
        <v>0</v>
      </c>
      <c r="AD49" t="s">
        <v>427</v>
      </c>
      <c r="AE49">
        <v>0</v>
      </c>
      <c r="AH49">
        <v>0</v>
      </c>
      <c r="AI49">
        <v>0</v>
      </c>
      <c r="AJ49">
        <v>6215</v>
      </c>
      <c r="AK49" t="s">
        <v>753</v>
      </c>
      <c r="AL49" t="s">
        <v>471</v>
      </c>
      <c r="AM49">
        <v>0</v>
      </c>
      <c r="AN49">
        <v>0</v>
      </c>
      <c r="AO49">
        <v>0</v>
      </c>
      <c r="AP49">
        <v>0</v>
      </c>
      <c r="AQ49">
        <v>0</v>
      </c>
      <c r="AS49">
        <v>0</v>
      </c>
      <c r="AT49">
        <v>0</v>
      </c>
      <c r="AU49">
        <v>0</v>
      </c>
      <c r="AV49">
        <v>0</v>
      </c>
      <c r="AW49">
        <v>1995995</v>
      </c>
      <c r="AX49">
        <v>1969766</v>
      </c>
      <c r="AY49">
        <v>0</v>
      </c>
      <c r="AZ49">
        <v>78654</v>
      </c>
      <c r="BA49">
        <v>9</v>
      </c>
      <c r="BB49">
        <v>0</v>
      </c>
      <c r="BC49">
        <v>0</v>
      </c>
      <c r="BD49">
        <v>0</v>
      </c>
      <c r="BE49">
        <v>0</v>
      </c>
      <c r="BF49">
        <v>1724409</v>
      </c>
      <c r="BG49">
        <v>0</v>
      </c>
      <c r="BJ49">
        <v>0</v>
      </c>
      <c r="BK49">
        <v>0</v>
      </c>
      <c r="BL49">
        <v>0</v>
      </c>
      <c r="BM49">
        <v>0</v>
      </c>
      <c r="BN49">
        <v>0</v>
      </c>
      <c r="BO49">
        <v>0</v>
      </c>
      <c r="BP49">
        <v>0</v>
      </c>
      <c r="BQ49">
        <v>903</v>
      </c>
      <c r="BS49">
        <v>0</v>
      </c>
      <c r="BT49">
        <v>0</v>
      </c>
      <c r="BU49">
        <v>0</v>
      </c>
      <c r="BV49">
        <v>0</v>
      </c>
      <c r="BW49">
        <v>0</v>
      </c>
      <c r="BY49">
        <v>0</v>
      </c>
      <c r="CA49">
        <v>0</v>
      </c>
      <c r="CB49">
        <v>0</v>
      </c>
      <c r="CC49">
        <v>0</v>
      </c>
      <c r="CD49">
        <v>0</v>
      </c>
      <c r="CE49">
        <v>0</v>
      </c>
      <c r="CF49">
        <v>0</v>
      </c>
      <c r="CG49">
        <v>0</v>
      </c>
      <c r="CH49">
        <v>26576</v>
      </c>
      <c r="CI49">
        <v>0</v>
      </c>
      <c r="CJ49">
        <v>4</v>
      </c>
      <c r="CK49">
        <v>0</v>
      </c>
      <c r="CL49">
        <v>0</v>
      </c>
      <c r="CN49">
        <v>0</v>
      </c>
      <c r="CO49">
        <v>1</v>
      </c>
      <c r="CP49">
        <v>0</v>
      </c>
      <c r="CQ49">
        <v>1</v>
      </c>
      <c r="CR49">
        <v>166.94500000000002</v>
      </c>
      <c r="CS49">
        <v>0</v>
      </c>
      <c r="CT49">
        <v>0</v>
      </c>
      <c r="CU49">
        <v>0</v>
      </c>
      <c r="CV49">
        <v>0</v>
      </c>
      <c r="CW49">
        <v>0</v>
      </c>
      <c r="CX49">
        <v>0</v>
      </c>
      <c r="CY49">
        <v>0</v>
      </c>
      <c r="CZ49">
        <v>0</v>
      </c>
      <c r="DB49">
        <v>964568</v>
      </c>
      <c r="DC49">
        <v>0</v>
      </c>
      <c r="DD49">
        <v>0</v>
      </c>
      <c r="DE49">
        <v>211543</v>
      </c>
      <c r="DF49">
        <v>211543</v>
      </c>
      <c r="DG49">
        <v>34.038000000000004</v>
      </c>
      <c r="DH49">
        <v>0</v>
      </c>
      <c r="DI49">
        <v>0</v>
      </c>
      <c r="DK49">
        <v>4131</v>
      </c>
      <c r="DL49">
        <v>0</v>
      </c>
      <c r="DM49">
        <v>130234</v>
      </c>
      <c r="DN49">
        <v>347</v>
      </c>
      <c r="DO49">
        <v>0</v>
      </c>
      <c r="DP49">
        <v>0</v>
      </c>
      <c r="DQ49">
        <v>0</v>
      </c>
      <c r="DR49">
        <v>0</v>
      </c>
      <c r="DS49">
        <v>0</v>
      </c>
      <c r="DT49">
        <v>0</v>
      </c>
      <c r="DU49">
        <v>0</v>
      </c>
      <c r="DV49">
        <v>0</v>
      </c>
      <c r="DW49">
        <v>0</v>
      </c>
      <c r="DX49">
        <v>0</v>
      </c>
      <c r="DY49">
        <v>0</v>
      </c>
      <c r="DZ49">
        <v>0</v>
      </c>
      <c r="EA49">
        <v>0</v>
      </c>
      <c r="EB49">
        <v>0</v>
      </c>
      <c r="EC49">
        <v>0.93800000000000006</v>
      </c>
      <c r="ED49">
        <v>6704</v>
      </c>
      <c r="EE49">
        <v>0</v>
      </c>
      <c r="EF49">
        <v>0</v>
      </c>
      <c r="EG49">
        <v>0</v>
      </c>
      <c r="EH49">
        <v>123877</v>
      </c>
      <c r="EI49">
        <v>0</v>
      </c>
      <c r="EJ49">
        <v>0</v>
      </c>
      <c r="EK49">
        <v>6.2240000000000002</v>
      </c>
      <c r="EL49">
        <v>0</v>
      </c>
      <c r="EM49">
        <v>0</v>
      </c>
      <c r="EN49">
        <v>0.252</v>
      </c>
      <c r="EO49">
        <v>0</v>
      </c>
      <c r="EP49">
        <v>0</v>
      </c>
      <c r="EQ49">
        <v>6.476</v>
      </c>
      <c r="ER49">
        <v>0</v>
      </c>
      <c r="ES49">
        <v>19.932000000000002</v>
      </c>
      <c r="ET49">
        <v>0</v>
      </c>
      <c r="EV49">
        <v>0</v>
      </c>
      <c r="EW49">
        <v>0</v>
      </c>
      <c r="EX49">
        <v>0</v>
      </c>
      <c r="EZ49">
        <v>1671915</v>
      </c>
      <c r="FA49">
        <v>0</v>
      </c>
      <c r="FB49">
        <v>1750222</v>
      </c>
      <c r="FC49">
        <v>0</v>
      </c>
      <c r="FD49">
        <v>0</v>
      </c>
      <c r="FE49">
        <v>253819</v>
      </c>
      <c r="FF49">
        <v>44032</v>
      </c>
      <c r="FG49">
        <v>7.0629999999999998E-2</v>
      </c>
      <c r="FH49">
        <v>3.1918000000000002E-2</v>
      </c>
      <c r="FI49">
        <v>0</v>
      </c>
      <c r="FJ49">
        <v>0</v>
      </c>
      <c r="FK49">
        <v>277.459</v>
      </c>
      <c r="FL49">
        <v>2074649</v>
      </c>
      <c r="FM49">
        <v>0</v>
      </c>
      <c r="FN49">
        <v>0</v>
      </c>
      <c r="FO49">
        <v>25384</v>
      </c>
      <c r="FP49">
        <v>0</v>
      </c>
      <c r="FQ49">
        <v>25384</v>
      </c>
      <c r="FR49">
        <v>25384</v>
      </c>
      <c r="FS49">
        <v>0</v>
      </c>
      <c r="FT49">
        <v>0</v>
      </c>
      <c r="FU49">
        <v>0</v>
      </c>
      <c r="FV49">
        <v>0</v>
      </c>
      <c r="FW49">
        <v>0</v>
      </c>
      <c r="FX49">
        <v>0</v>
      </c>
      <c r="FY49">
        <v>0</v>
      </c>
      <c r="GB49">
        <v>52274</v>
      </c>
      <c r="GC49">
        <v>52274</v>
      </c>
      <c r="GD49">
        <v>5.2690000000000001</v>
      </c>
      <c r="GF49">
        <v>0</v>
      </c>
      <c r="GG49">
        <v>0</v>
      </c>
      <c r="GH49">
        <v>0</v>
      </c>
      <c r="GI49">
        <v>0</v>
      </c>
      <c r="GK49">
        <v>0</v>
      </c>
      <c r="GL49">
        <v>0</v>
      </c>
      <c r="GM49">
        <v>0</v>
      </c>
      <c r="GN49">
        <v>0</v>
      </c>
      <c r="GO49">
        <v>0</v>
      </c>
      <c r="GQ49">
        <v>0</v>
      </c>
      <c r="GR49">
        <v>0</v>
      </c>
      <c r="GS49">
        <v>0</v>
      </c>
      <c r="GT49">
        <v>0</v>
      </c>
      <c r="HB49">
        <v>379934357</v>
      </c>
      <c r="HC49">
        <v>3.9798E-2</v>
      </c>
      <c r="HD49">
        <v>26576</v>
      </c>
      <c r="HE49">
        <v>0</v>
      </c>
      <c r="HF49">
        <v>208589</v>
      </c>
      <c r="HG49">
        <v>0</v>
      </c>
      <c r="HH49">
        <v>55826</v>
      </c>
      <c r="HI49">
        <v>0</v>
      </c>
      <c r="HJ49">
        <v>37124</v>
      </c>
      <c r="HK49">
        <v>463</v>
      </c>
      <c r="HL49">
        <v>313</v>
      </c>
      <c r="HM49">
        <v>0</v>
      </c>
      <c r="HN49">
        <v>0</v>
      </c>
      <c r="HO49">
        <v>0</v>
      </c>
      <c r="HP49">
        <v>0</v>
      </c>
      <c r="HQ49">
        <v>0</v>
      </c>
      <c r="HR49">
        <v>0</v>
      </c>
      <c r="HS49">
        <v>1671568</v>
      </c>
      <c r="HT49">
        <v>44032</v>
      </c>
      <c r="HW49">
        <v>0</v>
      </c>
      <c r="HX49">
        <v>9</v>
      </c>
      <c r="HY49">
        <v>13</v>
      </c>
      <c r="HZ49">
        <v>18</v>
      </c>
      <c r="IA49">
        <v>26</v>
      </c>
      <c r="IB49">
        <v>64</v>
      </c>
      <c r="IC49">
        <v>130</v>
      </c>
      <c r="ID49">
        <v>0</v>
      </c>
      <c r="IE49">
        <v>0</v>
      </c>
      <c r="IF49">
        <v>0</v>
      </c>
      <c r="IG49">
        <v>0</v>
      </c>
      <c r="IH49">
        <v>89.825000000000003</v>
      </c>
      <c r="II49">
        <v>0</v>
      </c>
      <c r="IJ49">
        <v>102.82300000000001</v>
      </c>
      <c r="IK49">
        <v>0</v>
      </c>
      <c r="IL49">
        <v>0</v>
      </c>
      <c r="IM49">
        <v>0</v>
      </c>
      <c r="IN49">
        <v>0</v>
      </c>
      <c r="IO49">
        <v>0</v>
      </c>
      <c r="IP49">
        <v>0</v>
      </c>
      <c r="IQ49">
        <v>102.82300000000001</v>
      </c>
      <c r="IR49">
        <v>63904</v>
      </c>
      <c r="IS49">
        <v>0</v>
      </c>
      <c r="IT49">
        <v>0</v>
      </c>
      <c r="IU49">
        <v>0</v>
      </c>
      <c r="IV49">
        <v>0</v>
      </c>
      <c r="IW49">
        <v>6215</v>
      </c>
      <c r="IX49">
        <v>0</v>
      </c>
      <c r="IY49">
        <v>0</v>
      </c>
      <c r="IZ49">
        <v>0</v>
      </c>
      <c r="JA49">
        <v>0</v>
      </c>
      <c r="JB49">
        <v>0</v>
      </c>
      <c r="JC49">
        <v>0</v>
      </c>
      <c r="JD49">
        <v>0</v>
      </c>
      <c r="JE49">
        <v>0</v>
      </c>
      <c r="JF49">
        <v>0</v>
      </c>
      <c r="JG49">
        <v>0</v>
      </c>
      <c r="JH49">
        <v>0</v>
      </c>
      <c r="JJ49">
        <v>0</v>
      </c>
      <c r="JK49">
        <v>0</v>
      </c>
      <c r="JL49">
        <v>0</v>
      </c>
      <c r="JM49">
        <v>0</v>
      </c>
      <c r="JO49">
        <v>0.20300000000000001</v>
      </c>
      <c r="JP49">
        <v>3.9730000000000003</v>
      </c>
      <c r="JQ49">
        <v>1.093</v>
      </c>
      <c r="JR49">
        <v>1688</v>
      </c>
      <c r="JS49">
        <v>38441</v>
      </c>
      <c r="JT49">
        <v>12145</v>
      </c>
      <c r="JU49">
        <v>0</v>
      </c>
      <c r="JW49">
        <v>0</v>
      </c>
      <c r="JX49">
        <v>0</v>
      </c>
      <c r="JY49">
        <v>0</v>
      </c>
      <c r="JZ49">
        <v>0</v>
      </c>
      <c r="KD49">
        <v>0</v>
      </c>
      <c r="KE49">
        <v>7559</v>
      </c>
      <c r="KG49">
        <v>0</v>
      </c>
      <c r="KH49">
        <v>0</v>
      </c>
      <c r="KI49">
        <v>0</v>
      </c>
      <c r="KJ49">
        <v>0</v>
      </c>
      <c r="KK49">
        <v>0</v>
      </c>
      <c r="KL49">
        <v>0</v>
      </c>
      <c r="KM49">
        <v>0</v>
      </c>
      <c r="KN49">
        <v>0</v>
      </c>
      <c r="KO49">
        <v>0</v>
      </c>
      <c r="KP49">
        <v>0</v>
      </c>
      <c r="KQ49">
        <v>0</v>
      </c>
      <c r="KS49">
        <v>0</v>
      </c>
      <c r="KT49">
        <v>0</v>
      </c>
      <c r="KU49">
        <v>0</v>
      </c>
      <c r="KW49">
        <v>0</v>
      </c>
      <c r="KX49">
        <v>0</v>
      </c>
      <c r="KY49">
        <v>0</v>
      </c>
      <c r="KZ49">
        <v>0</v>
      </c>
      <c r="LA49">
        <v>0</v>
      </c>
      <c r="LB49">
        <v>0</v>
      </c>
      <c r="LD49">
        <v>0</v>
      </c>
      <c r="LE49">
        <v>0</v>
      </c>
      <c r="LF49">
        <v>0</v>
      </c>
      <c r="LG49">
        <v>0</v>
      </c>
      <c r="LH49">
        <v>0</v>
      </c>
      <c r="LI49">
        <v>0</v>
      </c>
      <c r="LJ49">
        <v>169.846</v>
      </c>
      <c r="LK49">
        <v>1</v>
      </c>
      <c r="LL49">
        <v>33540</v>
      </c>
      <c r="LM49">
        <v>3584</v>
      </c>
      <c r="LN49">
        <v>0</v>
      </c>
      <c r="LO49">
        <v>0</v>
      </c>
      <c r="LP49">
        <v>0</v>
      </c>
      <c r="LQ49">
        <v>0</v>
      </c>
      <c r="LR49">
        <v>0</v>
      </c>
      <c r="LS49">
        <v>0</v>
      </c>
      <c r="LT49">
        <v>0</v>
      </c>
      <c r="LU49">
        <v>0</v>
      </c>
      <c r="LV49">
        <v>0</v>
      </c>
      <c r="LW49">
        <v>0</v>
      </c>
      <c r="LX49">
        <v>0</v>
      </c>
      <c r="LY49">
        <v>0</v>
      </c>
      <c r="LZ49">
        <v>0</v>
      </c>
      <c r="MA49">
        <v>0</v>
      </c>
      <c r="MB49">
        <v>0</v>
      </c>
      <c r="MC49">
        <v>0</v>
      </c>
      <c r="MD49">
        <v>0</v>
      </c>
      <c r="ME49">
        <v>0</v>
      </c>
      <c r="MF49">
        <v>0</v>
      </c>
      <c r="MG49">
        <v>1995995</v>
      </c>
      <c r="MH49">
        <v>0</v>
      </c>
      <c r="MI49">
        <v>0</v>
      </c>
      <c r="MJ49">
        <v>0</v>
      </c>
      <c r="MK49">
        <v>0</v>
      </c>
      <c r="ML49">
        <v>0</v>
      </c>
    </row>
    <row r="50" spans="1:350" customFormat="1" x14ac:dyDescent="0.3">
      <c r="A50">
        <v>45755</v>
      </c>
      <c r="B50" s="4">
        <v>57827</v>
      </c>
      <c r="C50">
        <v>9</v>
      </c>
      <c r="D50">
        <v>2026</v>
      </c>
      <c r="E50">
        <v>6215</v>
      </c>
      <c r="F50">
        <v>0</v>
      </c>
      <c r="G50">
        <v>207.25300000000001</v>
      </c>
      <c r="H50">
        <v>203.48000000000002</v>
      </c>
      <c r="I50">
        <v>203.48000000000002</v>
      </c>
      <c r="J50">
        <v>207.25300000000001</v>
      </c>
      <c r="K50">
        <v>0</v>
      </c>
      <c r="L50">
        <v>6215</v>
      </c>
      <c r="M50">
        <v>0</v>
      </c>
      <c r="N50">
        <v>0</v>
      </c>
      <c r="P50">
        <v>207.04300000000001</v>
      </c>
      <c r="Q50">
        <v>0</v>
      </c>
      <c r="R50">
        <v>97546</v>
      </c>
      <c r="S50">
        <v>471.13900000000001</v>
      </c>
      <c r="U50">
        <v>0</v>
      </c>
      <c r="V50">
        <v>68.13600000000001</v>
      </c>
      <c r="W50">
        <v>42347</v>
      </c>
      <c r="X50">
        <v>42347</v>
      </c>
      <c r="Z50">
        <v>0</v>
      </c>
      <c r="AC50">
        <v>0</v>
      </c>
      <c r="AD50" t="s">
        <v>427</v>
      </c>
      <c r="AE50">
        <v>0</v>
      </c>
      <c r="AH50">
        <v>0</v>
      </c>
      <c r="AI50">
        <v>0</v>
      </c>
      <c r="AJ50">
        <v>6215</v>
      </c>
      <c r="AK50" t="s">
        <v>753</v>
      </c>
      <c r="AL50" t="s">
        <v>472</v>
      </c>
      <c r="AM50">
        <v>0</v>
      </c>
      <c r="AN50">
        <v>0</v>
      </c>
      <c r="AO50">
        <v>0</v>
      </c>
      <c r="AP50">
        <v>0</v>
      </c>
      <c r="AQ50">
        <v>0</v>
      </c>
      <c r="AS50">
        <v>0</v>
      </c>
      <c r="AT50">
        <v>0</v>
      </c>
      <c r="AU50">
        <v>0</v>
      </c>
      <c r="AV50">
        <v>0</v>
      </c>
      <c r="AW50">
        <v>2515324</v>
      </c>
      <c r="AX50">
        <v>2482714</v>
      </c>
      <c r="AY50">
        <v>0</v>
      </c>
      <c r="AZ50">
        <v>97546</v>
      </c>
      <c r="BA50">
        <v>21.667000000000002</v>
      </c>
      <c r="BB50">
        <v>0</v>
      </c>
      <c r="BC50">
        <v>0</v>
      </c>
      <c r="BD50">
        <v>0</v>
      </c>
      <c r="BE50">
        <v>0</v>
      </c>
      <c r="BF50">
        <v>2200223</v>
      </c>
      <c r="BG50">
        <v>0</v>
      </c>
      <c r="BJ50">
        <v>0</v>
      </c>
      <c r="BK50">
        <v>0</v>
      </c>
      <c r="BL50">
        <v>0</v>
      </c>
      <c r="BM50">
        <v>0</v>
      </c>
      <c r="BN50">
        <v>0</v>
      </c>
      <c r="BO50">
        <v>0</v>
      </c>
      <c r="BP50">
        <v>0</v>
      </c>
      <c r="BQ50">
        <v>894</v>
      </c>
      <c r="BS50">
        <v>0</v>
      </c>
      <c r="BT50">
        <v>0</v>
      </c>
      <c r="BU50">
        <v>0</v>
      </c>
      <c r="BV50">
        <v>0</v>
      </c>
      <c r="BW50">
        <v>0</v>
      </c>
      <c r="BY50">
        <v>0</v>
      </c>
      <c r="CA50">
        <v>0</v>
      </c>
      <c r="CB50">
        <v>0</v>
      </c>
      <c r="CC50">
        <v>0</v>
      </c>
      <c r="CD50">
        <v>0</v>
      </c>
      <c r="CE50">
        <v>0</v>
      </c>
      <c r="CF50">
        <v>0</v>
      </c>
      <c r="CG50">
        <v>0</v>
      </c>
      <c r="CH50">
        <v>32993</v>
      </c>
      <c r="CI50">
        <v>0</v>
      </c>
      <c r="CJ50">
        <v>4</v>
      </c>
      <c r="CK50">
        <v>0</v>
      </c>
      <c r="CL50">
        <v>0</v>
      </c>
      <c r="CN50">
        <v>0</v>
      </c>
      <c r="CO50">
        <v>1</v>
      </c>
      <c r="CP50">
        <v>0</v>
      </c>
      <c r="CQ50">
        <v>0.83300000000000007</v>
      </c>
      <c r="CR50">
        <v>207.25300000000001</v>
      </c>
      <c r="CS50">
        <v>0</v>
      </c>
      <c r="CT50">
        <v>0</v>
      </c>
      <c r="CU50">
        <v>0</v>
      </c>
      <c r="CV50">
        <v>0</v>
      </c>
      <c r="CW50">
        <v>0</v>
      </c>
      <c r="CX50">
        <v>0</v>
      </c>
      <c r="CY50">
        <v>0</v>
      </c>
      <c r="CZ50">
        <v>0</v>
      </c>
      <c r="DB50">
        <v>1264628</v>
      </c>
      <c r="DC50">
        <v>0</v>
      </c>
      <c r="DD50">
        <v>0</v>
      </c>
      <c r="DE50">
        <v>364976</v>
      </c>
      <c r="DF50">
        <v>364976</v>
      </c>
      <c r="DG50">
        <v>58.725000000000001</v>
      </c>
      <c r="DH50">
        <v>0</v>
      </c>
      <c r="DI50">
        <v>0</v>
      </c>
      <c r="DK50">
        <v>3993</v>
      </c>
      <c r="DL50">
        <v>0</v>
      </c>
      <c r="DM50">
        <v>143753</v>
      </c>
      <c r="DN50">
        <v>383</v>
      </c>
      <c r="DO50">
        <v>0</v>
      </c>
      <c r="DP50">
        <v>0</v>
      </c>
      <c r="DQ50">
        <v>0</v>
      </c>
      <c r="DR50">
        <v>0</v>
      </c>
      <c r="DS50">
        <v>0</v>
      </c>
      <c r="DT50">
        <v>0</v>
      </c>
      <c r="DU50">
        <v>0</v>
      </c>
      <c r="DV50">
        <v>0</v>
      </c>
      <c r="DW50">
        <v>0</v>
      </c>
      <c r="DX50">
        <v>0</v>
      </c>
      <c r="DY50">
        <v>0</v>
      </c>
      <c r="DZ50">
        <v>0</v>
      </c>
      <c r="EA50">
        <v>0.02</v>
      </c>
      <c r="EB50">
        <v>0</v>
      </c>
      <c r="EC50">
        <v>9.7970000000000006</v>
      </c>
      <c r="ED50">
        <v>70022</v>
      </c>
      <c r="EE50">
        <v>0</v>
      </c>
      <c r="EF50">
        <v>0</v>
      </c>
      <c r="EG50">
        <v>0</v>
      </c>
      <c r="EH50">
        <v>74114</v>
      </c>
      <c r="EI50">
        <v>0</v>
      </c>
      <c r="EJ50">
        <v>0</v>
      </c>
      <c r="EK50">
        <v>3.47</v>
      </c>
      <c r="EL50">
        <v>0</v>
      </c>
      <c r="EM50">
        <v>0</v>
      </c>
      <c r="EN50">
        <v>0.28300000000000003</v>
      </c>
      <c r="EO50">
        <v>0</v>
      </c>
      <c r="EP50">
        <v>0</v>
      </c>
      <c r="EQ50">
        <v>3.7730000000000001</v>
      </c>
      <c r="ER50">
        <v>0</v>
      </c>
      <c r="ES50">
        <v>11.925000000000001</v>
      </c>
      <c r="ET50">
        <v>0</v>
      </c>
      <c r="EV50">
        <v>0</v>
      </c>
      <c r="EW50">
        <v>0</v>
      </c>
      <c r="EX50">
        <v>0</v>
      </c>
      <c r="EZ50">
        <v>2102677</v>
      </c>
      <c r="FA50">
        <v>0</v>
      </c>
      <c r="FB50">
        <v>2199840</v>
      </c>
      <c r="FC50">
        <v>0</v>
      </c>
      <c r="FD50">
        <v>0</v>
      </c>
      <c r="FE50">
        <v>323856</v>
      </c>
      <c r="FF50">
        <v>56181</v>
      </c>
      <c r="FG50">
        <v>7.0629999999999998E-2</v>
      </c>
      <c r="FH50">
        <v>3.1918000000000002E-2</v>
      </c>
      <c r="FI50">
        <v>0</v>
      </c>
      <c r="FJ50">
        <v>0</v>
      </c>
      <c r="FK50">
        <v>354.01800000000003</v>
      </c>
      <c r="FL50">
        <v>2612870</v>
      </c>
      <c r="FM50">
        <v>0</v>
      </c>
      <c r="FN50">
        <v>0</v>
      </c>
      <c r="FO50">
        <v>0</v>
      </c>
      <c r="FP50">
        <v>0</v>
      </c>
      <c r="FQ50">
        <v>0</v>
      </c>
      <c r="FR50">
        <v>0</v>
      </c>
      <c r="FS50">
        <v>0</v>
      </c>
      <c r="FT50">
        <v>0</v>
      </c>
      <c r="FU50">
        <v>0</v>
      </c>
      <c r="FV50">
        <v>0</v>
      </c>
      <c r="FW50">
        <v>0</v>
      </c>
      <c r="FX50">
        <v>0</v>
      </c>
      <c r="FY50">
        <v>0</v>
      </c>
      <c r="GB50">
        <v>0</v>
      </c>
      <c r="GC50">
        <v>0</v>
      </c>
      <c r="GD50">
        <v>0</v>
      </c>
      <c r="GF50">
        <v>0</v>
      </c>
      <c r="GG50">
        <v>0</v>
      </c>
      <c r="GH50">
        <v>0</v>
      </c>
      <c r="GI50">
        <v>0</v>
      </c>
      <c r="GK50">
        <v>0</v>
      </c>
      <c r="GL50">
        <v>0</v>
      </c>
      <c r="GM50">
        <v>0</v>
      </c>
      <c r="GN50">
        <v>0</v>
      </c>
      <c r="GO50">
        <v>0</v>
      </c>
      <c r="GQ50">
        <v>0</v>
      </c>
      <c r="GR50">
        <v>0</v>
      </c>
      <c r="GS50">
        <v>0</v>
      </c>
      <c r="GT50">
        <v>0</v>
      </c>
      <c r="HB50">
        <v>379934357</v>
      </c>
      <c r="HC50">
        <v>3.9798E-2</v>
      </c>
      <c r="HD50">
        <v>32993</v>
      </c>
      <c r="HE50">
        <v>0</v>
      </c>
      <c r="HF50">
        <v>273477</v>
      </c>
      <c r="HG50">
        <v>1865</v>
      </c>
      <c r="HH50">
        <v>35095</v>
      </c>
      <c r="HI50">
        <v>0</v>
      </c>
      <c r="HJ50">
        <v>73699</v>
      </c>
      <c r="HK50">
        <v>0</v>
      </c>
      <c r="HL50">
        <v>0</v>
      </c>
      <c r="HM50">
        <v>0</v>
      </c>
      <c r="HN50">
        <v>0</v>
      </c>
      <c r="HO50">
        <v>0</v>
      </c>
      <c r="HP50">
        <v>0</v>
      </c>
      <c r="HQ50">
        <v>0</v>
      </c>
      <c r="HR50">
        <v>0</v>
      </c>
      <c r="HS50">
        <v>2102294</v>
      </c>
      <c r="HT50">
        <v>56181</v>
      </c>
      <c r="HW50">
        <v>0</v>
      </c>
      <c r="HX50">
        <v>5</v>
      </c>
      <c r="HY50">
        <v>12</v>
      </c>
      <c r="HZ50">
        <v>41</v>
      </c>
      <c r="IA50">
        <v>70</v>
      </c>
      <c r="IB50">
        <v>95</v>
      </c>
      <c r="IC50">
        <v>223</v>
      </c>
      <c r="ID50">
        <v>0</v>
      </c>
      <c r="IE50">
        <v>0</v>
      </c>
      <c r="IF50">
        <v>0</v>
      </c>
      <c r="IG50">
        <v>3</v>
      </c>
      <c r="IH50">
        <v>56.468000000000004</v>
      </c>
      <c r="II50">
        <v>0</v>
      </c>
      <c r="IJ50">
        <v>68.13600000000001</v>
      </c>
      <c r="IK50">
        <v>0</v>
      </c>
      <c r="IL50">
        <v>0</v>
      </c>
      <c r="IM50">
        <v>0</v>
      </c>
      <c r="IN50">
        <v>0</v>
      </c>
      <c r="IO50">
        <v>0</v>
      </c>
      <c r="IP50">
        <v>0</v>
      </c>
      <c r="IQ50">
        <v>68.13600000000001</v>
      </c>
      <c r="IR50">
        <v>42347</v>
      </c>
      <c r="IS50">
        <v>0</v>
      </c>
      <c r="IT50">
        <v>0</v>
      </c>
      <c r="IU50">
        <v>0</v>
      </c>
      <c r="IV50">
        <v>0</v>
      </c>
      <c r="IW50">
        <v>6215</v>
      </c>
      <c r="IX50">
        <v>0</v>
      </c>
      <c r="IY50">
        <v>0</v>
      </c>
      <c r="IZ50">
        <v>0</v>
      </c>
      <c r="JA50">
        <v>0</v>
      </c>
      <c r="JB50">
        <v>0</v>
      </c>
      <c r="JC50">
        <v>0</v>
      </c>
      <c r="JD50">
        <v>0</v>
      </c>
      <c r="JE50">
        <v>0</v>
      </c>
      <c r="JF50">
        <v>0</v>
      </c>
      <c r="JG50">
        <v>0</v>
      </c>
      <c r="JH50">
        <v>0</v>
      </c>
      <c r="JJ50">
        <v>0</v>
      </c>
      <c r="JK50">
        <v>0</v>
      </c>
      <c r="JL50">
        <v>0</v>
      </c>
      <c r="JM50">
        <v>0</v>
      </c>
      <c r="JO50">
        <v>0</v>
      </c>
      <c r="JP50">
        <v>0</v>
      </c>
      <c r="JQ50">
        <v>0</v>
      </c>
      <c r="JR50">
        <v>0</v>
      </c>
      <c r="JS50">
        <v>0</v>
      </c>
      <c r="JT50">
        <v>0</v>
      </c>
      <c r="JU50">
        <v>0</v>
      </c>
      <c r="JW50">
        <v>0</v>
      </c>
      <c r="JX50">
        <v>0</v>
      </c>
      <c r="JY50">
        <v>0</v>
      </c>
      <c r="JZ50">
        <v>0</v>
      </c>
      <c r="KD50">
        <v>0</v>
      </c>
      <c r="KE50">
        <v>7559</v>
      </c>
      <c r="KG50">
        <v>0</v>
      </c>
      <c r="KH50">
        <v>0</v>
      </c>
      <c r="KI50">
        <v>0</v>
      </c>
      <c r="KJ50">
        <v>0</v>
      </c>
      <c r="KK50">
        <v>3</v>
      </c>
      <c r="KL50">
        <v>0</v>
      </c>
      <c r="KM50">
        <v>1865</v>
      </c>
      <c r="KN50">
        <v>0</v>
      </c>
      <c r="KO50">
        <v>0</v>
      </c>
      <c r="KP50">
        <v>0</v>
      </c>
      <c r="KQ50">
        <v>0</v>
      </c>
      <c r="KS50">
        <v>0</v>
      </c>
      <c r="KT50">
        <v>0</v>
      </c>
      <c r="KU50">
        <v>0</v>
      </c>
      <c r="KW50">
        <v>0</v>
      </c>
      <c r="KX50">
        <v>0</v>
      </c>
      <c r="KY50">
        <v>0</v>
      </c>
      <c r="KZ50">
        <v>0</v>
      </c>
      <c r="LA50">
        <v>0</v>
      </c>
      <c r="LB50">
        <v>0</v>
      </c>
      <c r="LD50">
        <v>0</v>
      </c>
      <c r="LE50">
        <v>0</v>
      </c>
      <c r="LF50">
        <v>0</v>
      </c>
      <c r="LG50">
        <v>0</v>
      </c>
      <c r="LH50">
        <v>0</v>
      </c>
      <c r="LI50">
        <v>0</v>
      </c>
      <c r="LJ50">
        <v>313.702</v>
      </c>
      <c r="LK50">
        <v>2</v>
      </c>
      <c r="LL50">
        <v>67080</v>
      </c>
      <c r="LM50">
        <v>6619</v>
      </c>
      <c r="LN50">
        <v>0</v>
      </c>
      <c r="LO50">
        <v>0</v>
      </c>
      <c r="LP50">
        <v>0</v>
      </c>
      <c r="LQ50">
        <v>0</v>
      </c>
      <c r="LR50">
        <v>0</v>
      </c>
      <c r="LS50">
        <v>0</v>
      </c>
      <c r="LT50">
        <v>0</v>
      </c>
      <c r="LU50">
        <v>0</v>
      </c>
      <c r="LV50">
        <v>0</v>
      </c>
      <c r="LW50">
        <v>0</v>
      </c>
      <c r="LX50">
        <v>0</v>
      </c>
      <c r="LY50">
        <v>0</v>
      </c>
      <c r="LZ50">
        <v>0</v>
      </c>
      <c r="MA50">
        <v>0</v>
      </c>
      <c r="MB50">
        <v>0</v>
      </c>
      <c r="MC50">
        <v>0</v>
      </c>
      <c r="MD50">
        <v>0</v>
      </c>
      <c r="ME50">
        <v>0</v>
      </c>
      <c r="MF50">
        <v>0</v>
      </c>
      <c r="MG50">
        <v>2515324</v>
      </c>
      <c r="MH50">
        <v>0</v>
      </c>
      <c r="MI50">
        <v>0</v>
      </c>
      <c r="MJ50">
        <v>0</v>
      </c>
      <c r="MK50">
        <v>0</v>
      </c>
      <c r="ML50">
        <v>0</v>
      </c>
    </row>
    <row r="51" spans="1:350" customFormat="1" x14ac:dyDescent="0.3">
      <c r="A51">
        <v>45755</v>
      </c>
      <c r="B51" s="4">
        <v>57828</v>
      </c>
      <c r="C51">
        <v>9</v>
      </c>
      <c r="D51">
        <v>2026</v>
      </c>
      <c r="E51">
        <v>6215</v>
      </c>
      <c r="F51">
        <v>0</v>
      </c>
      <c r="G51">
        <v>766.43299999999999</v>
      </c>
      <c r="H51">
        <v>702.38600000000008</v>
      </c>
      <c r="I51">
        <v>702.38600000000008</v>
      </c>
      <c r="J51">
        <v>766.43299999999999</v>
      </c>
      <c r="K51">
        <v>0</v>
      </c>
      <c r="L51">
        <v>6215</v>
      </c>
      <c r="M51">
        <v>0</v>
      </c>
      <c r="N51">
        <v>0</v>
      </c>
      <c r="P51">
        <v>785</v>
      </c>
      <c r="Q51">
        <v>0</v>
      </c>
      <c r="R51">
        <v>369844</v>
      </c>
      <c r="S51">
        <v>471.13900000000001</v>
      </c>
      <c r="U51">
        <v>0</v>
      </c>
      <c r="V51">
        <v>226.31700000000001</v>
      </c>
      <c r="W51">
        <v>140656</v>
      </c>
      <c r="X51">
        <v>140656</v>
      </c>
      <c r="Z51">
        <v>0</v>
      </c>
      <c r="AC51">
        <v>0</v>
      </c>
      <c r="AD51" t="s">
        <v>427</v>
      </c>
      <c r="AE51">
        <v>0</v>
      </c>
      <c r="AH51">
        <v>0</v>
      </c>
      <c r="AI51">
        <v>0</v>
      </c>
      <c r="AJ51">
        <v>6215</v>
      </c>
      <c r="AK51" t="s">
        <v>753</v>
      </c>
      <c r="AL51" t="s">
        <v>473</v>
      </c>
      <c r="AM51">
        <v>0</v>
      </c>
      <c r="AN51">
        <v>0</v>
      </c>
      <c r="AO51">
        <v>0</v>
      </c>
      <c r="AP51">
        <v>0</v>
      </c>
      <c r="AQ51">
        <v>0</v>
      </c>
      <c r="AS51">
        <v>0</v>
      </c>
      <c r="AT51">
        <v>0</v>
      </c>
      <c r="AU51">
        <v>0</v>
      </c>
      <c r="AV51">
        <v>0</v>
      </c>
      <c r="AW51">
        <v>9476628</v>
      </c>
      <c r="AX51">
        <v>9357181</v>
      </c>
      <c r="AY51">
        <v>0</v>
      </c>
      <c r="AZ51">
        <v>369844</v>
      </c>
      <c r="BA51">
        <v>0</v>
      </c>
      <c r="BB51">
        <v>0</v>
      </c>
      <c r="BC51">
        <v>0</v>
      </c>
      <c r="BD51">
        <v>0</v>
      </c>
      <c r="BE51">
        <v>0</v>
      </c>
      <c r="BF51">
        <v>8064099</v>
      </c>
      <c r="BG51">
        <v>0</v>
      </c>
      <c r="BJ51">
        <v>0</v>
      </c>
      <c r="BK51">
        <v>0</v>
      </c>
      <c r="BL51">
        <v>0</v>
      </c>
      <c r="BM51">
        <v>0</v>
      </c>
      <c r="BN51">
        <v>0</v>
      </c>
      <c r="BO51">
        <v>0</v>
      </c>
      <c r="BP51">
        <v>0</v>
      </c>
      <c r="BQ51">
        <v>801</v>
      </c>
      <c r="BS51">
        <v>0</v>
      </c>
      <c r="BT51">
        <v>0</v>
      </c>
      <c r="BU51">
        <v>0</v>
      </c>
      <c r="BV51">
        <v>0</v>
      </c>
      <c r="BW51">
        <v>0</v>
      </c>
      <c r="BY51">
        <v>0</v>
      </c>
      <c r="CA51">
        <v>0</v>
      </c>
      <c r="CB51">
        <v>0</v>
      </c>
      <c r="CC51">
        <v>0</v>
      </c>
      <c r="CD51">
        <v>0</v>
      </c>
      <c r="CE51">
        <v>0</v>
      </c>
      <c r="CF51">
        <v>0</v>
      </c>
      <c r="CG51">
        <v>0</v>
      </c>
      <c r="CH51">
        <v>122010</v>
      </c>
      <c r="CI51">
        <v>0</v>
      </c>
      <c r="CJ51">
        <v>4</v>
      </c>
      <c r="CK51">
        <v>0</v>
      </c>
      <c r="CL51">
        <v>0</v>
      </c>
      <c r="CN51">
        <v>0</v>
      </c>
      <c r="CO51">
        <v>1</v>
      </c>
      <c r="CP51">
        <v>0</v>
      </c>
      <c r="CQ51">
        <v>0</v>
      </c>
      <c r="CR51">
        <v>766.43299999999999</v>
      </c>
      <c r="CS51">
        <v>0</v>
      </c>
      <c r="CT51">
        <v>0</v>
      </c>
      <c r="CU51">
        <v>0</v>
      </c>
      <c r="CV51">
        <v>0</v>
      </c>
      <c r="CW51">
        <v>0</v>
      </c>
      <c r="CX51">
        <v>0</v>
      </c>
      <c r="CY51">
        <v>0</v>
      </c>
      <c r="CZ51">
        <v>0</v>
      </c>
      <c r="DB51">
        <v>4365329</v>
      </c>
      <c r="DC51">
        <v>0</v>
      </c>
      <c r="DD51">
        <v>0</v>
      </c>
      <c r="DE51">
        <v>983835</v>
      </c>
      <c r="DF51">
        <v>983835</v>
      </c>
      <c r="DG51">
        <v>158.30000000000001</v>
      </c>
      <c r="DH51">
        <v>0</v>
      </c>
      <c r="DI51">
        <v>0</v>
      </c>
      <c r="DK51">
        <v>2566</v>
      </c>
      <c r="DL51">
        <v>0</v>
      </c>
      <c r="DM51">
        <v>962608</v>
      </c>
      <c r="DN51">
        <v>2563</v>
      </c>
      <c r="DO51">
        <v>0</v>
      </c>
      <c r="DP51">
        <v>0</v>
      </c>
      <c r="DQ51">
        <v>0</v>
      </c>
      <c r="DR51">
        <v>0</v>
      </c>
      <c r="DS51">
        <v>0</v>
      </c>
      <c r="DT51">
        <v>0</v>
      </c>
      <c r="DU51">
        <v>0</v>
      </c>
      <c r="DV51">
        <v>0</v>
      </c>
      <c r="DW51">
        <v>0</v>
      </c>
      <c r="DX51">
        <v>0</v>
      </c>
      <c r="DY51">
        <v>0</v>
      </c>
      <c r="DZ51">
        <v>0</v>
      </c>
      <c r="EA51">
        <v>0</v>
      </c>
      <c r="EB51">
        <v>0</v>
      </c>
      <c r="EC51">
        <v>48.833000000000006</v>
      </c>
      <c r="ED51">
        <v>349022</v>
      </c>
      <c r="EE51">
        <v>0</v>
      </c>
      <c r="EF51">
        <v>0</v>
      </c>
      <c r="EG51">
        <v>0</v>
      </c>
      <c r="EH51">
        <v>616149</v>
      </c>
      <c r="EI51">
        <v>0</v>
      </c>
      <c r="EJ51">
        <v>0</v>
      </c>
      <c r="EK51">
        <v>32.553000000000004</v>
      </c>
      <c r="EL51">
        <v>0</v>
      </c>
      <c r="EM51">
        <v>0.02</v>
      </c>
      <c r="EN51">
        <v>0.28400000000000003</v>
      </c>
      <c r="EO51">
        <v>0</v>
      </c>
      <c r="EP51">
        <v>0</v>
      </c>
      <c r="EQ51">
        <v>32.856999999999999</v>
      </c>
      <c r="ER51">
        <v>0</v>
      </c>
      <c r="ES51">
        <v>99.13900000000001</v>
      </c>
      <c r="ET51">
        <v>0</v>
      </c>
      <c r="EV51">
        <v>0</v>
      </c>
      <c r="EW51">
        <v>0</v>
      </c>
      <c r="EX51">
        <v>0</v>
      </c>
      <c r="EZ51">
        <v>7964296</v>
      </c>
      <c r="FA51">
        <v>0</v>
      </c>
      <c r="FB51">
        <v>8331577</v>
      </c>
      <c r="FC51">
        <v>0</v>
      </c>
      <c r="FD51">
        <v>0</v>
      </c>
      <c r="FE51">
        <v>1186973</v>
      </c>
      <c r="FF51">
        <v>205912</v>
      </c>
      <c r="FG51">
        <v>7.0629999999999998E-2</v>
      </c>
      <c r="FH51">
        <v>3.1918000000000002E-2</v>
      </c>
      <c r="FI51">
        <v>0</v>
      </c>
      <c r="FJ51">
        <v>0</v>
      </c>
      <c r="FK51">
        <v>1297.5220000000002</v>
      </c>
      <c r="FL51">
        <v>9846472</v>
      </c>
      <c r="FM51">
        <v>0</v>
      </c>
      <c r="FN51">
        <v>0</v>
      </c>
      <c r="FO51">
        <v>21942</v>
      </c>
      <c r="FP51">
        <v>0</v>
      </c>
      <c r="FQ51">
        <v>21942</v>
      </c>
      <c r="FR51">
        <v>21942</v>
      </c>
      <c r="FS51">
        <v>0</v>
      </c>
      <c r="FT51">
        <v>0</v>
      </c>
      <c r="FU51">
        <v>0</v>
      </c>
      <c r="FV51">
        <v>0</v>
      </c>
      <c r="FW51">
        <v>0</v>
      </c>
      <c r="FX51">
        <v>0</v>
      </c>
      <c r="FY51">
        <v>0</v>
      </c>
      <c r="GB51">
        <v>296420</v>
      </c>
      <c r="GC51">
        <v>296420</v>
      </c>
      <c r="GD51">
        <v>31.19</v>
      </c>
      <c r="GF51">
        <v>0</v>
      </c>
      <c r="GG51">
        <v>0</v>
      </c>
      <c r="GH51">
        <v>0</v>
      </c>
      <c r="GI51">
        <v>0</v>
      </c>
      <c r="GK51">
        <v>0</v>
      </c>
      <c r="GL51">
        <v>0</v>
      </c>
      <c r="GM51">
        <v>0</v>
      </c>
      <c r="GN51">
        <v>0</v>
      </c>
      <c r="GO51">
        <v>0</v>
      </c>
      <c r="GQ51">
        <v>0</v>
      </c>
      <c r="GR51">
        <v>0</v>
      </c>
      <c r="GS51">
        <v>0</v>
      </c>
      <c r="GT51">
        <v>0</v>
      </c>
      <c r="HB51">
        <v>379934357</v>
      </c>
      <c r="HC51">
        <v>3.9798E-2</v>
      </c>
      <c r="HD51">
        <v>122010</v>
      </c>
      <c r="HE51">
        <v>0</v>
      </c>
      <c r="HF51">
        <v>944007</v>
      </c>
      <c r="HG51">
        <v>31697</v>
      </c>
      <c r="HH51">
        <v>0</v>
      </c>
      <c r="HI51">
        <v>0</v>
      </c>
      <c r="HJ51">
        <v>218558</v>
      </c>
      <c r="HK51">
        <v>11082</v>
      </c>
      <c r="HL51">
        <v>15640</v>
      </c>
      <c r="HM51">
        <v>0</v>
      </c>
      <c r="HN51">
        <v>118426</v>
      </c>
      <c r="HO51">
        <v>0</v>
      </c>
      <c r="HP51">
        <v>221377</v>
      </c>
      <c r="HQ51">
        <v>0</v>
      </c>
      <c r="HR51">
        <v>0</v>
      </c>
      <c r="HS51">
        <v>7961733</v>
      </c>
      <c r="HT51">
        <v>205912</v>
      </c>
      <c r="HW51">
        <v>0</v>
      </c>
      <c r="HX51">
        <v>112</v>
      </c>
      <c r="HY51">
        <v>128</v>
      </c>
      <c r="HZ51">
        <v>122</v>
      </c>
      <c r="IA51">
        <v>120</v>
      </c>
      <c r="IB51">
        <v>148</v>
      </c>
      <c r="IC51">
        <v>630</v>
      </c>
      <c r="ID51">
        <v>0</v>
      </c>
      <c r="IE51">
        <v>0</v>
      </c>
      <c r="IF51">
        <v>0</v>
      </c>
      <c r="IG51">
        <v>51</v>
      </c>
      <c r="IH51">
        <v>0</v>
      </c>
      <c r="II51">
        <v>805.00800000000004</v>
      </c>
      <c r="IJ51">
        <v>226.31700000000001</v>
      </c>
      <c r="IK51">
        <v>0</v>
      </c>
      <c r="IL51">
        <v>0</v>
      </c>
      <c r="IM51">
        <v>0</v>
      </c>
      <c r="IN51">
        <v>0</v>
      </c>
      <c r="IO51">
        <v>0</v>
      </c>
      <c r="IP51">
        <v>805.00800000000004</v>
      </c>
      <c r="IQ51">
        <v>226.31700000000001</v>
      </c>
      <c r="IR51">
        <v>140656</v>
      </c>
      <c r="IS51">
        <v>0</v>
      </c>
      <c r="IT51">
        <v>0</v>
      </c>
      <c r="IU51">
        <v>0</v>
      </c>
      <c r="IV51">
        <v>0</v>
      </c>
      <c r="IW51">
        <v>6215</v>
      </c>
      <c r="IX51">
        <v>0</v>
      </c>
      <c r="IY51">
        <v>0</v>
      </c>
      <c r="IZ51">
        <v>221377</v>
      </c>
      <c r="JA51">
        <v>0</v>
      </c>
      <c r="JB51">
        <v>0</v>
      </c>
      <c r="JC51">
        <v>0</v>
      </c>
      <c r="JD51">
        <v>5</v>
      </c>
      <c r="JE51">
        <v>49296</v>
      </c>
      <c r="JF51">
        <v>14</v>
      </c>
      <c r="JG51">
        <v>67630</v>
      </c>
      <c r="JH51">
        <v>1500</v>
      </c>
      <c r="JJ51">
        <v>0</v>
      </c>
      <c r="JK51">
        <v>0</v>
      </c>
      <c r="JL51">
        <v>0</v>
      </c>
      <c r="JM51">
        <v>0</v>
      </c>
      <c r="JO51">
        <v>7.7680000000000007</v>
      </c>
      <c r="JP51">
        <v>19.794</v>
      </c>
      <c r="JQ51">
        <v>3.6280000000000001</v>
      </c>
      <c r="JR51">
        <v>64590</v>
      </c>
      <c r="JS51">
        <v>191517</v>
      </c>
      <c r="JT51">
        <v>40313</v>
      </c>
      <c r="JU51">
        <v>0</v>
      </c>
      <c r="JW51">
        <v>0</v>
      </c>
      <c r="JX51">
        <v>0</v>
      </c>
      <c r="JY51">
        <v>0</v>
      </c>
      <c r="JZ51">
        <v>0</v>
      </c>
      <c r="KD51">
        <v>0</v>
      </c>
      <c r="KE51">
        <v>7559</v>
      </c>
      <c r="KG51">
        <v>0</v>
      </c>
      <c r="KH51">
        <v>0</v>
      </c>
      <c r="KI51">
        <v>0</v>
      </c>
      <c r="KJ51">
        <v>13</v>
      </c>
      <c r="KK51">
        <v>38</v>
      </c>
      <c r="KL51">
        <v>8080</v>
      </c>
      <c r="KM51">
        <v>23617</v>
      </c>
      <c r="KN51">
        <v>0</v>
      </c>
      <c r="KO51">
        <v>0</v>
      </c>
      <c r="KP51">
        <v>0</v>
      </c>
      <c r="KQ51">
        <v>0</v>
      </c>
      <c r="KS51">
        <v>0</v>
      </c>
      <c r="KT51">
        <v>0</v>
      </c>
      <c r="KU51">
        <v>0</v>
      </c>
      <c r="KW51">
        <v>0</v>
      </c>
      <c r="KX51">
        <v>0</v>
      </c>
      <c r="KY51">
        <v>0</v>
      </c>
      <c r="KZ51">
        <v>0</v>
      </c>
      <c r="LA51">
        <v>0</v>
      </c>
      <c r="LB51">
        <v>0</v>
      </c>
      <c r="LD51">
        <v>0</v>
      </c>
      <c r="LE51">
        <v>0</v>
      </c>
      <c r="LF51">
        <v>0</v>
      </c>
      <c r="LG51">
        <v>0</v>
      </c>
      <c r="LH51">
        <v>0</v>
      </c>
      <c r="LI51">
        <v>0</v>
      </c>
      <c r="LJ51">
        <v>820.73700000000008</v>
      </c>
      <c r="LK51">
        <v>6</v>
      </c>
      <c r="LL51">
        <v>201240</v>
      </c>
      <c r="LM51">
        <v>17318</v>
      </c>
      <c r="LN51">
        <v>0</v>
      </c>
      <c r="LO51">
        <v>0</v>
      </c>
      <c r="LP51">
        <v>0</v>
      </c>
      <c r="LQ51">
        <v>0</v>
      </c>
      <c r="LR51">
        <v>0</v>
      </c>
      <c r="LS51">
        <v>0</v>
      </c>
      <c r="LT51">
        <v>0</v>
      </c>
      <c r="LU51">
        <v>0</v>
      </c>
      <c r="LV51">
        <v>0</v>
      </c>
      <c r="LW51">
        <v>0</v>
      </c>
      <c r="LX51">
        <v>0</v>
      </c>
      <c r="LY51">
        <v>0</v>
      </c>
      <c r="LZ51">
        <v>0</v>
      </c>
      <c r="MA51">
        <v>0</v>
      </c>
      <c r="MB51">
        <v>0</v>
      </c>
      <c r="MC51">
        <v>0</v>
      </c>
      <c r="MD51">
        <v>0</v>
      </c>
      <c r="ME51">
        <v>0</v>
      </c>
      <c r="MF51">
        <v>0</v>
      </c>
      <c r="MG51">
        <v>9476628</v>
      </c>
      <c r="MH51">
        <v>0</v>
      </c>
      <c r="MI51">
        <v>0</v>
      </c>
      <c r="MJ51">
        <v>0</v>
      </c>
      <c r="MK51">
        <v>0</v>
      </c>
      <c r="ML51">
        <v>0</v>
      </c>
    </row>
    <row r="52" spans="1:350" customFormat="1" x14ac:dyDescent="0.3">
      <c r="A52">
        <v>45755</v>
      </c>
      <c r="B52" s="4">
        <v>57829</v>
      </c>
      <c r="C52">
        <v>9</v>
      </c>
      <c r="D52">
        <v>2026</v>
      </c>
      <c r="E52">
        <v>6215</v>
      </c>
      <c r="F52">
        <v>0</v>
      </c>
      <c r="G52">
        <v>1511.9770000000001</v>
      </c>
      <c r="H52">
        <v>1296.7270000000001</v>
      </c>
      <c r="I52">
        <v>1296.7270000000001</v>
      </c>
      <c r="J52">
        <v>1511.9770000000001</v>
      </c>
      <c r="K52">
        <v>0</v>
      </c>
      <c r="L52">
        <v>6215</v>
      </c>
      <c r="M52">
        <v>0</v>
      </c>
      <c r="N52">
        <v>0</v>
      </c>
      <c r="P52">
        <v>1516.4380000000001</v>
      </c>
      <c r="Q52">
        <v>0</v>
      </c>
      <c r="R52">
        <v>714453</v>
      </c>
      <c r="S52">
        <v>471.13900000000001</v>
      </c>
      <c r="U52">
        <v>0</v>
      </c>
      <c r="V52">
        <v>810.32500000000005</v>
      </c>
      <c r="W52">
        <v>503617</v>
      </c>
      <c r="X52">
        <v>503617</v>
      </c>
      <c r="Z52">
        <v>0</v>
      </c>
      <c r="AC52">
        <v>0</v>
      </c>
      <c r="AD52" t="s">
        <v>427</v>
      </c>
      <c r="AE52">
        <v>0</v>
      </c>
      <c r="AH52">
        <v>0</v>
      </c>
      <c r="AI52">
        <v>0</v>
      </c>
      <c r="AJ52">
        <v>6215</v>
      </c>
      <c r="AK52" t="s">
        <v>753</v>
      </c>
      <c r="AL52" t="s">
        <v>474</v>
      </c>
      <c r="AM52">
        <v>0</v>
      </c>
      <c r="AN52">
        <v>0</v>
      </c>
      <c r="AO52">
        <v>0</v>
      </c>
      <c r="AP52">
        <v>0</v>
      </c>
      <c r="AQ52">
        <v>0</v>
      </c>
      <c r="AS52">
        <v>0</v>
      </c>
      <c r="AT52">
        <v>0</v>
      </c>
      <c r="AU52">
        <v>0</v>
      </c>
      <c r="AV52">
        <v>0</v>
      </c>
      <c r="AW52">
        <v>19184528</v>
      </c>
      <c r="AX52">
        <v>18949028</v>
      </c>
      <c r="AY52">
        <v>0</v>
      </c>
      <c r="AZ52">
        <v>714453</v>
      </c>
      <c r="BA52">
        <v>82.332999999999998</v>
      </c>
      <c r="BB52">
        <v>32141</v>
      </c>
      <c r="BC52">
        <v>31936</v>
      </c>
      <c r="BD52">
        <v>75.599000000000004</v>
      </c>
      <c r="BE52">
        <v>205</v>
      </c>
      <c r="BF52">
        <v>16760102</v>
      </c>
      <c r="BG52">
        <v>0</v>
      </c>
      <c r="BJ52">
        <v>0</v>
      </c>
      <c r="BK52">
        <v>0</v>
      </c>
      <c r="BL52">
        <v>0</v>
      </c>
      <c r="BM52">
        <v>0</v>
      </c>
      <c r="BN52">
        <v>0</v>
      </c>
      <c r="BO52">
        <v>0</v>
      </c>
      <c r="BP52">
        <v>0</v>
      </c>
      <c r="BQ52">
        <v>690</v>
      </c>
      <c r="BS52">
        <v>0</v>
      </c>
      <c r="BT52">
        <v>0</v>
      </c>
      <c r="BU52">
        <v>0</v>
      </c>
      <c r="BV52">
        <v>0</v>
      </c>
      <c r="BW52">
        <v>0</v>
      </c>
      <c r="BY52">
        <v>0</v>
      </c>
      <c r="CA52">
        <v>0</v>
      </c>
      <c r="CB52">
        <v>0</v>
      </c>
      <c r="CC52">
        <v>0</v>
      </c>
      <c r="CD52">
        <v>0</v>
      </c>
      <c r="CE52">
        <v>0</v>
      </c>
      <c r="CF52">
        <v>0</v>
      </c>
      <c r="CG52">
        <v>0</v>
      </c>
      <c r="CH52">
        <v>240694</v>
      </c>
      <c r="CI52">
        <v>0</v>
      </c>
      <c r="CJ52">
        <v>4</v>
      </c>
      <c r="CK52">
        <v>0</v>
      </c>
      <c r="CL52">
        <v>0</v>
      </c>
      <c r="CN52">
        <v>0</v>
      </c>
      <c r="CO52">
        <v>1</v>
      </c>
      <c r="CP52">
        <v>0</v>
      </c>
      <c r="CQ52">
        <v>10.083</v>
      </c>
      <c r="CR52">
        <v>1511.9770000000001</v>
      </c>
      <c r="CS52">
        <v>0</v>
      </c>
      <c r="CT52">
        <v>0</v>
      </c>
      <c r="CU52">
        <v>0</v>
      </c>
      <c r="CV52">
        <v>0</v>
      </c>
      <c r="CW52">
        <v>0</v>
      </c>
      <c r="CX52">
        <v>0</v>
      </c>
      <c r="CY52">
        <v>0</v>
      </c>
      <c r="CZ52">
        <v>0</v>
      </c>
      <c r="DB52">
        <v>8059158</v>
      </c>
      <c r="DC52">
        <v>0</v>
      </c>
      <c r="DD52">
        <v>0</v>
      </c>
      <c r="DE52">
        <v>2535720</v>
      </c>
      <c r="DF52">
        <v>2535720</v>
      </c>
      <c r="DG52">
        <v>408</v>
      </c>
      <c r="DH52">
        <v>0</v>
      </c>
      <c r="DI52">
        <v>0</v>
      </c>
      <c r="DK52">
        <v>867</v>
      </c>
      <c r="DL52">
        <v>0</v>
      </c>
      <c r="DM52">
        <v>1873784</v>
      </c>
      <c r="DN52">
        <v>4989</v>
      </c>
      <c r="DO52">
        <v>0</v>
      </c>
      <c r="DP52">
        <v>0</v>
      </c>
      <c r="DQ52">
        <v>0</v>
      </c>
      <c r="DR52">
        <v>0</v>
      </c>
      <c r="DS52">
        <v>0</v>
      </c>
      <c r="DT52">
        <v>0</v>
      </c>
      <c r="DU52">
        <v>0</v>
      </c>
      <c r="DV52">
        <v>0</v>
      </c>
      <c r="DW52">
        <v>0</v>
      </c>
      <c r="DX52">
        <v>0</v>
      </c>
      <c r="DY52">
        <v>0</v>
      </c>
      <c r="DZ52">
        <v>0</v>
      </c>
      <c r="EA52">
        <v>0</v>
      </c>
      <c r="EB52">
        <v>0</v>
      </c>
      <c r="EC52">
        <v>48.093000000000004</v>
      </c>
      <c r="ED52">
        <v>343733</v>
      </c>
      <c r="EE52">
        <v>0</v>
      </c>
      <c r="EF52">
        <v>0</v>
      </c>
      <c r="EG52">
        <v>0</v>
      </c>
      <c r="EH52">
        <v>1535040</v>
      </c>
      <c r="EI52">
        <v>0</v>
      </c>
      <c r="EJ52">
        <v>0</v>
      </c>
      <c r="EK52">
        <v>53.468000000000004</v>
      </c>
      <c r="EL52">
        <v>0</v>
      </c>
      <c r="EM52">
        <v>18.465</v>
      </c>
      <c r="EN52">
        <v>4.9169999999999998</v>
      </c>
      <c r="EO52">
        <v>0</v>
      </c>
      <c r="EP52">
        <v>0</v>
      </c>
      <c r="EQ52">
        <v>79.722000000000008</v>
      </c>
      <c r="ER52">
        <v>2.8720000000000003</v>
      </c>
      <c r="ES52">
        <v>246.99</v>
      </c>
      <c r="ET52">
        <v>0</v>
      </c>
      <c r="EV52">
        <v>0</v>
      </c>
      <c r="EW52">
        <v>0</v>
      </c>
      <c r="EX52">
        <v>0</v>
      </c>
      <c r="EZ52">
        <v>16054112</v>
      </c>
      <c r="FA52">
        <v>0</v>
      </c>
      <c r="FB52">
        <v>16763371</v>
      </c>
      <c r="FC52">
        <v>0</v>
      </c>
      <c r="FD52">
        <v>0</v>
      </c>
      <c r="FE52">
        <v>2466957</v>
      </c>
      <c r="FF52">
        <v>427959</v>
      </c>
      <c r="FG52">
        <v>7.0629999999999998E-2</v>
      </c>
      <c r="FH52">
        <v>3.1918000000000002E-2</v>
      </c>
      <c r="FI52">
        <v>0</v>
      </c>
      <c r="FJ52">
        <v>0</v>
      </c>
      <c r="FK52">
        <v>2696.7180000000003</v>
      </c>
      <c r="FL52">
        <v>19898981</v>
      </c>
      <c r="FM52">
        <v>0</v>
      </c>
      <c r="FN52">
        <v>0</v>
      </c>
      <c r="FO52">
        <v>0</v>
      </c>
      <c r="FP52">
        <v>0</v>
      </c>
      <c r="FQ52">
        <v>0</v>
      </c>
      <c r="FR52">
        <v>0</v>
      </c>
      <c r="FS52">
        <v>0</v>
      </c>
      <c r="FT52">
        <v>0</v>
      </c>
      <c r="FU52">
        <v>0</v>
      </c>
      <c r="FV52">
        <v>0</v>
      </c>
      <c r="FW52">
        <v>0</v>
      </c>
      <c r="FX52">
        <v>0</v>
      </c>
      <c r="FY52">
        <v>0</v>
      </c>
      <c r="GB52">
        <v>1424842</v>
      </c>
      <c r="GC52">
        <v>1424842</v>
      </c>
      <c r="GD52">
        <v>135.52800000000002</v>
      </c>
      <c r="GF52">
        <v>0</v>
      </c>
      <c r="GG52">
        <v>0</v>
      </c>
      <c r="GH52">
        <v>0</v>
      </c>
      <c r="GI52">
        <v>0</v>
      </c>
      <c r="GK52">
        <v>0</v>
      </c>
      <c r="GL52">
        <v>0</v>
      </c>
      <c r="GM52">
        <v>0</v>
      </c>
      <c r="GN52">
        <v>0</v>
      </c>
      <c r="GO52">
        <v>0</v>
      </c>
      <c r="GQ52">
        <v>0</v>
      </c>
      <c r="GR52">
        <v>0</v>
      </c>
      <c r="GS52">
        <v>0</v>
      </c>
      <c r="GT52">
        <v>0</v>
      </c>
      <c r="HB52">
        <v>379934357</v>
      </c>
      <c r="HC52">
        <v>3.9798E-2</v>
      </c>
      <c r="HD52">
        <v>240694</v>
      </c>
      <c r="HE52">
        <v>0</v>
      </c>
      <c r="HF52">
        <v>1742801</v>
      </c>
      <c r="HG52">
        <v>21753</v>
      </c>
      <c r="HH52">
        <v>333763</v>
      </c>
      <c r="HI52">
        <v>0</v>
      </c>
      <c r="HJ52">
        <v>98156</v>
      </c>
      <c r="HK52">
        <v>4893</v>
      </c>
      <c r="HL52">
        <v>3570</v>
      </c>
      <c r="HM52">
        <v>85000</v>
      </c>
      <c r="HN52">
        <v>44378</v>
      </c>
      <c r="HO52">
        <v>0</v>
      </c>
      <c r="HP52">
        <v>0</v>
      </c>
      <c r="HQ52">
        <v>0</v>
      </c>
      <c r="HR52">
        <v>0</v>
      </c>
      <c r="HS52">
        <v>16048918</v>
      </c>
      <c r="HT52">
        <v>427959</v>
      </c>
      <c r="HW52">
        <v>0</v>
      </c>
      <c r="HX52">
        <v>33</v>
      </c>
      <c r="HY52">
        <v>95</v>
      </c>
      <c r="HZ52">
        <v>699</v>
      </c>
      <c r="IA52">
        <v>525</v>
      </c>
      <c r="IB52">
        <v>238</v>
      </c>
      <c r="IC52">
        <v>1590</v>
      </c>
      <c r="ID52">
        <v>0</v>
      </c>
      <c r="IE52">
        <v>0</v>
      </c>
      <c r="IF52">
        <v>0</v>
      </c>
      <c r="IG52">
        <v>35</v>
      </c>
      <c r="IH52">
        <v>537.02800000000002</v>
      </c>
      <c r="II52">
        <v>0</v>
      </c>
      <c r="IJ52">
        <v>810.32500000000005</v>
      </c>
      <c r="IK52">
        <v>0</v>
      </c>
      <c r="IL52">
        <v>17</v>
      </c>
      <c r="IM52">
        <v>0</v>
      </c>
      <c r="IN52">
        <v>0</v>
      </c>
      <c r="IO52">
        <v>17</v>
      </c>
      <c r="IP52">
        <v>0</v>
      </c>
      <c r="IQ52">
        <v>810.32500000000005</v>
      </c>
      <c r="IR52">
        <v>503617</v>
      </c>
      <c r="IS52">
        <v>0</v>
      </c>
      <c r="IT52">
        <v>85000</v>
      </c>
      <c r="IU52">
        <v>0</v>
      </c>
      <c r="IV52">
        <v>0</v>
      </c>
      <c r="IW52">
        <v>6215</v>
      </c>
      <c r="IX52">
        <v>0</v>
      </c>
      <c r="IY52">
        <v>0</v>
      </c>
      <c r="IZ52">
        <v>0</v>
      </c>
      <c r="JA52">
        <v>0</v>
      </c>
      <c r="JB52">
        <v>0</v>
      </c>
      <c r="JC52">
        <v>0</v>
      </c>
      <c r="JD52">
        <v>2</v>
      </c>
      <c r="JE52">
        <v>27562</v>
      </c>
      <c r="JF52">
        <v>2</v>
      </c>
      <c r="JG52">
        <v>13816</v>
      </c>
      <c r="JH52">
        <v>3000</v>
      </c>
      <c r="JJ52">
        <v>0</v>
      </c>
      <c r="JK52">
        <v>0</v>
      </c>
      <c r="JL52">
        <v>0</v>
      </c>
      <c r="JM52">
        <v>0</v>
      </c>
      <c r="JO52">
        <v>0</v>
      </c>
      <c r="JP52">
        <v>56.474000000000004</v>
      </c>
      <c r="JQ52">
        <v>79.054000000000002</v>
      </c>
      <c r="JR52">
        <v>0</v>
      </c>
      <c r="JS52">
        <v>546415</v>
      </c>
      <c r="JT52">
        <v>878427</v>
      </c>
      <c r="JU52">
        <v>32889</v>
      </c>
      <c r="JW52">
        <v>0</v>
      </c>
      <c r="JX52">
        <v>0</v>
      </c>
      <c r="JY52">
        <v>0</v>
      </c>
      <c r="JZ52">
        <v>0</v>
      </c>
      <c r="KD52">
        <v>33064</v>
      </c>
      <c r="KE52">
        <v>7559</v>
      </c>
      <c r="KG52">
        <v>0</v>
      </c>
      <c r="KH52">
        <v>0</v>
      </c>
      <c r="KI52">
        <v>0</v>
      </c>
      <c r="KJ52">
        <v>23</v>
      </c>
      <c r="KK52">
        <v>12</v>
      </c>
      <c r="KL52">
        <v>14295</v>
      </c>
      <c r="KM52">
        <v>7458</v>
      </c>
      <c r="KN52">
        <v>0</v>
      </c>
      <c r="KO52">
        <v>0</v>
      </c>
      <c r="KP52">
        <v>0</v>
      </c>
      <c r="KQ52">
        <v>0</v>
      </c>
      <c r="KS52">
        <v>0</v>
      </c>
      <c r="KT52">
        <v>0</v>
      </c>
      <c r="KU52">
        <v>0</v>
      </c>
      <c r="KW52">
        <v>0</v>
      </c>
      <c r="KX52">
        <v>0</v>
      </c>
      <c r="KY52">
        <v>0</v>
      </c>
      <c r="KZ52">
        <v>0</v>
      </c>
      <c r="LA52">
        <v>0</v>
      </c>
      <c r="LB52">
        <v>0</v>
      </c>
      <c r="LD52">
        <v>0</v>
      </c>
      <c r="LE52">
        <v>0</v>
      </c>
      <c r="LF52">
        <v>0</v>
      </c>
      <c r="LG52">
        <v>0</v>
      </c>
      <c r="LH52">
        <v>0</v>
      </c>
      <c r="LI52">
        <v>0</v>
      </c>
      <c r="LJ52">
        <v>1472.787</v>
      </c>
      <c r="LK52">
        <v>2</v>
      </c>
      <c r="LL52">
        <v>67080</v>
      </c>
      <c r="LM52">
        <v>31076</v>
      </c>
      <c r="LN52">
        <v>0</v>
      </c>
      <c r="LO52">
        <v>0</v>
      </c>
      <c r="LP52">
        <v>0</v>
      </c>
      <c r="LQ52">
        <v>0</v>
      </c>
      <c r="LR52">
        <v>0</v>
      </c>
      <c r="LS52">
        <v>0</v>
      </c>
      <c r="LT52">
        <v>0</v>
      </c>
      <c r="LU52">
        <v>0</v>
      </c>
      <c r="LV52">
        <v>0</v>
      </c>
      <c r="LW52">
        <v>0</v>
      </c>
      <c r="LX52">
        <v>0</v>
      </c>
      <c r="LY52">
        <v>0</v>
      </c>
      <c r="LZ52">
        <v>0</v>
      </c>
      <c r="MA52">
        <v>0</v>
      </c>
      <c r="MB52">
        <v>0</v>
      </c>
      <c r="MC52">
        <v>0</v>
      </c>
      <c r="MD52">
        <v>0</v>
      </c>
      <c r="ME52">
        <v>0</v>
      </c>
      <c r="MF52">
        <v>0</v>
      </c>
      <c r="MG52">
        <v>19184528</v>
      </c>
      <c r="MH52">
        <v>0</v>
      </c>
      <c r="MI52">
        <v>0</v>
      </c>
      <c r="MJ52">
        <v>0</v>
      </c>
      <c r="MK52">
        <v>0</v>
      </c>
      <c r="ML52">
        <v>0</v>
      </c>
    </row>
    <row r="53" spans="1:350" customFormat="1" x14ac:dyDescent="0.3">
      <c r="A53">
        <v>45755</v>
      </c>
      <c r="B53" s="4">
        <v>57830</v>
      </c>
      <c r="C53">
        <v>9</v>
      </c>
      <c r="D53">
        <v>2026</v>
      </c>
      <c r="E53">
        <v>6215</v>
      </c>
      <c r="F53">
        <v>0</v>
      </c>
      <c r="G53">
        <v>1051.7750000000001</v>
      </c>
      <c r="H53">
        <v>914.65600000000006</v>
      </c>
      <c r="I53">
        <v>914.65600000000006</v>
      </c>
      <c r="J53">
        <v>1051.7750000000001</v>
      </c>
      <c r="K53">
        <v>0</v>
      </c>
      <c r="L53">
        <v>6215</v>
      </c>
      <c r="M53">
        <v>0</v>
      </c>
      <c r="N53">
        <v>0</v>
      </c>
      <c r="P53">
        <v>1054.6470000000002</v>
      </c>
      <c r="Q53">
        <v>0</v>
      </c>
      <c r="R53">
        <v>496885</v>
      </c>
      <c r="S53">
        <v>471.13900000000001</v>
      </c>
      <c r="U53">
        <v>0</v>
      </c>
      <c r="V53">
        <v>588.18299999999999</v>
      </c>
      <c r="W53">
        <v>365556</v>
      </c>
      <c r="X53">
        <v>365556</v>
      </c>
      <c r="Z53">
        <v>0</v>
      </c>
      <c r="AC53">
        <v>0</v>
      </c>
      <c r="AD53" t="s">
        <v>427</v>
      </c>
      <c r="AE53">
        <v>0</v>
      </c>
      <c r="AH53">
        <v>0</v>
      </c>
      <c r="AI53">
        <v>0</v>
      </c>
      <c r="AJ53">
        <v>6215</v>
      </c>
      <c r="AK53" t="s">
        <v>753</v>
      </c>
      <c r="AL53" t="s">
        <v>475</v>
      </c>
      <c r="AM53">
        <v>0</v>
      </c>
      <c r="AN53">
        <v>0</v>
      </c>
      <c r="AO53">
        <v>0</v>
      </c>
      <c r="AP53">
        <v>0</v>
      </c>
      <c r="AQ53">
        <v>0</v>
      </c>
      <c r="AS53">
        <v>0</v>
      </c>
      <c r="AT53">
        <v>0</v>
      </c>
      <c r="AU53">
        <v>0</v>
      </c>
      <c r="AV53">
        <v>0</v>
      </c>
      <c r="AW53">
        <v>13289095</v>
      </c>
      <c r="AX53">
        <v>13124758</v>
      </c>
      <c r="AY53">
        <v>0</v>
      </c>
      <c r="AZ53">
        <v>496885</v>
      </c>
      <c r="BA53">
        <v>85.417000000000002</v>
      </c>
      <c r="BB53">
        <v>22359</v>
      </c>
      <c r="BC53">
        <v>22216</v>
      </c>
      <c r="BD53">
        <v>52.589000000000006</v>
      </c>
      <c r="BE53">
        <v>143</v>
      </c>
      <c r="BF53">
        <v>11609396</v>
      </c>
      <c r="BG53">
        <v>0</v>
      </c>
      <c r="BJ53">
        <v>0</v>
      </c>
      <c r="BK53">
        <v>0</v>
      </c>
      <c r="BL53">
        <v>0</v>
      </c>
      <c r="BM53">
        <v>0</v>
      </c>
      <c r="BN53">
        <v>0</v>
      </c>
      <c r="BO53">
        <v>0</v>
      </c>
      <c r="BP53">
        <v>0</v>
      </c>
      <c r="BQ53">
        <v>762</v>
      </c>
      <c r="BS53">
        <v>0</v>
      </c>
      <c r="BT53">
        <v>0</v>
      </c>
      <c r="BU53">
        <v>0</v>
      </c>
      <c r="BV53">
        <v>0</v>
      </c>
      <c r="BW53">
        <v>0</v>
      </c>
      <c r="BY53">
        <v>0</v>
      </c>
      <c r="CA53">
        <v>0</v>
      </c>
      <c r="CB53">
        <v>0</v>
      </c>
      <c r="CC53">
        <v>0</v>
      </c>
      <c r="CD53">
        <v>0</v>
      </c>
      <c r="CE53">
        <v>0</v>
      </c>
      <c r="CF53">
        <v>0</v>
      </c>
      <c r="CG53">
        <v>0</v>
      </c>
      <c r="CH53">
        <v>167434</v>
      </c>
      <c r="CI53">
        <v>0</v>
      </c>
      <c r="CJ53">
        <v>4</v>
      </c>
      <c r="CK53">
        <v>0</v>
      </c>
      <c r="CL53">
        <v>0</v>
      </c>
      <c r="CN53">
        <v>0</v>
      </c>
      <c r="CO53">
        <v>1</v>
      </c>
      <c r="CP53">
        <v>0</v>
      </c>
      <c r="CQ53">
        <v>9.5830000000000002</v>
      </c>
      <c r="CR53">
        <v>1051.7750000000001</v>
      </c>
      <c r="CS53">
        <v>0</v>
      </c>
      <c r="CT53">
        <v>0</v>
      </c>
      <c r="CU53">
        <v>0</v>
      </c>
      <c r="CV53">
        <v>0</v>
      </c>
      <c r="CW53">
        <v>0</v>
      </c>
      <c r="CX53">
        <v>0</v>
      </c>
      <c r="CY53">
        <v>0</v>
      </c>
      <c r="CZ53">
        <v>0</v>
      </c>
      <c r="DB53">
        <v>5684587</v>
      </c>
      <c r="DC53">
        <v>0</v>
      </c>
      <c r="DD53">
        <v>0</v>
      </c>
      <c r="DE53">
        <v>1826200</v>
      </c>
      <c r="DF53">
        <v>1826200</v>
      </c>
      <c r="DG53">
        <v>293.83800000000002</v>
      </c>
      <c r="DH53">
        <v>0</v>
      </c>
      <c r="DI53">
        <v>0</v>
      </c>
      <c r="DK53">
        <v>1959</v>
      </c>
      <c r="DL53">
        <v>0</v>
      </c>
      <c r="DM53">
        <v>1109698</v>
      </c>
      <c r="DN53">
        <v>2955</v>
      </c>
      <c r="DO53">
        <v>0</v>
      </c>
      <c r="DP53">
        <v>0</v>
      </c>
      <c r="DQ53">
        <v>0</v>
      </c>
      <c r="DR53">
        <v>0</v>
      </c>
      <c r="DS53">
        <v>0</v>
      </c>
      <c r="DT53">
        <v>0</v>
      </c>
      <c r="DU53">
        <v>0</v>
      </c>
      <c r="DV53">
        <v>0</v>
      </c>
      <c r="DW53">
        <v>0</v>
      </c>
      <c r="DX53">
        <v>0</v>
      </c>
      <c r="DY53">
        <v>0</v>
      </c>
      <c r="DZ53">
        <v>0</v>
      </c>
      <c r="EA53">
        <v>0</v>
      </c>
      <c r="EB53">
        <v>0</v>
      </c>
      <c r="EC53">
        <v>32.507000000000005</v>
      </c>
      <c r="ED53">
        <v>232336</v>
      </c>
      <c r="EE53">
        <v>0</v>
      </c>
      <c r="EF53">
        <v>0</v>
      </c>
      <c r="EG53">
        <v>0</v>
      </c>
      <c r="EH53">
        <v>880317</v>
      </c>
      <c r="EI53">
        <v>0</v>
      </c>
      <c r="EJ53">
        <v>0</v>
      </c>
      <c r="EK53">
        <v>35.542999999999999</v>
      </c>
      <c r="EL53">
        <v>0</v>
      </c>
      <c r="EM53">
        <v>7.5150000000000006</v>
      </c>
      <c r="EN53">
        <v>2.4940000000000002</v>
      </c>
      <c r="EO53">
        <v>0</v>
      </c>
      <c r="EP53">
        <v>0</v>
      </c>
      <c r="EQ53">
        <v>45.552</v>
      </c>
      <c r="ER53">
        <v>0</v>
      </c>
      <c r="ES53">
        <v>141.64400000000001</v>
      </c>
      <c r="ET53">
        <v>0</v>
      </c>
      <c r="EV53">
        <v>0</v>
      </c>
      <c r="EW53">
        <v>0</v>
      </c>
      <c r="EX53">
        <v>0</v>
      </c>
      <c r="EZ53">
        <v>11119506</v>
      </c>
      <c r="FA53">
        <v>0</v>
      </c>
      <c r="FB53">
        <v>11613294</v>
      </c>
      <c r="FC53">
        <v>0</v>
      </c>
      <c r="FD53">
        <v>0</v>
      </c>
      <c r="FE53">
        <v>1708813</v>
      </c>
      <c r="FF53">
        <v>296439</v>
      </c>
      <c r="FG53">
        <v>7.0629999999999998E-2</v>
      </c>
      <c r="FH53">
        <v>3.1918000000000002E-2</v>
      </c>
      <c r="FI53">
        <v>0</v>
      </c>
      <c r="FJ53">
        <v>0</v>
      </c>
      <c r="FK53">
        <v>1867.9640000000002</v>
      </c>
      <c r="FL53">
        <v>13785980</v>
      </c>
      <c r="FM53">
        <v>0</v>
      </c>
      <c r="FN53">
        <v>0</v>
      </c>
      <c r="FO53">
        <v>0</v>
      </c>
      <c r="FP53">
        <v>0</v>
      </c>
      <c r="FQ53">
        <v>0</v>
      </c>
      <c r="FR53">
        <v>0</v>
      </c>
      <c r="FS53">
        <v>0</v>
      </c>
      <c r="FT53">
        <v>0</v>
      </c>
      <c r="FU53">
        <v>0</v>
      </c>
      <c r="FV53">
        <v>0</v>
      </c>
      <c r="FW53">
        <v>0</v>
      </c>
      <c r="FX53">
        <v>0</v>
      </c>
      <c r="FY53">
        <v>0</v>
      </c>
      <c r="GB53">
        <v>963060</v>
      </c>
      <c r="GC53">
        <v>963060</v>
      </c>
      <c r="GD53">
        <v>91.567000000000007</v>
      </c>
      <c r="GF53">
        <v>0</v>
      </c>
      <c r="GG53">
        <v>0</v>
      </c>
      <c r="GH53">
        <v>0</v>
      </c>
      <c r="GI53">
        <v>0</v>
      </c>
      <c r="GK53">
        <v>0</v>
      </c>
      <c r="GL53">
        <v>0</v>
      </c>
      <c r="GM53">
        <v>0</v>
      </c>
      <c r="GN53">
        <v>0</v>
      </c>
      <c r="GO53">
        <v>0</v>
      </c>
      <c r="GQ53">
        <v>0</v>
      </c>
      <c r="GR53">
        <v>0</v>
      </c>
      <c r="GS53">
        <v>0</v>
      </c>
      <c r="GT53">
        <v>0</v>
      </c>
      <c r="HB53">
        <v>379934357</v>
      </c>
      <c r="HC53">
        <v>3.9798E-2</v>
      </c>
      <c r="HD53">
        <v>167434</v>
      </c>
      <c r="HE53">
        <v>0</v>
      </c>
      <c r="HF53">
        <v>1229298</v>
      </c>
      <c r="HG53">
        <v>15538</v>
      </c>
      <c r="HH53">
        <v>246518</v>
      </c>
      <c r="HI53">
        <v>0</v>
      </c>
      <c r="HJ53">
        <v>91276</v>
      </c>
      <c r="HK53">
        <v>4033</v>
      </c>
      <c r="HL53">
        <v>2962</v>
      </c>
      <c r="HM53">
        <v>0</v>
      </c>
      <c r="HN53">
        <v>52351</v>
      </c>
      <c r="HO53">
        <v>0</v>
      </c>
      <c r="HP53">
        <v>0</v>
      </c>
      <c r="HQ53">
        <v>0</v>
      </c>
      <c r="HR53">
        <v>0</v>
      </c>
      <c r="HS53">
        <v>11116409</v>
      </c>
      <c r="HT53">
        <v>296439</v>
      </c>
      <c r="HW53">
        <v>0</v>
      </c>
      <c r="HX53">
        <v>19</v>
      </c>
      <c r="HY53">
        <v>68</v>
      </c>
      <c r="HZ53">
        <v>262</v>
      </c>
      <c r="IA53">
        <v>571</v>
      </c>
      <c r="IB53">
        <v>211</v>
      </c>
      <c r="IC53">
        <v>1131</v>
      </c>
      <c r="ID53">
        <v>0</v>
      </c>
      <c r="IE53">
        <v>0</v>
      </c>
      <c r="IF53">
        <v>0</v>
      </c>
      <c r="IG53">
        <v>25</v>
      </c>
      <c r="IH53">
        <v>396.65000000000003</v>
      </c>
      <c r="II53">
        <v>0</v>
      </c>
      <c r="IJ53">
        <v>588.18299999999999</v>
      </c>
      <c r="IK53">
        <v>0</v>
      </c>
      <c r="IL53">
        <v>0</v>
      </c>
      <c r="IM53">
        <v>0</v>
      </c>
      <c r="IN53">
        <v>0</v>
      </c>
      <c r="IO53">
        <v>0</v>
      </c>
      <c r="IP53">
        <v>0</v>
      </c>
      <c r="IQ53">
        <v>588.18299999999999</v>
      </c>
      <c r="IR53">
        <v>365556</v>
      </c>
      <c r="IS53">
        <v>0</v>
      </c>
      <c r="IT53">
        <v>0</v>
      </c>
      <c r="IU53">
        <v>0</v>
      </c>
      <c r="IV53">
        <v>0</v>
      </c>
      <c r="IW53">
        <v>6215</v>
      </c>
      <c r="IX53">
        <v>0</v>
      </c>
      <c r="IY53">
        <v>0</v>
      </c>
      <c r="IZ53">
        <v>0</v>
      </c>
      <c r="JA53">
        <v>0</v>
      </c>
      <c r="JB53">
        <v>0</v>
      </c>
      <c r="JC53">
        <v>0</v>
      </c>
      <c r="JD53">
        <v>3</v>
      </c>
      <c r="JE53">
        <v>43158</v>
      </c>
      <c r="JF53">
        <v>1</v>
      </c>
      <c r="JG53">
        <v>7193</v>
      </c>
      <c r="JH53">
        <v>2000</v>
      </c>
      <c r="JJ53">
        <v>0</v>
      </c>
      <c r="JK53">
        <v>0</v>
      </c>
      <c r="JL53">
        <v>0</v>
      </c>
      <c r="JM53">
        <v>0</v>
      </c>
      <c r="JO53">
        <v>0</v>
      </c>
      <c r="JP53">
        <v>37.883000000000003</v>
      </c>
      <c r="JQ53">
        <v>53.684000000000005</v>
      </c>
      <c r="JR53">
        <v>0</v>
      </c>
      <c r="JS53">
        <v>366538</v>
      </c>
      <c r="JT53">
        <v>596522</v>
      </c>
      <c r="JU53">
        <v>22879</v>
      </c>
      <c r="JW53">
        <v>0</v>
      </c>
      <c r="JX53">
        <v>0</v>
      </c>
      <c r="JY53">
        <v>0</v>
      </c>
      <c r="JZ53">
        <v>0</v>
      </c>
      <c r="KD53">
        <v>23058</v>
      </c>
      <c r="KE53">
        <v>7559</v>
      </c>
      <c r="KG53">
        <v>0</v>
      </c>
      <c r="KH53">
        <v>0</v>
      </c>
      <c r="KI53">
        <v>0</v>
      </c>
      <c r="KJ53">
        <v>15</v>
      </c>
      <c r="KK53">
        <v>10</v>
      </c>
      <c r="KL53">
        <v>9323</v>
      </c>
      <c r="KM53">
        <v>6215</v>
      </c>
      <c r="KN53">
        <v>0</v>
      </c>
      <c r="KO53">
        <v>0</v>
      </c>
      <c r="KP53">
        <v>0</v>
      </c>
      <c r="KQ53">
        <v>0</v>
      </c>
      <c r="KS53">
        <v>0</v>
      </c>
      <c r="KT53">
        <v>0</v>
      </c>
      <c r="KU53">
        <v>0</v>
      </c>
      <c r="KW53">
        <v>0</v>
      </c>
      <c r="KX53">
        <v>0</v>
      </c>
      <c r="KY53">
        <v>0</v>
      </c>
      <c r="KZ53">
        <v>0</v>
      </c>
      <c r="LA53">
        <v>0</v>
      </c>
      <c r="LB53">
        <v>0</v>
      </c>
      <c r="LD53">
        <v>0</v>
      </c>
      <c r="LE53">
        <v>0</v>
      </c>
      <c r="LF53">
        <v>0</v>
      </c>
      <c r="LG53">
        <v>0</v>
      </c>
      <c r="LH53">
        <v>0</v>
      </c>
      <c r="LI53">
        <v>0</v>
      </c>
      <c r="LJ53">
        <v>1146.7160000000001</v>
      </c>
      <c r="LK53">
        <v>2</v>
      </c>
      <c r="LL53">
        <v>67080</v>
      </c>
      <c r="LM53">
        <v>24196</v>
      </c>
      <c r="LN53">
        <v>0</v>
      </c>
      <c r="LO53">
        <v>0</v>
      </c>
      <c r="LP53">
        <v>0</v>
      </c>
      <c r="LQ53">
        <v>0</v>
      </c>
      <c r="LR53">
        <v>0</v>
      </c>
      <c r="LS53">
        <v>0</v>
      </c>
      <c r="LT53">
        <v>0</v>
      </c>
      <c r="LU53">
        <v>0</v>
      </c>
      <c r="LV53">
        <v>0</v>
      </c>
      <c r="LW53">
        <v>0</v>
      </c>
      <c r="LX53">
        <v>0</v>
      </c>
      <c r="LY53">
        <v>0</v>
      </c>
      <c r="LZ53">
        <v>0</v>
      </c>
      <c r="MA53">
        <v>0</v>
      </c>
      <c r="MB53">
        <v>0</v>
      </c>
      <c r="MC53">
        <v>0</v>
      </c>
      <c r="MD53">
        <v>0</v>
      </c>
      <c r="ME53">
        <v>0</v>
      </c>
      <c r="MF53">
        <v>0</v>
      </c>
      <c r="MG53">
        <v>13289095</v>
      </c>
      <c r="MH53">
        <v>0</v>
      </c>
      <c r="MI53">
        <v>0</v>
      </c>
      <c r="MJ53">
        <v>0</v>
      </c>
      <c r="MK53">
        <v>0</v>
      </c>
      <c r="ML53">
        <v>0</v>
      </c>
    </row>
    <row r="54" spans="1:350" customFormat="1" x14ac:dyDescent="0.3">
      <c r="A54">
        <v>45755</v>
      </c>
      <c r="B54" s="4">
        <v>57831</v>
      </c>
      <c r="C54">
        <v>9</v>
      </c>
      <c r="D54">
        <v>2026</v>
      </c>
      <c r="E54">
        <v>6215</v>
      </c>
      <c r="F54">
        <v>0</v>
      </c>
      <c r="G54">
        <v>403.87300000000005</v>
      </c>
      <c r="H54">
        <v>386.512</v>
      </c>
      <c r="I54">
        <v>386.512</v>
      </c>
      <c r="J54">
        <v>403.87300000000005</v>
      </c>
      <c r="K54">
        <v>0</v>
      </c>
      <c r="L54">
        <v>6215</v>
      </c>
      <c r="M54">
        <v>0</v>
      </c>
      <c r="N54">
        <v>0</v>
      </c>
      <c r="P54">
        <v>407.58700000000005</v>
      </c>
      <c r="Q54">
        <v>0</v>
      </c>
      <c r="R54">
        <v>192030</v>
      </c>
      <c r="S54">
        <v>471.13900000000001</v>
      </c>
      <c r="U54">
        <v>0</v>
      </c>
      <c r="V54">
        <v>0</v>
      </c>
      <c r="W54">
        <v>0</v>
      </c>
      <c r="X54">
        <v>0</v>
      </c>
      <c r="Z54">
        <v>0</v>
      </c>
      <c r="AC54">
        <v>0</v>
      </c>
      <c r="AD54" t="s">
        <v>427</v>
      </c>
      <c r="AE54">
        <v>0</v>
      </c>
      <c r="AH54">
        <v>0</v>
      </c>
      <c r="AI54">
        <v>0</v>
      </c>
      <c r="AJ54">
        <v>6215</v>
      </c>
      <c r="AK54" t="s">
        <v>753</v>
      </c>
      <c r="AL54" t="s">
        <v>476</v>
      </c>
      <c r="AM54">
        <v>0</v>
      </c>
      <c r="AN54">
        <v>0</v>
      </c>
      <c r="AO54">
        <v>0</v>
      </c>
      <c r="AP54">
        <v>0</v>
      </c>
      <c r="AQ54">
        <v>0</v>
      </c>
      <c r="AS54">
        <v>0</v>
      </c>
      <c r="AT54">
        <v>0</v>
      </c>
      <c r="AU54">
        <v>0</v>
      </c>
      <c r="AV54">
        <v>0</v>
      </c>
      <c r="AW54">
        <v>4774468</v>
      </c>
      <c r="AX54">
        <v>4774908</v>
      </c>
      <c r="AY54">
        <v>0</v>
      </c>
      <c r="AZ54">
        <v>192030</v>
      </c>
      <c r="BA54">
        <v>34.082999999999998</v>
      </c>
      <c r="BB54">
        <v>0</v>
      </c>
      <c r="BC54">
        <v>0</v>
      </c>
      <c r="BD54">
        <v>0</v>
      </c>
      <c r="BE54">
        <v>0</v>
      </c>
      <c r="BF54">
        <v>4196537</v>
      </c>
      <c r="BG54">
        <v>0</v>
      </c>
      <c r="BJ54">
        <v>0</v>
      </c>
      <c r="BK54">
        <v>0</v>
      </c>
      <c r="BL54">
        <v>0</v>
      </c>
      <c r="BM54">
        <v>0</v>
      </c>
      <c r="BN54">
        <v>0</v>
      </c>
      <c r="BO54">
        <v>0</v>
      </c>
      <c r="BP54">
        <v>0</v>
      </c>
      <c r="BQ54">
        <v>860</v>
      </c>
      <c r="BS54">
        <v>0</v>
      </c>
      <c r="BT54">
        <v>0</v>
      </c>
      <c r="BU54">
        <v>0</v>
      </c>
      <c r="BV54">
        <v>0</v>
      </c>
      <c r="BW54">
        <v>0</v>
      </c>
      <c r="BY54">
        <v>0</v>
      </c>
      <c r="CA54">
        <v>0</v>
      </c>
      <c r="CB54">
        <v>0</v>
      </c>
      <c r="CC54">
        <v>0</v>
      </c>
      <c r="CD54">
        <v>0</v>
      </c>
      <c r="CE54">
        <v>0</v>
      </c>
      <c r="CF54">
        <v>0</v>
      </c>
      <c r="CG54">
        <v>0</v>
      </c>
      <c r="CH54">
        <v>0</v>
      </c>
      <c r="CI54">
        <v>0</v>
      </c>
      <c r="CJ54">
        <v>4</v>
      </c>
      <c r="CK54">
        <v>0</v>
      </c>
      <c r="CL54">
        <v>0</v>
      </c>
      <c r="CN54">
        <v>0</v>
      </c>
      <c r="CO54">
        <v>1</v>
      </c>
      <c r="CP54">
        <v>0</v>
      </c>
      <c r="CQ54">
        <v>0.66700000000000004</v>
      </c>
      <c r="CR54">
        <v>403.87300000000005</v>
      </c>
      <c r="CS54">
        <v>0</v>
      </c>
      <c r="CT54">
        <v>0</v>
      </c>
      <c r="CU54">
        <v>0</v>
      </c>
      <c r="CV54">
        <v>0</v>
      </c>
      <c r="CW54">
        <v>0</v>
      </c>
      <c r="CX54">
        <v>0</v>
      </c>
      <c r="CY54">
        <v>0</v>
      </c>
      <c r="CZ54">
        <v>0</v>
      </c>
      <c r="DB54">
        <v>2402172</v>
      </c>
      <c r="DC54">
        <v>0</v>
      </c>
      <c r="DD54">
        <v>0</v>
      </c>
      <c r="DE54">
        <v>785576</v>
      </c>
      <c r="DF54">
        <v>785576</v>
      </c>
      <c r="DG54">
        <v>126.4</v>
      </c>
      <c r="DH54">
        <v>0</v>
      </c>
      <c r="DI54">
        <v>0</v>
      </c>
      <c r="DK54">
        <v>3469</v>
      </c>
      <c r="DL54">
        <v>0</v>
      </c>
      <c r="DM54">
        <v>165086</v>
      </c>
      <c r="DN54">
        <v>440</v>
      </c>
      <c r="DO54">
        <v>0</v>
      </c>
      <c r="DP54">
        <v>0</v>
      </c>
      <c r="DQ54">
        <v>0</v>
      </c>
      <c r="DR54">
        <v>0</v>
      </c>
      <c r="DS54">
        <v>0</v>
      </c>
      <c r="DT54">
        <v>0</v>
      </c>
      <c r="DU54">
        <v>0</v>
      </c>
      <c r="DV54">
        <v>0</v>
      </c>
      <c r="DW54">
        <v>0</v>
      </c>
      <c r="DX54">
        <v>0</v>
      </c>
      <c r="DY54">
        <v>0</v>
      </c>
      <c r="DZ54">
        <v>0</v>
      </c>
      <c r="EA54">
        <v>0</v>
      </c>
      <c r="EB54">
        <v>0</v>
      </c>
      <c r="EC54">
        <v>21.855</v>
      </c>
      <c r="ED54">
        <v>156203</v>
      </c>
      <c r="EE54">
        <v>0</v>
      </c>
      <c r="EF54">
        <v>0</v>
      </c>
      <c r="EG54">
        <v>0</v>
      </c>
      <c r="EH54">
        <v>9323</v>
      </c>
      <c r="EI54">
        <v>0</v>
      </c>
      <c r="EJ54">
        <v>0</v>
      </c>
      <c r="EK54">
        <v>0</v>
      </c>
      <c r="EL54">
        <v>0</v>
      </c>
      <c r="EM54">
        <v>0</v>
      </c>
      <c r="EN54">
        <v>0.3</v>
      </c>
      <c r="EO54">
        <v>0</v>
      </c>
      <c r="EP54">
        <v>0</v>
      </c>
      <c r="EQ54">
        <v>0.3</v>
      </c>
      <c r="ER54">
        <v>0</v>
      </c>
      <c r="ES54">
        <v>1.5</v>
      </c>
      <c r="ET54">
        <v>0</v>
      </c>
      <c r="EV54">
        <v>0</v>
      </c>
      <c r="EW54">
        <v>0</v>
      </c>
      <c r="EX54">
        <v>0</v>
      </c>
      <c r="EZ54">
        <v>4050055</v>
      </c>
      <c r="FA54">
        <v>0</v>
      </c>
      <c r="FB54">
        <v>4241645</v>
      </c>
      <c r="FC54">
        <v>0</v>
      </c>
      <c r="FD54">
        <v>0</v>
      </c>
      <c r="FE54">
        <v>617697</v>
      </c>
      <c r="FF54">
        <v>107156</v>
      </c>
      <c r="FG54">
        <v>7.0629999999999998E-2</v>
      </c>
      <c r="FH54">
        <v>3.1918000000000002E-2</v>
      </c>
      <c r="FI54">
        <v>0</v>
      </c>
      <c r="FJ54">
        <v>0</v>
      </c>
      <c r="FK54">
        <v>675.22700000000009</v>
      </c>
      <c r="FL54">
        <v>4966498</v>
      </c>
      <c r="FM54">
        <v>0</v>
      </c>
      <c r="FN54">
        <v>0</v>
      </c>
      <c r="FO54">
        <v>42696</v>
      </c>
      <c r="FP54">
        <v>0</v>
      </c>
      <c r="FQ54">
        <v>42696</v>
      </c>
      <c r="FR54">
        <v>42696</v>
      </c>
      <c r="FS54">
        <v>0</v>
      </c>
      <c r="FT54">
        <v>0</v>
      </c>
      <c r="FU54">
        <v>0</v>
      </c>
      <c r="FV54">
        <v>0</v>
      </c>
      <c r="FW54">
        <v>0</v>
      </c>
      <c r="FX54">
        <v>0</v>
      </c>
      <c r="FY54">
        <v>0</v>
      </c>
      <c r="GB54">
        <v>171311</v>
      </c>
      <c r="GC54">
        <v>171311</v>
      </c>
      <c r="GD54">
        <v>17.061</v>
      </c>
      <c r="GF54">
        <v>0</v>
      </c>
      <c r="GG54">
        <v>0</v>
      </c>
      <c r="GH54">
        <v>0</v>
      </c>
      <c r="GI54">
        <v>0</v>
      </c>
      <c r="GK54">
        <v>0</v>
      </c>
      <c r="GL54">
        <v>0</v>
      </c>
      <c r="GM54">
        <v>0</v>
      </c>
      <c r="GN54">
        <v>0</v>
      </c>
      <c r="GO54">
        <v>0</v>
      </c>
      <c r="GQ54">
        <v>0</v>
      </c>
      <c r="GR54">
        <v>0</v>
      </c>
      <c r="GS54">
        <v>0</v>
      </c>
      <c r="GT54">
        <v>0</v>
      </c>
      <c r="HB54">
        <v>0</v>
      </c>
      <c r="HC54">
        <v>3.9798E-2</v>
      </c>
      <c r="HD54">
        <v>0</v>
      </c>
      <c r="HE54">
        <v>0</v>
      </c>
      <c r="HF54">
        <v>519472</v>
      </c>
      <c r="HG54">
        <v>622</v>
      </c>
      <c r="HH54">
        <v>74415</v>
      </c>
      <c r="HI54">
        <v>0</v>
      </c>
      <c r="HJ54">
        <v>77443</v>
      </c>
      <c r="HK54">
        <v>1711</v>
      </c>
      <c r="HL54">
        <v>1141</v>
      </c>
      <c r="HM54">
        <v>0</v>
      </c>
      <c r="HN54">
        <v>0</v>
      </c>
      <c r="HO54">
        <v>0</v>
      </c>
      <c r="HP54">
        <v>0</v>
      </c>
      <c r="HQ54">
        <v>0</v>
      </c>
      <c r="HR54">
        <v>0</v>
      </c>
      <c r="HS54">
        <v>4049615</v>
      </c>
      <c r="HT54">
        <v>107156</v>
      </c>
      <c r="HW54">
        <v>0</v>
      </c>
      <c r="HX54">
        <v>18</v>
      </c>
      <c r="HY54">
        <v>60</v>
      </c>
      <c r="HZ54">
        <v>99</v>
      </c>
      <c r="IA54">
        <v>130</v>
      </c>
      <c r="IB54">
        <v>179</v>
      </c>
      <c r="IC54">
        <v>486</v>
      </c>
      <c r="ID54">
        <v>0</v>
      </c>
      <c r="IE54">
        <v>0</v>
      </c>
      <c r="IF54">
        <v>0</v>
      </c>
      <c r="IG54">
        <v>1</v>
      </c>
      <c r="IH54">
        <v>119.735</v>
      </c>
      <c r="II54">
        <v>0</v>
      </c>
      <c r="IJ54">
        <v>0</v>
      </c>
      <c r="IK54">
        <v>0</v>
      </c>
      <c r="IL54">
        <v>0</v>
      </c>
      <c r="IM54">
        <v>0</v>
      </c>
      <c r="IN54">
        <v>0</v>
      </c>
      <c r="IO54">
        <v>0</v>
      </c>
      <c r="IP54">
        <v>0</v>
      </c>
      <c r="IQ54">
        <v>0</v>
      </c>
      <c r="IR54">
        <v>0</v>
      </c>
      <c r="IS54">
        <v>0</v>
      </c>
      <c r="IT54">
        <v>0</v>
      </c>
      <c r="IU54">
        <v>0</v>
      </c>
      <c r="IV54">
        <v>0</v>
      </c>
      <c r="IW54">
        <v>6215</v>
      </c>
      <c r="IX54">
        <v>0</v>
      </c>
      <c r="IY54">
        <v>0</v>
      </c>
      <c r="IZ54">
        <v>0</v>
      </c>
      <c r="JA54">
        <v>0</v>
      </c>
      <c r="JB54">
        <v>0</v>
      </c>
      <c r="JC54">
        <v>0</v>
      </c>
      <c r="JD54">
        <v>0</v>
      </c>
      <c r="JE54">
        <v>0</v>
      </c>
      <c r="JF54">
        <v>0</v>
      </c>
      <c r="JG54">
        <v>0</v>
      </c>
      <c r="JH54">
        <v>0</v>
      </c>
      <c r="JJ54">
        <v>0</v>
      </c>
      <c r="JK54">
        <v>0</v>
      </c>
      <c r="JL54">
        <v>0</v>
      </c>
      <c r="JM54">
        <v>0</v>
      </c>
      <c r="JO54">
        <v>0</v>
      </c>
      <c r="JP54">
        <v>12.718</v>
      </c>
      <c r="JQ54">
        <v>4.343</v>
      </c>
      <c r="JR54">
        <v>0</v>
      </c>
      <c r="JS54">
        <v>123053</v>
      </c>
      <c r="JT54">
        <v>48258</v>
      </c>
      <c r="JU54">
        <v>0</v>
      </c>
      <c r="JW54">
        <v>0</v>
      </c>
      <c r="JX54">
        <v>0</v>
      </c>
      <c r="JY54">
        <v>0</v>
      </c>
      <c r="JZ54">
        <v>0</v>
      </c>
      <c r="KD54">
        <v>0</v>
      </c>
      <c r="KE54">
        <v>7559</v>
      </c>
      <c r="KG54">
        <v>0</v>
      </c>
      <c r="KH54">
        <v>0</v>
      </c>
      <c r="KI54">
        <v>0</v>
      </c>
      <c r="KJ54">
        <v>1</v>
      </c>
      <c r="KK54">
        <v>0</v>
      </c>
      <c r="KL54">
        <v>622</v>
      </c>
      <c r="KM54">
        <v>0</v>
      </c>
      <c r="KN54">
        <v>0</v>
      </c>
      <c r="KO54">
        <v>0</v>
      </c>
      <c r="KP54">
        <v>0</v>
      </c>
      <c r="KQ54">
        <v>0</v>
      </c>
      <c r="KS54">
        <v>0</v>
      </c>
      <c r="KT54">
        <v>0</v>
      </c>
      <c r="KU54">
        <v>0</v>
      </c>
      <c r="KW54">
        <v>0</v>
      </c>
      <c r="KX54">
        <v>0</v>
      </c>
      <c r="KY54">
        <v>0</v>
      </c>
      <c r="KZ54">
        <v>0</v>
      </c>
      <c r="LA54">
        <v>0</v>
      </c>
      <c r="LB54">
        <v>0</v>
      </c>
      <c r="LD54">
        <v>0</v>
      </c>
      <c r="LE54">
        <v>0</v>
      </c>
      <c r="LF54">
        <v>0</v>
      </c>
      <c r="LG54">
        <v>0</v>
      </c>
      <c r="LH54">
        <v>0</v>
      </c>
      <c r="LI54">
        <v>0</v>
      </c>
      <c r="LJ54">
        <v>491.15800000000002</v>
      </c>
      <c r="LK54">
        <v>2</v>
      </c>
      <c r="LL54">
        <v>67080</v>
      </c>
      <c r="LM54">
        <v>10363</v>
      </c>
      <c r="LN54">
        <v>0</v>
      </c>
      <c r="LO54">
        <v>0</v>
      </c>
      <c r="LP54">
        <v>0</v>
      </c>
      <c r="LQ54">
        <v>0</v>
      </c>
      <c r="LR54">
        <v>0</v>
      </c>
      <c r="LS54">
        <v>0</v>
      </c>
      <c r="LT54">
        <v>0</v>
      </c>
      <c r="LU54">
        <v>0</v>
      </c>
      <c r="LV54">
        <v>0</v>
      </c>
      <c r="LW54">
        <v>0</v>
      </c>
      <c r="LX54">
        <v>0</v>
      </c>
      <c r="LY54">
        <v>0</v>
      </c>
      <c r="LZ54">
        <v>0</v>
      </c>
      <c r="MA54">
        <v>0</v>
      </c>
      <c r="MB54">
        <v>0</v>
      </c>
      <c r="MC54">
        <v>0</v>
      </c>
      <c r="MD54">
        <v>0</v>
      </c>
      <c r="ME54">
        <v>0</v>
      </c>
      <c r="MF54">
        <v>0</v>
      </c>
      <c r="MG54">
        <v>4774468</v>
      </c>
      <c r="MH54">
        <v>0</v>
      </c>
      <c r="MI54">
        <v>0</v>
      </c>
      <c r="MJ54">
        <v>0</v>
      </c>
      <c r="MK54">
        <v>0</v>
      </c>
      <c r="ML54">
        <v>0</v>
      </c>
    </row>
    <row r="55" spans="1:350" customFormat="1" x14ac:dyDescent="0.3">
      <c r="A55">
        <v>45755</v>
      </c>
      <c r="B55" s="4">
        <v>57833</v>
      </c>
      <c r="C55">
        <v>9</v>
      </c>
      <c r="D55">
        <v>2026</v>
      </c>
      <c r="E55">
        <v>6215</v>
      </c>
      <c r="F55">
        <v>0</v>
      </c>
      <c r="G55">
        <v>202.922</v>
      </c>
      <c r="H55">
        <v>193.86200000000002</v>
      </c>
      <c r="I55">
        <v>193.86200000000002</v>
      </c>
      <c r="J55">
        <v>202.922</v>
      </c>
      <c r="K55">
        <v>0</v>
      </c>
      <c r="L55">
        <v>6215</v>
      </c>
      <c r="M55">
        <v>0</v>
      </c>
      <c r="N55">
        <v>0</v>
      </c>
      <c r="P55">
        <v>202.99700000000001</v>
      </c>
      <c r="Q55">
        <v>0</v>
      </c>
      <c r="R55">
        <v>95640</v>
      </c>
      <c r="S55">
        <v>471.13900000000001</v>
      </c>
      <c r="U55">
        <v>0</v>
      </c>
      <c r="V55">
        <v>14.345000000000001</v>
      </c>
      <c r="W55">
        <v>8915</v>
      </c>
      <c r="X55">
        <v>8915</v>
      </c>
      <c r="Z55">
        <v>0</v>
      </c>
      <c r="AC55">
        <v>0</v>
      </c>
      <c r="AD55" t="s">
        <v>427</v>
      </c>
      <c r="AE55">
        <v>0</v>
      </c>
      <c r="AH55">
        <v>0</v>
      </c>
      <c r="AI55">
        <v>0</v>
      </c>
      <c r="AJ55">
        <v>6215</v>
      </c>
      <c r="AK55" t="s">
        <v>753</v>
      </c>
      <c r="AL55" t="s">
        <v>477</v>
      </c>
      <c r="AM55">
        <v>0</v>
      </c>
      <c r="AN55">
        <v>0</v>
      </c>
      <c r="AO55">
        <v>0</v>
      </c>
      <c r="AP55">
        <v>0</v>
      </c>
      <c r="AQ55">
        <v>0</v>
      </c>
      <c r="AS55">
        <v>0</v>
      </c>
      <c r="AT55">
        <v>0</v>
      </c>
      <c r="AU55">
        <v>0</v>
      </c>
      <c r="AV55">
        <v>0</v>
      </c>
      <c r="AW55">
        <v>2303877</v>
      </c>
      <c r="AX55">
        <v>2272047</v>
      </c>
      <c r="AY55">
        <v>0</v>
      </c>
      <c r="AZ55">
        <v>95640</v>
      </c>
      <c r="BA55">
        <v>16</v>
      </c>
      <c r="BB55">
        <v>0</v>
      </c>
      <c r="BC55">
        <v>0</v>
      </c>
      <c r="BD55">
        <v>0</v>
      </c>
      <c r="BE55">
        <v>0</v>
      </c>
      <c r="BF55">
        <v>2018959</v>
      </c>
      <c r="BG55">
        <v>0</v>
      </c>
      <c r="BJ55">
        <v>0</v>
      </c>
      <c r="BK55">
        <v>0</v>
      </c>
      <c r="BL55">
        <v>0</v>
      </c>
      <c r="BM55">
        <v>0</v>
      </c>
      <c r="BN55">
        <v>0</v>
      </c>
      <c r="BO55">
        <v>0</v>
      </c>
      <c r="BP55">
        <v>0</v>
      </c>
      <c r="BQ55">
        <v>896</v>
      </c>
      <c r="BS55">
        <v>0</v>
      </c>
      <c r="BT55">
        <v>0</v>
      </c>
      <c r="BU55">
        <v>0</v>
      </c>
      <c r="BV55">
        <v>0</v>
      </c>
      <c r="BW55">
        <v>0</v>
      </c>
      <c r="BY55">
        <v>0</v>
      </c>
      <c r="CA55">
        <v>0</v>
      </c>
      <c r="CB55">
        <v>0</v>
      </c>
      <c r="CC55">
        <v>0</v>
      </c>
      <c r="CD55">
        <v>0</v>
      </c>
      <c r="CE55">
        <v>0</v>
      </c>
      <c r="CF55">
        <v>0</v>
      </c>
      <c r="CG55">
        <v>0</v>
      </c>
      <c r="CH55">
        <v>32304</v>
      </c>
      <c r="CI55">
        <v>0</v>
      </c>
      <c r="CJ55">
        <v>4</v>
      </c>
      <c r="CK55">
        <v>0</v>
      </c>
      <c r="CL55">
        <v>0</v>
      </c>
      <c r="CN55">
        <v>0</v>
      </c>
      <c r="CO55">
        <v>1</v>
      </c>
      <c r="CP55">
        <v>0</v>
      </c>
      <c r="CQ55">
        <v>0</v>
      </c>
      <c r="CR55">
        <v>202.922</v>
      </c>
      <c r="CS55">
        <v>0</v>
      </c>
      <c r="CT55">
        <v>0</v>
      </c>
      <c r="CU55">
        <v>0</v>
      </c>
      <c r="CV55">
        <v>0</v>
      </c>
      <c r="CW55">
        <v>0</v>
      </c>
      <c r="CX55">
        <v>0</v>
      </c>
      <c r="CY55">
        <v>0</v>
      </c>
      <c r="CZ55">
        <v>0</v>
      </c>
      <c r="DB55">
        <v>1204852</v>
      </c>
      <c r="DC55">
        <v>0</v>
      </c>
      <c r="DD55">
        <v>0</v>
      </c>
      <c r="DE55">
        <v>182721</v>
      </c>
      <c r="DF55">
        <v>182721</v>
      </c>
      <c r="DG55">
        <v>29.400000000000002</v>
      </c>
      <c r="DH55">
        <v>0</v>
      </c>
      <c r="DI55">
        <v>0</v>
      </c>
      <c r="DK55">
        <v>4020</v>
      </c>
      <c r="DL55">
        <v>0</v>
      </c>
      <c r="DM55">
        <v>177996</v>
      </c>
      <c r="DN55">
        <v>474</v>
      </c>
      <c r="DO55">
        <v>0</v>
      </c>
      <c r="DP55">
        <v>0</v>
      </c>
      <c r="DQ55">
        <v>0</v>
      </c>
      <c r="DR55">
        <v>0</v>
      </c>
      <c r="DS55">
        <v>0</v>
      </c>
      <c r="DT55">
        <v>0</v>
      </c>
      <c r="DU55">
        <v>0</v>
      </c>
      <c r="DV55">
        <v>0</v>
      </c>
      <c r="DW55">
        <v>0</v>
      </c>
      <c r="DX55">
        <v>0</v>
      </c>
      <c r="DY55">
        <v>0</v>
      </c>
      <c r="DZ55">
        <v>0</v>
      </c>
      <c r="EA55">
        <v>0</v>
      </c>
      <c r="EB55">
        <v>0</v>
      </c>
      <c r="EC55">
        <v>0.56700000000000006</v>
      </c>
      <c r="ED55">
        <v>4052</v>
      </c>
      <c r="EE55">
        <v>0</v>
      </c>
      <c r="EF55">
        <v>0</v>
      </c>
      <c r="EG55">
        <v>0</v>
      </c>
      <c r="EH55">
        <v>174418</v>
      </c>
      <c r="EI55">
        <v>0</v>
      </c>
      <c r="EJ55">
        <v>0</v>
      </c>
      <c r="EK55">
        <v>8.6180000000000003</v>
      </c>
      <c r="EL55">
        <v>0</v>
      </c>
      <c r="EM55">
        <v>0</v>
      </c>
      <c r="EN55">
        <v>0.442</v>
      </c>
      <c r="EO55">
        <v>0</v>
      </c>
      <c r="EP55">
        <v>0</v>
      </c>
      <c r="EQ55">
        <v>9.06</v>
      </c>
      <c r="ER55">
        <v>0</v>
      </c>
      <c r="ES55">
        <v>28.064</v>
      </c>
      <c r="ET55">
        <v>0</v>
      </c>
      <c r="EV55">
        <v>0</v>
      </c>
      <c r="EW55">
        <v>0</v>
      </c>
      <c r="EX55">
        <v>0</v>
      </c>
      <c r="EZ55">
        <v>1923319</v>
      </c>
      <c r="FA55">
        <v>0</v>
      </c>
      <c r="FB55">
        <v>2018485</v>
      </c>
      <c r="FC55">
        <v>0</v>
      </c>
      <c r="FD55">
        <v>0</v>
      </c>
      <c r="FE55">
        <v>297175</v>
      </c>
      <c r="FF55">
        <v>51553</v>
      </c>
      <c r="FG55">
        <v>7.0629999999999998E-2</v>
      </c>
      <c r="FH55">
        <v>3.1918000000000002E-2</v>
      </c>
      <c r="FI55">
        <v>0</v>
      </c>
      <c r="FJ55">
        <v>0</v>
      </c>
      <c r="FK55">
        <v>324.85300000000001</v>
      </c>
      <c r="FL55">
        <v>2399517</v>
      </c>
      <c r="FM55">
        <v>0</v>
      </c>
      <c r="FN55">
        <v>0</v>
      </c>
      <c r="FO55">
        <v>0</v>
      </c>
      <c r="FP55">
        <v>0</v>
      </c>
      <c r="FQ55">
        <v>0</v>
      </c>
      <c r="FR55">
        <v>0</v>
      </c>
      <c r="FS55">
        <v>0</v>
      </c>
      <c r="FT55">
        <v>0</v>
      </c>
      <c r="FU55">
        <v>0</v>
      </c>
      <c r="FV55">
        <v>0</v>
      </c>
      <c r="FW55">
        <v>0</v>
      </c>
      <c r="FX55">
        <v>0</v>
      </c>
      <c r="FY55">
        <v>0</v>
      </c>
      <c r="GB55">
        <v>0</v>
      </c>
      <c r="GC55">
        <v>0</v>
      </c>
      <c r="GD55">
        <v>0</v>
      </c>
      <c r="GF55">
        <v>0</v>
      </c>
      <c r="GG55">
        <v>0</v>
      </c>
      <c r="GH55">
        <v>0</v>
      </c>
      <c r="GI55">
        <v>0</v>
      </c>
      <c r="GK55">
        <v>0</v>
      </c>
      <c r="GL55">
        <v>0</v>
      </c>
      <c r="GM55">
        <v>0</v>
      </c>
      <c r="GN55">
        <v>0</v>
      </c>
      <c r="GO55">
        <v>0</v>
      </c>
      <c r="GQ55">
        <v>0</v>
      </c>
      <c r="GR55">
        <v>0</v>
      </c>
      <c r="GS55">
        <v>0</v>
      </c>
      <c r="GT55">
        <v>0</v>
      </c>
      <c r="HB55">
        <v>379934357</v>
      </c>
      <c r="HC55">
        <v>3.9798E-2</v>
      </c>
      <c r="HD55">
        <v>32304</v>
      </c>
      <c r="HE55">
        <v>0</v>
      </c>
      <c r="HF55">
        <v>260551</v>
      </c>
      <c r="HG55">
        <v>23617</v>
      </c>
      <c r="HH55">
        <v>51754</v>
      </c>
      <c r="HI55">
        <v>0</v>
      </c>
      <c r="HJ55">
        <v>108079</v>
      </c>
      <c r="HK55">
        <v>0</v>
      </c>
      <c r="HL55">
        <v>0</v>
      </c>
      <c r="HM55">
        <v>0</v>
      </c>
      <c r="HN55">
        <v>0</v>
      </c>
      <c r="HO55">
        <v>0</v>
      </c>
      <c r="HP55">
        <v>0</v>
      </c>
      <c r="HQ55">
        <v>0</v>
      </c>
      <c r="HR55">
        <v>0</v>
      </c>
      <c r="HS55">
        <v>1922845</v>
      </c>
      <c r="HT55">
        <v>51553</v>
      </c>
      <c r="HW55">
        <v>0</v>
      </c>
      <c r="HX55">
        <v>35</v>
      </c>
      <c r="HY55">
        <v>34</v>
      </c>
      <c r="HZ55">
        <v>22</v>
      </c>
      <c r="IA55">
        <v>24</v>
      </c>
      <c r="IB55">
        <v>6</v>
      </c>
      <c r="IC55">
        <v>121</v>
      </c>
      <c r="ID55">
        <v>0</v>
      </c>
      <c r="IE55">
        <v>0</v>
      </c>
      <c r="IF55">
        <v>0</v>
      </c>
      <c r="IG55">
        <v>38</v>
      </c>
      <c r="IH55">
        <v>83.27300000000001</v>
      </c>
      <c r="II55">
        <v>0</v>
      </c>
      <c r="IJ55">
        <v>14.345000000000001</v>
      </c>
      <c r="IK55">
        <v>0</v>
      </c>
      <c r="IL55">
        <v>0</v>
      </c>
      <c r="IM55">
        <v>0</v>
      </c>
      <c r="IN55">
        <v>0</v>
      </c>
      <c r="IO55">
        <v>0</v>
      </c>
      <c r="IP55">
        <v>0</v>
      </c>
      <c r="IQ55">
        <v>14.345000000000001</v>
      </c>
      <c r="IR55">
        <v>8915</v>
      </c>
      <c r="IS55">
        <v>0</v>
      </c>
      <c r="IT55">
        <v>0</v>
      </c>
      <c r="IU55">
        <v>0</v>
      </c>
      <c r="IV55">
        <v>0</v>
      </c>
      <c r="IW55">
        <v>6215</v>
      </c>
      <c r="IX55">
        <v>0</v>
      </c>
      <c r="IY55">
        <v>0</v>
      </c>
      <c r="IZ55">
        <v>0</v>
      </c>
      <c r="JA55">
        <v>0</v>
      </c>
      <c r="JB55">
        <v>0</v>
      </c>
      <c r="JC55">
        <v>0</v>
      </c>
      <c r="JD55">
        <v>0</v>
      </c>
      <c r="JE55">
        <v>0</v>
      </c>
      <c r="JF55">
        <v>0</v>
      </c>
      <c r="JG55">
        <v>0</v>
      </c>
      <c r="JH55">
        <v>0</v>
      </c>
      <c r="JJ55">
        <v>0</v>
      </c>
      <c r="JK55">
        <v>0</v>
      </c>
      <c r="JL55">
        <v>0</v>
      </c>
      <c r="JM55">
        <v>0</v>
      </c>
      <c r="JO55">
        <v>0</v>
      </c>
      <c r="JP55">
        <v>0</v>
      </c>
      <c r="JQ55">
        <v>0</v>
      </c>
      <c r="JR55">
        <v>0</v>
      </c>
      <c r="JS55">
        <v>0</v>
      </c>
      <c r="JT55">
        <v>0</v>
      </c>
      <c r="JU55">
        <v>0</v>
      </c>
      <c r="JW55">
        <v>0</v>
      </c>
      <c r="JX55">
        <v>0</v>
      </c>
      <c r="JY55">
        <v>0</v>
      </c>
      <c r="JZ55">
        <v>0</v>
      </c>
      <c r="KD55">
        <v>0</v>
      </c>
      <c r="KE55">
        <v>7559</v>
      </c>
      <c r="KG55">
        <v>0</v>
      </c>
      <c r="KH55">
        <v>0</v>
      </c>
      <c r="KI55">
        <v>0</v>
      </c>
      <c r="KJ55">
        <v>13</v>
      </c>
      <c r="KK55">
        <v>25</v>
      </c>
      <c r="KL55">
        <v>8080</v>
      </c>
      <c r="KM55">
        <v>15538</v>
      </c>
      <c r="KN55">
        <v>0</v>
      </c>
      <c r="KO55">
        <v>0</v>
      </c>
      <c r="KP55">
        <v>0</v>
      </c>
      <c r="KQ55">
        <v>0</v>
      </c>
      <c r="KS55">
        <v>0</v>
      </c>
      <c r="KT55">
        <v>0</v>
      </c>
      <c r="KU55">
        <v>0</v>
      </c>
      <c r="KW55">
        <v>0</v>
      </c>
      <c r="KX55">
        <v>0</v>
      </c>
      <c r="KY55">
        <v>0</v>
      </c>
      <c r="KZ55">
        <v>0</v>
      </c>
      <c r="LA55">
        <v>0</v>
      </c>
      <c r="LB55">
        <v>0</v>
      </c>
      <c r="LD55">
        <v>0</v>
      </c>
      <c r="LE55">
        <v>0</v>
      </c>
      <c r="LF55">
        <v>0</v>
      </c>
      <c r="LG55">
        <v>0</v>
      </c>
      <c r="LH55">
        <v>0</v>
      </c>
      <c r="LI55">
        <v>0</v>
      </c>
      <c r="LJ55">
        <v>353.50400000000002</v>
      </c>
      <c r="LK55">
        <v>3</v>
      </c>
      <c r="LL55">
        <v>100620</v>
      </c>
      <c r="LM55">
        <v>7459</v>
      </c>
      <c r="LN55">
        <v>0</v>
      </c>
      <c r="LO55">
        <v>0</v>
      </c>
      <c r="LP55">
        <v>0</v>
      </c>
      <c r="LQ55">
        <v>0</v>
      </c>
      <c r="LR55">
        <v>0</v>
      </c>
      <c r="LS55">
        <v>0</v>
      </c>
      <c r="LT55">
        <v>0</v>
      </c>
      <c r="LU55">
        <v>0</v>
      </c>
      <c r="LV55">
        <v>0</v>
      </c>
      <c r="LW55">
        <v>0</v>
      </c>
      <c r="LX55">
        <v>0</v>
      </c>
      <c r="LY55">
        <v>0</v>
      </c>
      <c r="LZ55">
        <v>0</v>
      </c>
      <c r="MA55">
        <v>0</v>
      </c>
      <c r="MB55">
        <v>0</v>
      </c>
      <c r="MC55">
        <v>0</v>
      </c>
      <c r="MD55">
        <v>0</v>
      </c>
      <c r="ME55">
        <v>0</v>
      </c>
      <c r="MF55">
        <v>0</v>
      </c>
      <c r="MG55">
        <v>2303877</v>
      </c>
      <c r="MH55">
        <v>0</v>
      </c>
      <c r="MI55">
        <v>0</v>
      </c>
      <c r="MJ55">
        <v>0</v>
      </c>
      <c r="MK55">
        <v>0</v>
      </c>
      <c r="ML55">
        <v>0</v>
      </c>
    </row>
    <row r="56" spans="1:350" customFormat="1" x14ac:dyDescent="0.3">
      <c r="A56">
        <v>45755</v>
      </c>
      <c r="B56" s="4">
        <v>57834</v>
      </c>
      <c r="C56">
        <v>9</v>
      </c>
      <c r="D56">
        <v>2026</v>
      </c>
      <c r="E56">
        <v>6215</v>
      </c>
      <c r="F56">
        <v>0</v>
      </c>
      <c r="G56">
        <v>501.84500000000003</v>
      </c>
      <c r="H56">
        <v>403.846</v>
      </c>
      <c r="I56">
        <v>403.846</v>
      </c>
      <c r="J56">
        <v>501.84500000000003</v>
      </c>
      <c r="K56">
        <v>0</v>
      </c>
      <c r="L56">
        <v>6215</v>
      </c>
      <c r="M56">
        <v>0</v>
      </c>
      <c r="N56">
        <v>0</v>
      </c>
      <c r="P56">
        <v>502.053</v>
      </c>
      <c r="Q56">
        <v>0</v>
      </c>
      <c r="R56">
        <v>236537</v>
      </c>
      <c r="S56">
        <v>471.13900000000001</v>
      </c>
      <c r="U56">
        <v>0</v>
      </c>
      <c r="V56">
        <v>90.713999999999999</v>
      </c>
      <c r="W56">
        <v>56379</v>
      </c>
      <c r="X56">
        <v>56379</v>
      </c>
      <c r="Z56">
        <v>0</v>
      </c>
      <c r="AC56">
        <v>0</v>
      </c>
      <c r="AD56" t="s">
        <v>427</v>
      </c>
      <c r="AE56">
        <v>0</v>
      </c>
      <c r="AH56">
        <v>0</v>
      </c>
      <c r="AI56">
        <v>0</v>
      </c>
      <c r="AJ56">
        <v>6215</v>
      </c>
      <c r="AK56" t="s">
        <v>753</v>
      </c>
      <c r="AL56" t="s">
        <v>478</v>
      </c>
      <c r="AM56">
        <v>0</v>
      </c>
      <c r="AN56">
        <v>0</v>
      </c>
      <c r="AO56">
        <v>0</v>
      </c>
      <c r="AP56">
        <v>0</v>
      </c>
      <c r="AQ56">
        <v>0</v>
      </c>
      <c r="AS56">
        <v>0</v>
      </c>
      <c r="AT56">
        <v>0</v>
      </c>
      <c r="AU56">
        <v>0</v>
      </c>
      <c r="AV56">
        <v>0</v>
      </c>
      <c r="AW56">
        <v>6228959</v>
      </c>
      <c r="AX56">
        <v>6150198</v>
      </c>
      <c r="AY56">
        <v>0</v>
      </c>
      <c r="AZ56">
        <v>236537</v>
      </c>
      <c r="BA56">
        <v>22.333000000000002</v>
      </c>
      <c r="BB56">
        <v>0</v>
      </c>
      <c r="BC56">
        <v>0</v>
      </c>
      <c r="BD56">
        <v>0</v>
      </c>
      <c r="BE56">
        <v>0</v>
      </c>
      <c r="BF56">
        <v>5292167</v>
      </c>
      <c r="BG56">
        <v>0</v>
      </c>
      <c r="BJ56">
        <v>0</v>
      </c>
      <c r="BK56">
        <v>0</v>
      </c>
      <c r="BL56">
        <v>0</v>
      </c>
      <c r="BM56">
        <v>0</v>
      </c>
      <c r="BN56">
        <v>0</v>
      </c>
      <c r="BO56">
        <v>0</v>
      </c>
      <c r="BP56">
        <v>0</v>
      </c>
      <c r="BQ56">
        <v>857</v>
      </c>
      <c r="BS56">
        <v>0</v>
      </c>
      <c r="BT56">
        <v>0</v>
      </c>
      <c r="BU56">
        <v>0</v>
      </c>
      <c r="BV56">
        <v>0</v>
      </c>
      <c r="BW56">
        <v>0</v>
      </c>
      <c r="BY56">
        <v>0</v>
      </c>
      <c r="CA56">
        <v>0</v>
      </c>
      <c r="CB56">
        <v>0</v>
      </c>
      <c r="CC56">
        <v>0</v>
      </c>
      <c r="CD56">
        <v>0</v>
      </c>
      <c r="CE56">
        <v>0</v>
      </c>
      <c r="CF56">
        <v>0</v>
      </c>
      <c r="CG56">
        <v>0</v>
      </c>
      <c r="CH56">
        <v>79890</v>
      </c>
      <c r="CI56">
        <v>0</v>
      </c>
      <c r="CJ56">
        <v>4</v>
      </c>
      <c r="CK56">
        <v>0</v>
      </c>
      <c r="CL56">
        <v>0</v>
      </c>
      <c r="CN56">
        <v>0</v>
      </c>
      <c r="CO56">
        <v>1</v>
      </c>
      <c r="CP56">
        <v>0</v>
      </c>
      <c r="CQ56">
        <v>1</v>
      </c>
      <c r="CR56">
        <v>501.84500000000003</v>
      </c>
      <c r="CS56">
        <v>0</v>
      </c>
      <c r="CT56">
        <v>0</v>
      </c>
      <c r="CU56">
        <v>0</v>
      </c>
      <c r="CV56">
        <v>0</v>
      </c>
      <c r="CW56">
        <v>0</v>
      </c>
      <c r="CX56">
        <v>0</v>
      </c>
      <c r="CY56">
        <v>0</v>
      </c>
      <c r="CZ56">
        <v>0</v>
      </c>
      <c r="DB56">
        <v>2509903</v>
      </c>
      <c r="DC56">
        <v>0</v>
      </c>
      <c r="DD56">
        <v>0</v>
      </c>
      <c r="DE56">
        <v>697711</v>
      </c>
      <c r="DF56">
        <v>697711</v>
      </c>
      <c r="DG56">
        <v>112.26300000000001</v>
      </c>
      <c r="DH56">
        <v>0</v>
      </c>
      <c r="DI56">
        <v>0</v>
      </c>
      <c r="DK56">
        <v>3420</v>
      </c>
      <c r="DL56">
        <v>0</v>
      </c>
      <c r="DM56">
        <v>423816</v>
      </c>
      <c r="DN56">
        <v>1128</v>
      </c>
      <c r="DO56">
        <v>0</v>
      </c>
      <c r="DP56">
        <v>0</v>
      </c>
      <c r="DQ56">
        <v>0</v>
      </c>
      <c r="DR56">
        <v>0</v>
      </c>
      <c r="DS56">
        <v>0</v>
      </c>
      <c r="DT56">
        <v>0</v>
      </c>
      <c r="DU56">
        <v>0</v>
      </c>
      <c r="DV56">
        <v>0</v>
      </c>
      <c r="DW56">
        <v>0</v>
      </c>
      <c r="DX56">
        <v>0</v>
      </c>
      <c r="DY56">
        <v>0</v>
      </c>
      <c r="DZ56">
        <v>0</v>
      </c>
      <c r="EA56">
        <v>0</v>
      </c>
      <c r="EB56">
        <v>0</v>
      </c>
      <c r="EC56">
        <v>34.520000000000003</v>
      </c>
      <c r="ED56">
        <v>246723</v>
      </c>
      <c r="EE56">
        <v>0</v>
      </c>
      <c r="EF56">
        <v>0</v>
      </c>
      <c r="EG56">
        <v>0</v>
      </c>
      <c r="EH56">
        <v>178221</v>
      </c>
      <c r="EI56">
        <v>0</v>
      </c>
      <c r="EJ56">
        <v>0</v>
      </c>
      <c r="EK56">
        <v>9.3420000000000005</v>
      </c>
      <c r="EL56">
        <v>0</v>
      </c>
      <c r="EM56">
        <v>0</v>
      </c>
      <c r="EN56">
        <v>0.13</v>
      </c>
      <c r="EO56">
        <v>0</v>
      </c>
      <c r="EP56">
        <v>0</v>
      </c>
      <c r="EQ56">
        <v>9.4720000000000013</v>
      </c>
      <c r="ER56">
        <v>0</v>
      </c>
      <c r="ES56">
        <v>28.676000000000002</v>
      </c>
      <c r="ET56">
        <v>0</v>
      </c>
      <c r="EV56">
        <v>0</v>
      </c>
      <c r="EW56">
        <v>0</v>
      </c>
      <c r="EX56">
        <v>0</v>
      </c>
      <c r="EZ56">
        <v>5236100</v>
      </c>
      <c r="FA56">
        <v>0</v>
      </c>
      <c r="FB56">
        <v>5471508</v>
      </c>
      <c r="FC56">
        <v>0</v>
      </c>
      <c r="FD56">
        <v>0</v>
      </c>
      <c r="FE56">
        <v>778966</v>
      </c>
      <c r="FF56">
        <v>135132</v>
      </c>
      <c r="FG56">
        <v>7.0629999999999998E-2</v>
      </c>
      <c r="FH56">
        <v>3.1918000000000002E-2</v>
      </c>
      <c r="FI56">
        <v>0</v>
      </c>
      <c r="FJ56">
        <v>0</v>
      </c>
      <c r="FK56">
        <v>851.51499999999999</v>
      </c>
      <c r="FL56">
        <v>6465496</v>
      </c>
      <c r="FM56">
        <v>0</v>
      </c>
      <c r="FN56">
        <v>0</v>
      </c>
      <c r="FO56">
        <v>26400</v>
      </c>
      <c r="FP56">
        <v>0</v>
      </c>
      <c r="FQ56">
        <v>26400</v>
      </c>
      <c r="FR56">
        <v>26400</v>
      </c>
      <c r="FS56">
        <v>0</v>
      </c>
      <c r="FT56">
        <v>0</v>
      </c>
      <c r="FU56">
        <v>0</v>
      </c>
      <c r="FV56">
        <v>0</v>
      </c>
      <c r="FW56">
        <v>0</v>
      </c>
      <c r="FX56">
        <v>0</v>
      </c>
      <c r="FY56">
        <v>0</v>
      </c>
      <c r="GB56">
        <v>871713</v>
      </c>
      <c r="GC56">
        <v>871713</v>
      </c>
      <c r="GD56">
        <v>88.527000000000001</v>
      </c>
      <c r="GF56">
        <v>0</v>
      </c>
      <c r="GG56">
        <v>0</v>
      </c>
      <c r="GH56">
        <v>0</v>
      </c>
      <c r="GI56">
        <v>0</v>
      </c>
      <c r="GK56">
        <v>0</v>
      </c>
      <c r="GL56">
        <v>0</v>
      </c>
      <c r="GM56">
        <v>0</v>
      </c>
      <c r="GN56">
        <v>0</v>
      </c>
      <c r="GO56">
        <v>0</v>
      </c>
      <c r="GQ56">
        <v>0</v>
      </c>
      <c r="GR56">
        <v>0</v>
      </c>
      <c r="GS56">
        <v>0</v>
      </c>
      <c r="GT56">
        <v>0</v>
      </c>
      <c r="HB56">
        <v>379934357</v>
      </c>
      <c r="HC56">
        <v>3.9798E-2</v>
      </c>
      <c r="HD56">
        <v>79890</v>
      </c>
      <c r="HE56">
        <v>0</v>
      </c>
      <c r="HF56">
        <v>542769</v>
      </c>
      <c r="HG56">
        <v>622</v>
      </c>
      <c r="HH56">
        <v>0</v>
      </c>
      <c r="HI56">
        <v>0</v>
      </c>
      <c r="HJ56">
        <v>110577</v>
      </c>
      <c r="HK56">
        <v>8177</v>
      </c>
      <c r="HL56">
        <v>8933</v>
      </c>
      <c r="HM56">
        <v>0</v>
      </c>
      <c r="HN56">
        <v>77549</v>
      </c>
      <c r="HO56">
        <v>0</v>
      </c>
      <c r="HP56">
        <v>136960</v>
      </c>
      <c r="HQ56">
        <v>0</v>
      </c>
      <c r="HR56">
        <v>0</v>
      </c>
      <c r="HS56">
        <v>5234971</v>
      </c>
      <c r="HT56">
        <v>135132</v>
      </c>
      <c r="HW56">
        <v>0</v>
      </c>
      <c r="HX56">
        <v>87</v>
      </c>
      <c r="HY56">
        <v>57</v>
      </c>
      <c r="HZ56">
        <v>65</v>
      </c>
      <c r="IA56">
        <v>72</v>
      </c>
      <c r="IB56">
        <v>160</v>
      </c>
      <c r="IC56">
        <v>441</v>
      </c>
      <c r="ID56">
        <v>0</v>
      </c>
      <c r="IE56">
        <v>0</v>
      </c>
      <c r="IF56">
        <v>0</v>
      </c>
      <c r="IG56">
        <v>1</v>
      </c>
      <c r="IH56">
        <v>0</v>
      </c>
      <c r="II56">
        <v>498.03500000000003</v>
      </c>
      <c r="IJ56">
        <v>90.713999999999999</v>
      </c>
      <c r="IK56">
        <v>0</v>
      </c>
      <c r="IL56">
        <v>0</v>
      </c>
      <c r="IM56">
        <v>0</v>
      </c>
      <c r="IN56">
        <v>0</v>
      </c>
      <c r="IO56">
        <v>0</v>
      </c>
      <c r="IP56">
        <v>498.03500000000003</v>
      </c>
      <c r="IQ56">
        <v>90.713999999999999</v>
      </c>
      <c r="IR56">
        <v>56379</v>
      </c>
      <c r="IS56">
        <v>0</v>
      </c>
      <c r="IT56">
        <v>0</v>
      </c>
      <c r="IU56">
        <v>0</v>
      </c>
      <c r="IV56">
        <v>0</v>
      </c>
      <c r="IW56">
        <v>6215</v>
      </c>
      <c r="IX56">
        <v>0</v>
      </c>
      <c r="IY56">
        <v>0</v>
      </c>
      <c r="IZ56">
        <v>136960</v>
      </c>
      <c r="JA56">
        <v>0</v>
      </c>
      <c r="JB56">
        <v>2</v>
      </c>
      <c r="JC56">
        <v>46035</v>
      </c>
      <c r="JD56">
        <v>2</v>
      </c>
      <c r="JE56">
        <v>21424</v>
      </c>
      <c r="JF56">
        <v>2</v>
      </c>
      <c r="JG56">
        <v>10090</v>
      </c>
      <c r="JH56">
        <v>0</v>
      </c>
      <c r="JJ56">
        <v>0</v>
      </c>
      <c r="JK56">
        <v>0</v>
      </c>
      <c r="JL56">
        <v>0</v>
      </c>
      <c r="JM56">
        <v>0</v>
      </c>
      <c r="JO56">
        <v>4.1280000000000001</v>
      </c>
      <c r="JP56">
        <v>69.927000000000007</v>
      </c>
      <c r="JQ56">
        <v>14.472000000000001</v>
      </c>
      <c r="JR56">
        <v>34324</v>
      </c>
      <c r="JS56">
        <v>676580</v>
      </c>
      <c r="JT56">
        <v>160809</v>
      </c>
      <c r="JU56">
        <v>0</v>
      </c>
      <c r="JW56">
        <v>0</v>
      </c>
      <c r="JX56">
        <v>0</v>
      </c>
      <c r="JY56">
        <v>0</v>
      </c>
      <c r="JZ56">
        <v>0</v>
      </c>
      <c r="KD56">
        <v>0</v>
      </c>
      <c r="KE56">
        <v>7559</v>
      </c>
      <c r="KG56">
        <v>0</v>
      </c>
      <c r="KH56">
        <v>0</v>
      </c>
      <c r="KI56">
        <v>0</v>
      </c>
      <c r="KJ56">
        <v>0</v>
      </c>
      <c r="KK56">
        <v>1</v>
      </c>
      <c r="KL56">
        <v>0</v>
      </c>
      <c r="KM56">
        <v>622</v>
      </c>
      <c r="KN56">
        <v>0</v>
      </c>
      <c r="KO56">
        <v>0</v>
      </c>
      <c r="KP56">
        <v>0</v>
      </c>
      <c r="KQ56">
        <v>0</v>
      </c>
      <c r="KS56">
        <v>0</v>
      </c>
      <c r="KT56">
        <v>0</v>
      </c>
      <c r="KU56">
        <v>0</v>
      </c>
      <c r="KW56">
        <v>0</v>
      </c>
      <c r="KX56">
        <v>0</v>
      </c>
      <c r="KY56">
        <v>0</v>
      </c>
      <c r="KZ56">
        <v>0</v>
      </c>
      <c r="LA56">
        <v>0</v>
      </c>
      <c r="LB56">
        <v>0</v>
      </c>
      <c r="LD56">
        <v>0</v>
      </c>
      <c r="LE56">
        <v>0</v>
      </c>
      <c r="LF56">
        <v>0</v>
      </c>
      <c r="LG56">
        <v>0</v>
      </c>
      <c r="LH56">
        <v>0</v>
      </c>
      <c r="LI56">
        <v>0</v>
      </c>
      <c r="LJ56">
        <v>471.91200000000003</v>
      </c>
      <c r="LK56">
        <v>3</v>
      </c>
      <c r="LL56">
        <v>100620</v>
      </c>
      <c r="LM56">
        <v>9957</v>
      </c>
      <c r="LN56">
        <v>0</v>
      </c>
      <c r="LO56">
        <v>0</v>
      </c>
      <c r="LP56">
        <v>0</v>
      </c>
      <c r="LQ56">
        <v>0</v>
      </c>
      <c r="LR56">
        <v>0</v>
      </c>
      <c r="LS56">
        <v>0</v>
      </c>
      <c r="LT56">
        <v>0</v>
      </c>
      <c r="LU56">
        <v>0</v>
      </c>
      <c r="LV56">
        <v>0</v>
      </c>
      <c r="LW56">
        <v>0</v>
      </c>
      <c r="LX56">
        <v>0</v>
      </c>
      <c r="LY56">
        <v>0</v>
      </c>
      <c r="LZ56">
        <v>0</v>
      </c>
      <c r="MA56">
        <v>0</v>
      </c>
      <c r="MB56">
        <v>0</v>
      </c>
      <c r="MC56">
        <v>0</v>
      </c>
      <c r="MD56">
        <v>0</v>
      </c>
      <c r="ME56">
        <v>0</v>
      </c>
      <c r="MF56">
        <v>0</v>
      </c>
      <c r="MG56">
        <v>6228959</v>
      </c>
      <c r="MH56">
        <v>0</v>
      </c>
      <c r="MI56">
        <v>0</v>
      </c>
      <c r="MJ56">
        <v>0</v>
      </c>
      <c r="MK56">
        <v>0</v>
      </c>
      <c r="ML56">
        <v>0</v>
      </c>
    </row>
    <row r="57" spans="1:350" customFormat="1" x14ac:dyDescent="0.3">
      <c r="A57">
        <v>45755</v>
      </c>
      <c r="B57" s="4">
        <v>57835</v>
      </c>
      <c r="C57">
        <v>9</v>
      </c>
      <c r="D57">
        <v>2026</v>
      </c>
      <c r="E57">
        <v>6215</v>
      </c>
      <c r="F57">
        <v>0</v>
      </c>
      <c r="G57">
        <v>1116.942</v>
      </c>
      <c r="H57">
        <v>1091.8330000000001</v>
      </c>
      <c r="I57">
        <v>1091.8330000000001</v>
      </c>
      <c r="J57">
        <v>1116.942</v>
      </c>
      <c r="K57">
        <v>0</v>
      </c>
      <c r="L57">
        <v>6215</v>
      </c>
      <c r="M57">
        <v>0</v>
      </c>
      <c r="N57">
        <v>0</v>
      </c>
      <c r="P57">
        <v>1118.9100000000001</v>
      </c>
      <c r="Q57">
        <v>0</v>
      </c>
      <c r="R57">
        <v>527162</v>
      </c>
      <c r="S57">
        <v>471.13900000000001</v>
      </c>
      <c r="U57">
        <v>0</v>
      </c>
      <c r="V57">
        <v>648.19299999999998</v>
      </c>
      <c r="W57">
        <v>403181</v>
      </c>
      <c r="X57">
        <v>403181</v>
      </c>
      <c r="Z57">
        <v>0</v>
      </c>
      <c r="AC57">
        <v>0</v>
      </c>
      <c r="AD57" t="s">
        <v>427</v>
      </c>
      <c r="AE57">
        <v>0</v>
      </c>
      <c r="AH57">
        <v>0</v>
      </c>
      <c r="AI57">
        <v>0</v>
      </c>
      <c r="AJ57">
        <v>6215</v>
      </c>
      <c r="AK57" t="s">
        <v>753</v>
      </c>
      <c r="AL57" t="s">
        <v>479</v>
      </c>
      <c r="AM57">
        <v>0</v>
      </c>
      <c r="AN57">
        <v>0</v>
      </c>
      <c r="AO57">
        <v>0</v>
      </c>
      <c r="AP57">
        <v>0</v>
      </c>
      <c r="AQ57">
        <v>0</v>
      </c>
      <c r="AS57">
        <v>0</v>
      </c>
      <c r="AT57">
        <v>0</v>
      </c>
      <c r="AU57">
        <v>0</v>
      </c>
      <c r="AV57">
        <v>0</v>
      </c>
      <c r="AW57">
        <v>13699065</v>
      </c>
      <c r="AX57">
        <v>13523046</v>
      </c>
      <c r="AY57">
        <v>0</v>
      </c>
      <c r="AZ57">
        <v>527162</v>
      </c>
      <c r="BA57">
        <v>0</v>
      </c>
      <c r="BB57">
        <v>2126</v>
      </c>
      <c r="BC57">
        <v>2112</v>
      </c>
      <c r="BD57">
        <v>5</v>
      </c>
      <c r="BE57">
        <v>14</v>
      </c>
      <c r="BF57">
        <v>11978671</v>
      </c>
      <c r="BG57">
        <v>0</v>
      </c>
      <c r="BJ57">
        <v>0</v>
      </c>
      <c r="BK57">
        <v>0</v>
      </c>
      <c r="BL57">
        <v>0</v>
      </c>
      <c r="BM57">
        <v>0</v>
      </c>
      <c r="BN57">
        <v>0</v>
      </c>
      <c r="BO57">
        <v>0</v>
      </c>
      <c r="BP57">
        <v>0</v>
      </c>
      <c r="BQ57">
        <v>729</v>
      </c>
      <c r="BS57">
        <v>0</v>
      </c>
      <c r="BT57">
        <v>0</v>
      </c>
      <c r="BU57">
        <v>0</v>
      </c>
      <c r="BV57">
        <v>0</v>
      </c>
      <c r="BW57">
        <v>0</v>
      </c>
      <c r="BY57">
        <v>0</v>
      </c>
      <c r="CA57">
        <v>0</v>
      </c>
      <c r="CB57">
        <v>0</v>
      </c>
      <c r="CC57">
        <v>0</v>
      </c>
      <c r="CD57">
        <v>0</v>
      </c>
      <c r="CE57">
        <v>0</v>
      </c>
      <c r="CF57">
        <v>0</v>
      </c>
      <c r="CG57">
        <v>0</v>
      </c>
      <c r="CH57">
        <v>177808</v>
      </c>
      <c r="CI57">
        <v>0</v>
      </c>
      <c r="CJ57">
        <v>4</v>
      </c>
      <c r="CK57">
        <v>0</v>
      </c>
      <c r="CL57">
        <v>0</v>
      </c>
      <c r="CN57">
        <v>0</v>
      </c>
      <c r="CO57">
        <v>1</v>
      </c>
      <c r="CP57">
        <v>0</v>
      </c>
      <c r="CQ57">
        <v>0</v>
      </c>
      <c r="CR57">
        <v>1116.942</v>
      </c>
      <c r="CS57">
        <v>0</v>
      </c>
      <c r="CT57">
        <v>0</v>
      </c>
      <c r="CU57">
        <v>0</v>
      </c>
      <c r="CV57">
        <v>0</v>
      </c>
      <c r="CW57">
        <v>0</v>
      </c>
      <c r="CX57">
        <v>0</v>
      </c>
      <c r="CY57">
        <v>0</v>
      </c>
      <c r="CZ57">
        <v>0</v>
      </c>
      <c r="DB57">
        <v>6785742</v>
      </c>
      <c r="DC57">
        <v>0</v>
      </c>
      <c r="DD57">
        <v>0</v>
      </c>
      <c r="DE57">
        <v>1929291</v>
      </c>
      <c r="DF57">
        <v>1929291</v>
      </c>
      <c r="DG57">
        <v>310.42500000000001</v>
      </c>
      <c r="DH57">
        <v>0</v>
      </c>
      <c r="DI57">
        <v>0</v>
      </c>
      <c r="DK57">
        <v>1453</v>
      </c>
      <c r="DL57">
        <v>0</v>
      </c>
      <c r="DM57">
        <v>666724</v>
      </c>
      <c r="DN57">
        <v>1775</v>
      </c>
      <c r="DO57">
        <v>0</v>
      </c>
      <c r="DP57">
        <v>0</v>
      </c>
      <c r="DQ57">
        <v>0</v>
      </c>
      <c r="DR57">
        <v>0</v>
      </c>
      <c r="DS57">
        <v>0</v>
      </c>
      <c r="DT57">
        <v>0</v>
      </c>
      <c r="DU57">
        <v>0</v>
      </c>
      <c r="DV57">
        <v>0</v>
      </c>
      <c r="DW57">
        <v>0</v>
      </c>
      <c r="DX57">
        <v>0</v>
      </c>
      <c r="DY57">
        <v>0</v>
      </c>
      <c r="DZ57">
        <v>0</v>
      </c>
      <c r="EA57">
        <v>0</v>
      </c>
      <c r="EB57">
        <v>0</v>
      </c>
      <c r="EC57">
        <v>25.008000000000003</v>
      </c>
      <c r="ED57">
        <v>178738</v>
      </c>
      <c r="EE57">
        <v>0</v>
      </c>
      <c r="EF57">
        <v>0</v>
      </c>
      <c r="EG57">
        <v>0</v>
      </c>
      <c r="EH57">
        <v>489761</v>
      </c>
      <c r="EI57">
        <v>0</v>
      </c>
      <c r="EJ57">
        <v>0</v>
      </c>
      <c r="EK57">
        <v>22.502000000000002</v>
      </c>
      <c r="EL57">
        <v>0</v>
      </c>
      <c r="EM57">
        <v>0.86899999999999999</v>
      </c>
      <c r="EN57">
        <v>1.738</v>
      </c>
      <c r="EO57">
        <v>0</v>
      </c>
      <c r="EP57">
        <v>0</v>
      </c>
      <c r="EQ57">
        <v>25.109000000000002</v>
      </c>
      <c r="ER57">
        <v>0</v>
      </c>
      <c r="ES57">
        <v>78.802999999999997</v>
      </c>
      <c r="ET57">
        <v>0</v>
      </c>
      <c r="EV57">
        <v>0</v>
      </c>
      <c r="EW57">
        <v>0</v>
      </c>
      <c r="EX57">
        <v>0</v>
      </c>
      <c r="EZ57">
        <v>11454010</v>
      </c>
      <c r="FA57">
        <v>0</v>
      </c>
      <c r="FB57">
        <v>11979383</v>
      </c>
      <c r="FC57">
        <v>0</v>
      </c>
      <c r="FD57">
        <v>0</v>
      </c>
      <c r="FE57">
        <v>1763168</v>
      </c>
      <c r="FF57">
        <v>305868</v>
      </c>
      <c r="FG57">
        <v>7.0629999999999998E-2</v>
      </c>
      <c r="FH57">
        <v>3.1918000000000002E-2</v>
      </c>
      <c r="FI57">
        <v>0</v>
      </c>
      <c r="FJ57">
        <v>0</v>
      </c>
      <c r="FK57">
        <v>1927.3810000000001</v>
      </c>
      <c r="FL57">
        <v>14226227</v>
      </c>
      <c r="FM57">
        <v>0</v>
      </c>
      <c r="FN57">
        <v>0</v>
      </c>
      <c r="FO57">
        <v>0</v>
      </c>
      <c r="FP57">
        <v>0</v>
      </c>
      <c r="FQ57">
        <v>0</v>
      </c>
      <c r="FR57">
        <v>0</v>
      </c>
      <c r="FS57">
        <v>0</v>
      </c>
      <c r="FT57">
        <v>0</v>
      </c>
      <c r="FU57">
        <v>0</v>
      </c>
      <c r="FV57">
        <v>0</v>
      </c>
      <c r="FW57">
        <v>0</v>
      </c>
      <c r="FX57">
        <v>0</v>
      </c>
      <c r="FY57">
        <v>0</v>
      </c>
      <c r="GB57">
        <v>0</v>
      </c>
      <c r="GC57">
        <v>0</v>
      </c>
      <c r="GD57">
        <v>0</v>
      </c>
      <c r="GF57">
        <v>0</v>
      </c>
      <c r="GG57">
        <v>0</v>
      </c>
      <c r="GH57">
        <v>0</v>
      </c>
      <c r="GI57">
        <v>0</v>
      </c>
      <c r="GK57">
        <v>0</v>
      </c>
      <c r="GL57">
        <v>0</v>
      </c>
      <c r="GM57">
        <v>0</v>
      </c>
      <c r="GN57">
        <v>0</v>
      </c>
      <c r="GO57">
        <v>0</v>
      </c>
      <c r="GQ57">
        <v>0</v>
      </c>
      <c r="GR57">
        <v>0</v>
      </c>
      <c r="GS57">
        <v>0</v>
      </c>
      <c r="GT57">
        <v>0</v>
      </c>
      <c r="HB57">
        <v>379934357</v>
      </c>
      <c r="HC57">
        <v>3.9798E-2</v>
      </c>
      <c r="HD57">
        <v>177808</v>
      </c>
      <c r="HE57">
        <v>0</v>
      </c>
      <c r="HF57">
        <v>1467424</v>
      </c>
      <c r="HG57">
        <v>3108</v>
      </c>
      <c r="HH57">
        <v>486419</v>
      </c>
      <c r="HI57">
        <v>0</v>
      </c>
      <c r="HJ57">
        <v>225827</v>
      </c>
      <c r="HK57">
        <v>1471</v>
      </c>
      <c r="HL57">
        <v>1030</v>
      </c>
      <c r="HM57">
        <v>0</v>
      </c>
      <c r="HN57">
        <v>7054</v>
      </c>
      <c r="HO57">
        <v>0</v>
      </c>
      <c r="HP57">
        <v>0</v>
      </c>
      <c r="HQ57">
        <v>0</v>
      </c>
      <c r="HR57">
        <v>0</v>
      </c>
      <c r="HS57">
        <v>11452221</v>
      </c>
      <c r="HT57">
        <v>305868</v>
      </c>
      <c r="HW57">
        <v>0</v>
      </c>
      <c r="HX57">
        <v>71</v>
      </c>
      <c r="HY57">
        <v>265</v>
      </c>
      <c r="HZ57">
        <v>227</v>
      </c>
      <c r="IA57">
        <v>363</v>
      </c>
      <c r="IB57">
        <v>289</v>
      </c>
      <c r="IC57">
        <v>1215</v>
      </c>
      <c r="ID57">
        <v>0</v>
      </c>
      <c r="IE57">
        <v>0.35300000000000004</v>
      </c>
      <c r="IF57">
        <v>0</v>
      </c>
      <c r="IG57">
        <v>5</v>
      </c>
      <c r="IH57">
        <v>782.65300000000002</v>
      </c>
      <c r="II57">
        <v>0</v>
      </c>
      <c r="IJ57">
        <v>648.54600000000005</v>
      </c>
      <c r="IK57">
        <v>0</v>
      </c>
      <c r="IL57">
        <v>0</v>
      </c>
      <c r="IM57">
        <v>0</v>
      </c>
      <c r="IN57">
        <v>0</v>
      </c>
      <c r="IO57">
        <v>0</v>
      </c>
      <c r="IP57">
        <v>0</v>
      </c>
      <c r="IQ57">
        <v>648.19299999999998</v>
      </c>
      <c r="IR57">
        <v>402852</v>
      </c>
      <c r="IS57">
        <v>0</v>
      </c>
      <c r="IT57">
        <v>0</v>
      </c>
      <c r="IU57">
        <v>0</v>
      </c>
      <c r="IV57">
        <v>0</v>
      </c>
      <c r="IW57">
        <v>6215</v>
      </c>
      <c r="IX57">
        <v>329</v>
      </c>
      <c r="IY57">
        <v>0</v>
      </c>
      <c r="IZ57">
        <v>0</v>
      </c>
      <c r="JA57">
        <v>0</v>
      </c>
      <c r="JB57">
        <v>0</v>
      </c>
      <c r="JC57">
        <v>0</v>
      </c>
      <c r="JD57">
        <v>0</v>
      </c>
      <c r="JE57">
        <v>0</v>
      </c>
      <c r="JF57">
        <v>1</v>
      </c>
      <c r="JG57">
        <v>7054</v>
      </c>
      <c r="JH57">
        <v>0</v>
      </c>
      <c r="JJ57">
        <v>0</v>
      </c>
      <c r="JK57">
        <v>0</v>
      </c>
      <c r="JL57">
        <v>0</v>
      </c>
      <c r="JM57">
        <v>0</v>
      </c>
      <c r="JO57">
        <v>0</v>
      </c>
      <c r="JP57">
        <v>0</v>
      </c>
      <c r="JQ57">
        <v>0</v>
      </c>
      <c r="JR57">
        <v>0</v>
      </c>
      <c r="JS57">
        <v>0</v>
      </c>
      <c r="JT57">
        <v>0</v>
      </c>
      <c r="JU57">
        <v>2175</v>
      </c>
      <c r="JW57">
        <v>0</v>
      </c>
      <c r="JX57">
        <v>0</v>
      </c>
      <c r="JY57">
        <v>0</v>
      </c>
      <c r="JZ57">
        <v>0</v>
      </c>
      <c r="KD57">
        <v>2175</v>
      </c>
      <c r="KE57">
        <v>7559</v>
      </c>
      <c r="KG57">
        <v>0</v>
      </c>
      <c r="KH57">
        <v>0</v>
      </c>
      <c r="KI57">
        <v>0</v>
      </c>
      <c r="KJ57">
        <v>5</v>
      </c>
      <c r="KK57">
        <v>0</v>
      </c>
      <c r="KL57">
        <v>3108</v>
      </c>
      <c r="KM57">
        <v>0</v>
      </c>
      <c r="KN57">
        <v>0</v>
      </c>
      <c r="KO57">
        <v>0</v>
      </c>
      <c r="KP57">
        <v>0</v>
      </c>
      <c r="KQ57">
        <v>0</v>
      </c>
      <c r="KS57">
        <v>0</v>
      </c>
      <c r="KT57">
        <v>0</v>
      </c>
      <c r="KU57">
        <v>0</v>
      </c>
      <c r="KW57">
        <v>0</v>
      </c>
      <c r="KX57">
        <v>0</v>
      </c>
      <c r="KY57">
        <v>0</v>
      </c>
      <c r="KZ57">
        <v>0</v>
      </c>
      <c r="LA57">
        <v>0</v>
      </c>
      <c r="LB57">
        <v>0</v>
      </c>
      <c r="LD57">
        <v>0</v>
      </c>
      <c r="LE57">
        <v>0</v>
      </c>
      <c r="LF57">
        <v>0</v>
      </c>
      <c r="LG57">
        <v>0</v>
      </c>
      <c r="LH57">
        <v>0</v>
      </c>
      <c r="LI57">
        <v>0</v>
      </c>
      <c r="LJ57">
        <v>1165.248</v>
      </c>
      <c r="LK57">
        <v>6</v>
      </c>
      <c r="LL57">
        <v>201240</v>
      </c>
      <c r="LM57">
        <v>24587</v>
      </c>
      <c r="LN57">
        <v>0</v>
      </c>
      <c r="LO57">
        <v>0</v>
      </c>
      <c r="LP57">
        <v>0</v>
      </c>
      <c r="LQ57">
        <v>0</v>
      </c>
      <c r="LR57">
        <v>0</v>
      </c>
      <c r="LS57">
        <v>0</v>
      </c>
      <c r="LT57">
        <v>0</v>
      </c>
      <c r="LU57">
        <v>0</v>
      </c>
      <c r="LV57">
        <v>0</v>
      </c>
      <c r="LW57">
        <v>0</v>
      </c>
      <c r="LX57">
        <v>0</v>
      </c>
      <c r="LY57">
        <v>0</v>
      </c>
      <c r="LZ57">
        <v>0</v>
      </c>
      <c r="MA57">
        <v>0</v>
      </c>
      <c r="MB57">
        <v>0</v>
      </c>
      <c r="MC57">
        <v>0</v>
      </c>
      <c r="MD57">
        <v>0</v>
      </c>
      <c r="ME57">
        <v>0</v>
      </c>
      <c r="MF57">
        <v>0</v>
      </c>
      <c r="MG57">
        <v>13699065</v>
      </c>
      <c r="MH57">
        <v>0</v>
      </c>
      <c r="MI57">
        <v>0</v>
      </c>
      <c r="MJ57">
        <v>0</v>
      </c>
      <c r="MK57">
        <v>0</v>
      </c>
      <c r="ML57">
        <v>0</v>
      </c>
    </row>
    <row r="58" spans="1:350" customFormat="1" x14ac:dyDescent="0.3">
      <c r="A58">
        <v>45755</v>
      </c>
      <c r="B58" s="4">
        <v>57836</v>
      </c>
      <c r="C58">
        <v>9</v>
      </c>
      <c r="D58">
        <v>2026</v>
      </c>
      <c r="E58">
        <v>6215</v>
      </c>
      <c r="F58">
        <v>0</v>
      </c>
      <c r="G58">
        <v>305.03800000000001</v>
      </c>
      <c r="H58">
        <v>292.63800000000003</v>
      </c>
      <c r="I58">
        <v>292.63800000000003</v>
      </c>
      <c r="J58">
        <v>305.03800000000001</v>
      </c>
      <c r="K58">
        <v>0</v>
      </c>
      <c r="L58">
        <v>6215</v>
      </c>
      <c r="M58">
        <v>0</v>
      </c>
      <c r="N58">
        <v>0</v>
      </c>
      <c r="P58">
        <v>304.38200000000001</v>
      </c>
      <c r="Q58">
        <v>0</v>
      </c>
      <c r="R58">
        <v>143406</v>
      </c>
      <c r="S58">
        <v>471.13900000000001</v>
      </c>
      <c r="U58">
        <v>0</v>
      </c>
      <c r="V58">
        <v>0</v>
      </c>
      <c r="W58">
        <v>0</v>
      </c>
      <c r="X58">
        <v>0</v>
      </c>
      <c r="Z58">
        <v>0</v>
      </c>
      <c r="AC58">
        <v>0</v>
      </c>
      <c r="AD58" t="s">
        <v>427</v>
      </c>
      <c r="AE58">
        <v>0</v>
      </c>
      <c r="AH58">
        <v>0</v>
      </c>
      <c r="AI58">
        <v>0</v>
      </c>
      <c r="AJ58">
        <v>6215</v>
      </c>
      <c r="AK58" t="s">
        <v>753</v>
      </c>
      <c r="AL58" t="s">
        <v>480</v>
      </c>
      <c r="AM58">
        <v>0</v>
      </c>
      <c r="AN58">
        <v>0</v>
      </c>
      <c r="AO58">
        <v>0</v>
      </c>
      <c r="AP58">
        <v>0</v>
      </c>
      <c r="AQ58">
        <v>0</v>
      </c>
      <c r="AS58">
        <v>0</v>
      </c>
      <c r="AT58">
        <v>0</v>
      </c>
      <c r="AU58">
        <v>0</v>
      </c>
      <c r="AV58">
        <v>0</v>
      </c>
      <c r="AW58">
        <v>3578507</v>
      </c>
      <c r="AX58">
        <v>3530777</v>
      </c>
      <c r="AY58">
        <v>0</v>
      </c>
      <c r="AZ58">
        <v>143406</v>
      </c>
      <c r="BA58">
        <v>14.083</v>
      </c>
      <c r="BB58">
        <v>6378</v>
      </c>
      <c r="BC58">
        <v>6337</v>
      </c>
      <c r="BD58">
        <v>15</v>
      </c>
      <c r="BE58">
        <v>41</v>
      </c>
      <c r="BF58">
        <v>3133026</v>
      </c>
      <c r="BG58">
        <v>0</v>
      </c>
      <c r="BJ58">
        <v>0</v>
      </c>
      <c r="BK58">
        <v>0</v>
      </c>
      <c r="BL58">
        <v>0</v>
      </c>
      <c r="BM58">
        <v>0</v>
      </c>
      <c r="BN58">
        <v>0</v>
      </c>
      <c r="BO58">
        <v>0</v>
      </c>
      <c r="BP58">
        <v>0</v>
      </c>
      <c r="BQ58">
        <v>878</v>
      </c>
      <c r="BS58">
        <v>0</v>
      </c>
      <c r="BT58">
        <v>0</v>
      </c>
      <c r="BU58">
        <v>0</v>
      </c>
      <c r="BV58">
        <v>0</v>
      </c>
      <c r="BW58">
        <v>0</v>
      </c>
      <c r="BY58">
        <v>0</v>
      </c>
      <c r="CA58">
        <v>0</v>
      </c>
      <c r="CB58">
        <v>0</v>
      </c>
      <c r="CC58">
        <v>0</v>
      </c>
      <c r="CD58">
        <v>0</v>
      </c>
      <c r="CE58">
        <v>0</v>
      </c>
      <c r="CF58">
        <v>0</v>
      </c>
      <c r="CG58">
        <v>0</v>
      </c>
      <c r="CH58">
        <v>48560</v>
      </c>
      <c r="CI58">
        <v>0</v>
      </c>
      <c r="CJ58">
        <v>4</v>
      </c>
      <c r="CK58">
        <v>0</v>
      </c>
      <c r="CL58">
        <v>0</v>
      </c>
      <c r="CN58">
        <v>0</v>
      </c>
      <c r="CO58">
        <v>1</v>
      </c>
      <c r="CP58">
        <v>0</v>
      </c>
      <c r="CQ58">
        <v>0</v>
      </c>
      <c r="CR58">
        <v>305.03800000000001</v>
      </c>
      <c r="CS58">
        <v>0</v>
      </c>
      <c r="CT58">
        <v>0</v>
      </c>
      <c r="CU58">
        <v>0</v>
      </c>
      <c r="CV58">
        <v>0</v>
      </c>
      <c r="CW58">
        <v>0</v>
      </c>
      <c r="CX58">
        <v>0</v>
      </c>
      <c r="CY58">
        <v>0</v>
      </c>
      <c r="CZ58">
        <v>0</v>
      </c>
      <c r="DB58">
        <v>1818745</v>
      </c>
      <c r="DC58">
        <v>0</v>
      </c>
      <c r="DD58">
        <v>0</v>
      </c>
      <c r="DE58">
        <v>461075</v>
      </c>
      <c r="DF58">
        <v>461075</v>
      </c>
      <c r="DG58">
        <v>74.188000000000002</v>
      </c>
      <c r="DH58">
        <v>0</v>
      </c>
      <c r="DI58">
        <v>0</v>
      </c>
      <c r="DK58">
        <v>3738</v>
      </c>
      <c r="DL58">
        <v>0</v>
      </c>
      <c r="DM58">
        <v>296189</v>
      </c>
      <c r="DN58">
        <v>789</v>
      </c>
      <c r="DO58">
        <v>0</v>
      </c>
      <c r="DP58">
        <v>0</v>
      </c>
      <c r="DQ58">
        <v>0</v>
      </c>
      <c r="DR58">
        <v>0</v>
      </c>
      <c r="DS58">
        <v>0</v>
      </c>
      <c r="DT58">
        <v>0</v>
      </c>
      <c r="DU58">
        <v>0</v>
      </c>
      <c r="DV58">
        <v>0</v>
      </c>
      <c r="DW58">
        <v>0</v>
      </c>
      <c r="DX58">
        <v>0</v>
      </c>
      <c r="DY58">
        <v>0</v>
      </c>
      <c r="DZ58">
        <v>0</v>
      </c>
      <c r="EA58">
        <v>0</v>
      </c>
      <c r="EB58">
        <v>0</v>
      </c>
      <c r="EC58">
        <v>8.16</v>
      </c>
      <c r="ED58">
        <v>58322</v>
      </c>
      <c r="EE58">
        <v>0</v>
      </c>
      <c r="EF58">
        <v>0</v>
      </c>
      <c r="EG58">
        <v>0</v>
      </c>
      <c r="EH58">
        <v>238656</v>
      </c>
      <c r="EI58">
        <v>0</v>
      </c>
      <c r="EJ58">
        <v>0</v>
      </c>
      <c r="EK58">
        <v>11.258000000000001</v>
      </c>
      <c r="EL58">
        <v>0</v>
      </c>
      <c r="EM58">
        <v>0.54200000000000004</v>
      </c>
      <c r="EN58">
        <v>0.6</v>
      </c>
      <c r="EO58">
        <v>0</v>
      </c>
      <c r="EP58">
        <v>0</v>
      </c>
      <c r="EQ58">
        <v>12.4</v>
      </c>
      <c r="ER58">
        <v>0</v>
      </c>
      <c r="ES58">
        <v>38.4</v>
      </c>
      <c r="ET58">
        <v>0</v>
      </c>
      <c r="EV58">
        <v>0</v>
      </c>
      <c r="EW58">
        <v>0</v>
      </c>
      <c r="EX58">
        <v>0</v>
      </c>
      <c r="EZ58">
        <v>2989620</v>
      </c>
      <c r="FA58">
        <v>0</v>
      </c>
      <c r="FB58">
        <v>3132196</v>
      </c>
      <c r="FC58">
        <v>0</v>
      </c>
      <c r="FD58">
        <v>0</v>
      </c>
      <c r="FE58">
        <v>461157</v>
      </c>
      <c r="FF58">
        <v>80000</v>
      </c>
      <c r="FG58">
        <v>7.0629999999999998E-2</v>
      </c>
      <c r="FH58">
        <v>3.1918000000000002E-2</v>
      </c>
      <c r="FI58">
        <v>0</v>
      </c>
      <c r="FJ58">
        <v>0</v>
      </c>
      <c r="FK58">
        <v>504.10700000000003</v>
      </c>
      <c r="FL58">
        <v>3721913</v>
      </c>
      <c r="FM58">
        <v>0</v>
      </c>
      <c r="FN58">
        <v>0</v>
      </c>
      <c r="FO58">
        <v>0</v>
      </c>
      <c r="FP58">
        <v>0</v>
      </c>
      <c r="FQ58">
        <v>0</v>
      </c>
      <c r="FR58">
        <v>0</v>
      </c>
      <c r="FS58">
        <v>0</v>
      </c>
      <c r="FT58">
        <v>0</v>
      </c>
      <c r="FU58">
        <v>0</v>
      </c>
      <c r="FV58">
        <v>0</v>
      </c>
      <c r="FW58">
        <v>0</v>
      </c>
      <c r="FX58">
        <v>0</v>
      </c>
      <c r="FY58">
        <v>0</v>
      </c>
      <c r="GB58">
        <v>0</v>
      </c>
      <c r="GC58">
        <v>0</v>
      </c>
      <c r="GD58">
        <v>0</v>
      </c>
      <c r="GF58">
        <v>0</v>
      </c>
      <c r="GG58">
        <v>0</v>
      </c>
      <c r="GH58">
        <v>0</v>
      </c>
      <c r="GI58">
        <v>0</v>
      </c>
      <c r="GK58">
        <v>0</v>
      </c>
      <c r="GL58">
        <v>0</v>
      </c>
      <c r="GM58">
        <v>0</v>
      </c>
      <c r="GN58">
        <v>0</v>
      </c>
      <c r="GO58">
        <v>0</v>
      </c>
      <c r="GQ58">
        <v>0</v>
      </c>
      <c r="GR58">
        <v>0</v>
      </c>
      <c r="GS58">
        <v>0</v>
      </c>
      <c r="GT58">
        <v>0</v>
      </c>
      <c r="HB58">
        <v>379934357</v>
      </c>
      <c r="HC58">
        <v>3.9798E-2</v>
      </c>
      <c r="HD58">
        <v>48560</v>
      </c>
      <c r="HE58">
        <v>0</v>
      </c>
      <c r="HF58">
        <v>393305</v>
      </c>
      <c r="HG58">
        <v>3729</v>
      </c>
      <c r="HH58">
        <v>66460</v>
      </c>
      <c r="HI58">
        <v>0</v>
      </c>
      <c r="HJ58">
        <v>73709</v>
      </c>
      <c r="HK58">
        <v>0</v>
      </c>
      <c r="HL58">
        <v>0</v>
      </c>
      <c r="HM58">
        <v>0</v>
      </c>
      <c r="HN58">
        <v>12647</v>
      </c>
      <c r="HO58">
        <v>0</v>
      </c>
      <c r="HP58">
        <v>0</v>
      </c>
      <c r="HQ58">
        <v>0</v>
      </c>
      <c r="HR58">
        <v>0</v>
      </c>
      <c r="HS58">
        <v>2988790</v>
      </c>
      <c r="HT58">
        <v>80000</v>
      </c>
      <c r="HW58">
        <v>0</v>
      </c>
      <c r="HX58">
        <v>36</v>
      </c>
      <c r="HY58">
        <v>21</v>
      </c>
      <c r="HZ58">
        <v>40</v>
      </c>
      <c r="IA58">
        <v>92</v>
      </c>
      <c r="IB58">
        <v>98</v>
      </c>
      <c r="IC58">
        <v>287</v>
      </c>
      <c r="ID58">
        <v>0</v>
      </c>
      <c r="IE58">
        <v>0</v>
      </c>
      <c r="IF58">
        <v>0</v>
      </c>
      <c r="IG58">
        <v>6</v>
      </c>
      <c r="IH58">
        <v>106.935</v>
      </c>
      <c r="II58">
        <v>0</v>
      </c>
      <c r="IJ58">
        <v>0</v>
      </c>
      <c r="IK58">
        <v>0</v>
      </c>
      <c r="IL58">
        <v>0</v>
      </c>
      <c r="IM58">
        <v>0</v>
      </c>
      <c r="IN58">
        <v>0</v>
      </c>
      <c r="IO58">
        <v>0</v>
      </c>
      <c r="IP58">
        <v>0</v>
      </c>
      <c r="IQ58">
        <v>0</v>
      </c>
      <c r="IR58">
        <v>0</v>
      </c>
      <c r="IS58">
        <v>0</v>
      </c>
      <c r="IT58">
        <v>0</v>
      </c>
      <c r="IU58">
        <v>0</v>
      </c>
      <c r="IV58">
        <v>0</v>
      </c>
      <c r="IW58">
        <v>6215</v>
      </c>
      <c r="IX58">
        <v>0</v>
      </c>
      <c r="IY58">
        <v>0</v>
      </c>
      <c r="IZ58">
        <v>0</v>
      </c>
      <c r="JA58">
        <v>0</v>
      </c>
      <c r="JB58">
        <v>0</v>
      </c>
      <c r="JC58">
        <v>0</v>
      </c>
      <c r="JD58">
        <v>1</v>
      </c>
      <c r="JE58">
        <v>12647</v>
      </c>
      <c r="JF58">
        <v>0</v>
      </c>
      <c r="JG58">
        <v>0</v>
      </c>
      <c r="JH58">
        <v>0</v>
      </c>
      <c r="JJ58">
        <v>0</v>
      </c>
      <c r="JK58">
        <v>0</v>
      </c>
      <c r="JL58">
        <v>0</v>
      </c>
      <c r="JM58">
        <v>0</v>
      </c>
      <c r="JO58">
        <v>0</v>
      </c>
      <c r="JP58">
        <v>0</v>
      </c>
      <c r="JQ58">
        <v>0</v>
      </c>
      <c r="JR58">
        <v>0</v>
      </c>
      <c r="JS58">
        <v>0</v>
      </c>
      <c r="JT58">
        <v>0</v>
      </c>
      <c r="JU58">
        <v>6526</v>
      </c>
      <c r="JW58">
        <v>0</v>
      </c>
      <c r="JX58">
        <v>0</v>
      </c>
      <c r="JY58">
        <v>0</v>
      </c>
      <c r="JZ58">
        <v>0</v>
      </c>
      <c r="KD58">
        <v>6526</v>
      </c>
      <c r="KE58">
        <v>7559</v>
      </c>
      <c r="KG58">
        <v>0</v>
      </c>
      <c r="KH58">
        <v>0</v>
      </c>
      <c r="KI58">
        <v>0</v>
      </c>
      <c r="KJ58">
        <v>1</v>
      </c>
      <c r="KK58">
        <v>5</v>
      </c>
      <c r="KL58">
        <v>622</v>
      </c>
      <c r="KM58">
        <v>3108</v>
      </c>
      <c r="KN58">
        <v>0</v>
      </c>
      <c r="KO58">
        <v>0</v>
      </c>
      <c r="KP58">
        <v>0</v>
      </c>
      <c r="KQ58">
        <v>0</v>
      </c>
      <c r="KS58">
        <v>0</v>
      </c>
      <c r="KT58">
        <v>0</v>
      </c>
      <c r="KU58">
        <v>0</v>
      </c>
      <c r="KW58">
        <v>0</v>
      </c>
      <c r="KX58">
        <v>0</v>
      </c>
      <c r="KY58">
        <v>0</v>
      </c>
      <c r="KZ58">
        <v>0</v>
      </c>
      <c r="LA58">
        <v>0</v>
      </c>
      <c r="LB58">
        <v>0</v>
      </c>
      <c r="LD58">
        <v>0</v>
      </c>
      <c r="LE58">
        <v>0</v>
      </c>
      <c r="LF58">
        <v>0</v>
      </c>
      <c r="LG58">
        <v>0</v>
      </c>
      <c r="LH58">
        <v>0</v>
      </c>
      <c r="LI58">
        <v>0</v>
      </c>
      <c r="LJ58">
        <v>314.19</v>
      </c>
      <c r="LK58">
        <v>2</v>
      </c>
      <c r="LL58">
        <v>67080</v>
      </c>
      <c r="LM58">
        <v>6629</v>
      </c>
      <c r="LN58">
        <v>0</v>
      </c>
      <c r="LO58">
        <v>0</v>
      </c>
      <c r="LP58">
        <v>0</v>
      </c>
      <c r="LQ58">
        <v>0</v>
      </c>
      <c r="LR58">
        <v>0</v>
      </c>
      <c r="LS58">
        <v>0</v>
      </c>
      <c r="LT58">
        <v>0</v>
      </c>
      <c r="LU58">
        <v>0</v>
      </c>
      <c r="LV58">
        <v>0</v>
      </c>
      <c r="LW58">
        <v>0</v>
      </c>
      <c r="LX58">
        <v>0</v>
      </c>
      <c r="LY58">
        <v>0</v>
      </c>
      <c r="LZ58">
        <v>0</v>
      </c>
      <c r="MA58">
        <v>0</v>
      </c>
      <c r="MB58">
        <v>0</v>
      </c>
      <c r="MC58">
        <v>0</v>
      </c>
      <c r="MD58">
        <v>0</v>
      </c>
      <c r="ME58">
        <v>0</v>
      </c>
      <c r="MF58">
        <v>0</v>
      </c>
      <c r="MG58">
        <v>3578507</v>
      </c>
      <c r="MH58">
        <v>0</v>
      </c>
      <c r="MI58">
        <v>0</v>
      </c>
      <c r="MJ58">
        <v>0</v>
      </c>
      <c r="MK58">
        <v>0</v>
      </c>
      <c r="ML58">
        <v>0</v>
      </c>
    </row>
    <row r="59" spans="1:350" customFormat="1" x14ac:dyDescent="0.3">
      <c r="A59">
        <v>45755</v>
      </c>
      <c r="B59" s="4">
        <v>57839</v>
      </c>
      <c r="C59">
        <v>9</v>
      </c>
      <c r="D59">
        <v>2026</v>
      </c>
      <c r="E59">
        <v>6215</v>
      </c>
      <c r="F59">
        <v>0</v>
      </c>
      <c r="G59">
        <v>886.88300000000004</v>
      </c>
      <c r="H59">
        <v>851.43000000000006</v>
      </c>
      <c r="I59">
        <v>851.43000000000006</v>
      </c>
      <c r="J59">
        <v>886.88300000000004</v>
      </c>
      <c r="K59">
        <v>0</v>
      </c>
      <c r="L59">
        <v>6215</v>
      </c>
      <c r="M59">
        <v>0</v>
      </c>
      <c r="N59">
        <v>0</v>
      </c>
      <c r="P59">
        <v>885.19200000000001</v>
      </c>
      <c r="Q59">
        <v>0</v>
      </c>
      <c r="R59">
        <v>417048</v>
      </c>
      <c r="S59">
        <v>471.13900000000001</v>
      </c>
      <c r="U59">
        <v>0</v>
      </c>
      <c r="V59">
        <v>616.79300000000001</v>
      </c>
      <c r="W59">
        <v>383337</v>
      </c>
      <c r="X59">
        <v>383337</v>
      </c>
      <c r="Z59">
        <v>0</v>
      </c>
      <c r="AC59">
        <v>0</v>
      </c>
      <c r="AD59" t="s">
        <v>427</v>
      </c>
      <c r="AE59">
        <v>0</v>
      </c>
      <c r="AH59">
        <v>0</v>
      </c>
      <c r="AI59">
        <v>0</v>
      </c>
      <c r="AJ59">
        <v>6215</v>
      </c>
      <c r="AK59" t="s">
        <v>753</v>
      </c>
      <c r="AL59" t="s">
        <v>481</v>
      </c>
      <c r="AM59">
        <v>0</v>
      </c>
      <c r="AN59">
        <v>0</v>
      </c>
      <c r="AO59">
        <v>0</v>
      </c>
      <c r="AP59">
        <v>0</v>
      </c>
      <c r="AQ59">
        <v>0</v>
      </c>
      <c r="AS59">
        <v>0</v>
      </c>
      <c r="AT59">
        <v>0</v>
      </c>
      <c r="AU59">
        <v>0</v>
      </c>
      <c r="AV59">
        <v>0</v>
      </c>
      <c r="AW59">
        <v>11324480</v>
      </c>
      <c r="AX59">
        <v>11186315</v>
      </c>
      <c r="AY59">
        <v>0</v>
      </c>
      <c r="AZ59">
        <v>417048</v>
      </c>
      <c r="BA59">
        <v>0</v>
      </c>
      <c r="BB59">
        <v>10204</v>
      </c>
      <c r="BC59">
        <v>10139</v>
      </c>
      <c r="BD59">
        <v>24</v>
      </c>
      <c r="BE59">
        <v>65</v>
      </c>
      <c r="BF59">
        <v>9894346</v>
      </c>
      <c r="BG59">
        <v>0</v>
      </c>
      <c r="BJ59">
        <v>0</v>
      </c>
      <c r="BK59">
        <v>0</v>
      </c>
      <c r="BL59">
        <v>0</v>
      </c>
      <c r="BM59">
        <v>0</v>
      </c>
      <c r="BN59">
        <v>0</v>
      </c>
      <c r="BO59">
        <v>0</v>
      </c>
      <c r="BP59">
        <v>0</v>
      </c>
      <c r="BQ59">
        <v>774</v>
      </c>
      <c r="BS59">
        <v>0</v>
      </c>
      <c r="BT59">
        <v>0</v>
      </c>
      <c r="BU59">
        <v>0</v>
      </c>
      <c r="BV59">
        <v>0</v>
      </c>
      <c r="BW59">
        <v>0</v>
      </c>
      <c r="BY59">
        <v>0</v>
      </c>
      <c r="CA59">
        <v>0</v>
      </c>
      <c r="CB59">
        <v>0</v>
      </c>
      <c r="CC59">
        <v>0</v>
      </c>
      <c r="CD59">
        <v>0</v>
      </c>
      <c r="CE59">
        <v>0</v>
      </c>
      <c r="CF59">
        <v>0</v>
      </c>
      <c r="CG59">
        <v>0</v>
      </c>
      <c r="CH59">
        <v>141185</v>
      </c>
      <c r="CI59">
        <v>0</v>
      </c>
      <c r="CJ59">
        <v>4</v>
      </c>
      <c r="CK59">
        <v>0</v>
      </c>
      <c r="CL59">
        <v>0</v>
      </c>
      <c r="CN59">
        <v>0</v>
      </c>
      <c r="CO59">
        <v>1</v>
      </c>
      <c r="CP59">
        <v>0</v>
      </c>
      <c r="CQ59">
        <v>0</v>
      </c>
      <c r="CR59">
        <v>886.88300000000004</v>
      </c>
      <c r="CS59">
        <v>0</v>
      </c>
      <c r="CT59">
        <v>0</v>
      </c>
      <c r="CU59">
        <v>0</v>
      </c>
      <c r="CV59">
        <v>0</v>
      </c>
      <c r="CW59">
        <v>0</v>
      </c>
      <c r="CX59">
        <v>0</v>
      </c>
      <c r="CY59">
        <v>0</v>
      </c>
      <c r="CZ59">
        <v>0</v>
      </c>
      <c r="DB59">
        <v>5291637</v>
      </c>
      <c r="DC59">
        <v>0</v>
      </c>
      <c r="DD59">
        <v>0</v>
      </c>
      <c r="DE59">
        <v>1450969</v>
      </c>
      <c r="DF59">
        <v>1450969</v>
      </c>
      <c r="DG59">
        <v>233.46300000000002</v>
      </c>
      <c r="DH59">
        <v>0</v>
      </c>
      <c r="DI59">
        <v>0</v>
      </c>
      <c r="DK59">
        <v>2140</v>
      </c>
      <c r="DL59">
        <v>0</v>
      </c>
      <c r="DM59">
        <v>1109525</v>
      </c>
      <c r="DN59">
        <v>2954</v>
      </c>
      <c r="DO59">
        <v>0</v>
      </c>
      <c r="DP59">
        <v>0</v>
      </c>
      <c r="DQ59">
        <v>0</v>
      </c>
      <c r="DR59">
        <v>0</v>
      </c>
      <c r="DS59">
        <v>0</v>
      </c>
      <c r="DT59">
        <v>0</v>
      </c>
      <c r="DU59">
        <v>0</v>
      </c>
      <c r="DV59">
        <v>0</v>
      </c>
      <c r="DW59">
        <v>0</v>
      </c>
      <c r="DX59">
        <v>0</v>
      </c>
      <c r="DY59">
        <v>0</v>
      </c>
      <c r="DZ59">
        <v>0</v>
      </c>
      <c r="EA59">
        <v>0</v>
      </c>
      <c r="EB59">
        <v>0</v>
      </c>
      <c r="EC59">
        <v>56.287000000000006</v>
      </c>
      <c r="ED59">
        <v>402297</v>
      </c>
      <c r="EE59">
        <v>0</v>
      </c>
      <c r="EF59">
        <v>0</v>
      </c>
      <c r="EG59">
        <v>0</v>
      </c>
      <c r="EH59">
        <v>710182</v>
      </c>
      <c r="EI59">
        <v>0</v>
      </c>
      <c r="EJ59">
        <v>0</v>
      </c>
      <c r="EK59">
        <v>31.498000000000001</v>
      </c>
      <c r="EL59">
        <v>0</v>
      </c>
      <c r="EM59">
        <v>0</v>
      </c>
      <c r="EN59">
        <v>3.9550000000000001</v>
      </c>
      <c r="EO59">
        <v>0</v>
      </c>
      <c r="EP59">
        <v>0</v>
      </c>
      <c r="EQ59">
        <v>35.453000000000003</v>
      </c>
      <c r="ER59">
        <v>0</v>
      </c>
      <c r="ES59">
        <v>114.26900000000001</v>
      </c>
      <c r="ET59">
        <v>0</v>
      </c>
      <c r="EV59">
        <v>0</v>
      </c>
      <c r="EW59">
        <v>0</v>
      </c>
      <c r="EX59">
        <v>0</v>
      </c>
      <c r="EZ59">
        <v>9477298</v>
      </c>
      <c r="FA59">
        <v>0</v>
      </c>
      <c r="FB59">
        <v>9891326</v>
      </c>
      <c r="FC59">
        <v>0</v>
      </c>
      <c r="FD59">
        <v>0</v>
      </c>
      <c r="FE59">
        <v>1456371</v>
      </c>
      <c r="FF59">
        <v>252646</v>
      </c>
      <c r="FG59">
        <v>7.0629999999999998E-2</v>
      </c>
      <c r="FH59">
        <v>3.1918000000000002E-2</v>
      </c>
      <c r="FI59">
        <v>0</v>
      </c>
      <c r="FJ59">
        <v>0</v>
      </c>
      <c r="FK59">
        <v>1592.011</v>
      </c>
      <c r="FL59">
        <v>11741528</v>
      </c>
      <c r="FM59">
        <v>0</v>
      </c>
      <c r="FN59">
        <v>0</v>
      </c>
      <c r="FO59">
        <v>0</v>
      </c>
      <c r="FP59">
        <v>0</v>
      </c>
      <c r="FQ59">
        <v>0</v>
      </c>
      <c r="FR59">
        <v>0</v>
      </c>
      <c r="FS59">
        <v>0</v>
      </c>
      <c r="FT59">
        <v>0</v>
      </c>
      <c r="FU59">
        <v>0</v>
      </c>
      <c r="FV59">
        <v>0</v>
      </c>
      <c r="FW59">
        <v>0</v>
      </c>
      <c r="FX59">
        <v>0</v>
      </c>
      <c r="FY59">
        <v>0</v>
      </c>
      <c r="GB59">
        <v>0</v>
      </c>
      <c r="GC59">
        <v>0</v>
      </c>
      <c r="GD59">
        <v>0</v>
      </c>
      <c r="GF59">
        <v>0</v>
      </c>
      <c r="GG59">
        <v>0</v>
      </c>
      <c r="GH59">
        <v>0</v>
      </c>
      <c r="GI59">
        <v>0</v>
      </c>
      <c r="GK59">
        <v>0</v>
      </c>
      <c r="GL59">
        <v>0</v>
      </c>
      <c r="GM59">
        <v>0</v>
      </c>
      <c r="GN59">
        <v>0</v>
      </c>
      <c r="GO59">
        <v>0</v>
      </c>
      <c r="GQ59">
        <v>0</v>
      </c>
      <c r="GR59">
        <v>0</v>
      </c>
      <c r="GS59">
        <v>0</v>
      </c>
      <c r="GT59">
        <v>0</v>
      </c>
      <c r="HB59">
        <v>379934357</v>
      </c>
      <c r="HC59">
        <v>3.9798E-2</v>
      </c>
      <c r="HD59">
        <v>141185</v>
      </c>
      <c r="HE59">
        <v>0</v>
      </c>
      <c r="HF59">
        <v>1144322</v>
      </c>
      <c r="HG59">
        <v>1243</v>
      </c>
      <c r="HH59">
        <v>330495</v>
      </c>
      <c r="HI59">
        <v>0</v>
      </c>
      <c r="HJ59">
        <v>85681</v>
      </c>
      <c r="HK59">
        <v>0</v>
      </c>
      <c r="HL59">
        <v>0</v>
      </c>
      <c r="HM59">
        <v>0</v>
      </c>
      <c r="HN59">
        <v>83979</v>
      </c>
      <c r="HO59">
        <v>0</v>
      </c>
      <c r="HP59">
        <v>0</v>
      </c>
      <c r="HQ59">
        <v>0</v>
      </c>
      <c r="HR59">
        <v>0</v>
      </c>
      <c r="HS59">
        <v>9474278</v>
      </c>
      <c r="HT59">
        <v>252646</v>
      </c>
      <c r="HW59">
        <v>0</v>
      </c>
      <c r="HX59">
        <v>60</v>
      </c>
      <c r="HY59">
        <v>101</v>
      </c>
      <c r="HZ59">
        <v>197</v>
      </c>
      <c r="IA59">
        <v>296</v>
      </c>
      <c r="IB59">
        <v>251</v>
      </c>
      <c r="IC59">
        <v>905</v>
      </c>
      <c r="ID59">
        <v>0</v>
      </c>
      <c r="IE59">
        <v>0</v>
      </c>
      <c r="IF59">
        <v>0</v>
      </c>
      <c r="IG59">
        <v>2</v>
      </c>
      <c r="IH59">
        <v>531.77</v>
      </c>
      <c r="II59">
        <v>0</v>
      </c>
      <c r="IJ59">
        <v>616.79300000000001</v>
      </c>
      <c r="IK59">
        <v>0</v>
      </c>
      <c r="IL59">
        <v>0</v>
      </c>
      <c r="IM59">
        <v>0</v>
      </c>
      <c r="IN59">
        <v>0</v>
      </c>
      <c r="IO59">
        <v>0</v>
      </c>
      <c r="IP59">
        <v>0</v>
      </c>
      <c r="IQ59">
        <v>616.79300000000001</v>
      </c>
      <c r="IR59">
        <v>383337</v>
      </c>
      <c r="IS59">
        <v>0</v>
      </c>
      <c r="IT59">
        <v>0</v>
      </c>
      <c r="IU59">
        <v>0</v>
      </c>
      <c r="IV59">
        <v>0</v>
      </c>
      <c r="IW59">
        <v>6215</v>
      </c>
      <c r="IX59">
        <v>0</v>
      </c>
      <c r="IY59">
        <v>0</v>
      </c>
      <c r="IZ59">
        <v>0</v>
      </c>
      <c r="JA59">
        <v>0</v>
      </c>
      <c r="JB59">
        <v>0</v>
      </c>
      <c r="JC59">
        <v>0</v>
      </c>
      <c r="JD59">
        <v>3</v>
      </c>
      <c r="JE59">
        <v>41103</v>
      </c>
      <c r="JF59">
        <v>6</v>
      </c>
      <c r="JG59">
        <v>41376</v>
      </c>
      <c r="JH59">
        <v>1500</v>
      </c>
      <c r="JJ59">
        <v>0</v>
      </c>
      <c r="JK59">
        <v>0</v>
      </c>
      <c r="JL59">
        <v>0</v>
      </c>
      <c r="JM59">
        <v>0</v>
      </c>
      <c r="JO59">
        <v>0</v>
      </c>
      <c r="JP59">
        <v>0</v>
      </c>
      <c r="JQ59">
        <v>0</v>
      </c>
      <c r="JR59">
        <v>0</v>
      </c>
      <c r="JS59">
        <v>0</v>
      </c>
      <c r="JT59">
        <v>0</v>
      </c>
      <c r="JU59">
        <v>10441</v>
      </c>
      <c r="JW59">
        <v>0</v>
      </c>
      <c r="JX59">
        <v>0</v>
      </c>
      <c r="JY59">
        <v>0</v>
      </c>
      <c r="JZ59">
        <v>0</v>
      </c>
      <c r="KD59">
        <v>10441</v>
      </c>
      <c r="KE59">
        <v>7559</v>
      </c>
      <c r="KG59">
        <v>0</v>
      </c>
      <c r="KH59">
        <v>0</v>
      </c>
      <c r="KI59">
        <v>0</v>
      </c>
      <c r="KJ59">
        <v>1</v>
      </c>
      <c r="KK59">
        <v>1</v>
      </c>
      <c r="KL59">
        <v>622</v>
      </c>
      <c r="KM59">
        <v>622</v>
      </c>
      <c r="KN59">
        <v>0</v>
      </c>
      <c r="KO59">
        <v>0</v>
      </c>
      <c r="KP59">
        <v>0</v>
      </c>
      <c r="KQ59">
        <v>0</v>
      </c>
      <c r="KS59">
        <v>0</v>
      </c>
      <c r="KT59">
        <v>0</v>
      </c>
      <c r="KU59">
        <v>0</v>
      </c>
      <c r="KW59">
        <v>0</v>
      </c>
      <c r="KX59">
        <v>0</v>
      </c>
      <c r="KY59">
        <v>0</v>
      </c>
      <c r="KZ59">
        <v>0</v>
      </c>
      <c r="LA59">
        <v>0</v>
      </c>
      <c r="LB59">
        <v>0</v>
      </c>
      <c r="LD59">
        <v>0</v>
      </c>
      <c r="LE59">
        <v>0</v>
      </c>
      <c r="LF59">
        <v>0</v>
      </c>
      <c r="LG59">
        <v>0</v>
      </c>
      <c r="LH59">
        <v>0</v>
      </c>
      <c r="LI59">
        <v>0</v>
      </c>
      <c r="LJ59">
        <v>881.55500000000006</v>
      </c>
      <c r="LK59">
        <v>2</v>
      </c>
      <c r="LL59">
        <v>67080</v>
      </c>
      <c r="LM59">
        <v>18601</v>
      </c>
      <c r="LN59">
        <v>0</v>
      </c>
      <c r="LO59">
        <v>0</v>
      </c>
      <c r="LP59">
        <v>0</v>
      </c>
      <c r="LQ59">
        <v>0</v>
      </c>
      <c r="LR59">
        <v>0</v>
      </c>
      <c r="LS59">
        <v>0</v>
      </c>
      <c r="LT59">
        <v>0</v>
      </c>
      <c r="LU59">
        <v>0</v>
      </c>
      <c r="LV59">
        <v>0</v>
      </c>
      <c r="LW59">
        <v>0</v>
      </c>
      <c r="LX59">
        <v>0</v>
      </c>
      <c r="LY59">
        <v>0</v>
      </c>
      <c r="LZ59">
        <v>0</v>
      </c>
      <c r="MA59">
        <v>0</v>
      </c>
      <c r="MB59">
        <v>0</v>
      </c>
      <c r="MC59">
        <v>0</v>
      </c>
      <c r="MD59">
        <v>0</v>
      </c>
      <c r="ME59">
        <v>0</v>
      </c>
      <c r="MF59">
        <v>0</v>
      </c>
      <c r="MG59">
        <v>11324480</v>
      </c>
      <c r="MH59">
        <v>0</v>
      </c>
      <c r="MI59">
        <v>0</v>
      </c>
      <c r="MJ59">
        <v>0</v>
      </c>
      <c r="MK59">
        <v>0</v>
      </c>
      <c r="ML59">
        <v>0</v>
      </c>
    </row>
    <row r="60" spans="1:350" customFormat="1" x14ac:dyDescent="0.3">
      <c r="A60">
        <v>45755</v>
      </c>
      <c r="B60" s="4">
        <v>57841</v>
      </c>
      <c r="C60">
        <v>9</v>
      </c>
      <c r="D60">
        <v>2026</v>
      </c>
      <c r="E60">
        <v>6215</v>
      </c>
      <c r="F60">
        <v>0</v>
      </c>
      <c r="G60">
        <v>1035.9670000000001</v>
      </c>
      <c r="H60">
        <v>990.7410000000001</v>
      </c>
      <c r="I60">
        <v>990.7410000000001</v>
      </c>
      <c r="J60">
        <v>1035.9670000000001</v>
      </c>
      <c r="K60">
        <v>0</v>
      </c>
      <c r="L60">
        <v>6215</v>
      </c>
      <c r="M60">
        <v>0</v>
      </c>
      <c r="N60">
        <v>0</v>
      </c>
      <c r="P60">
        <v>1039.8499999999999</v>
      </c>
      <c r="Q60">
        <v>0</v>
      </c>
      <c r="R60">
        <v>489914</v>
      </c>
      <c r="S60">
        <v>471.13900000000001</v>
      </c>
      <c r="U60">
        <v>0</v>
      </c>
      <c r="V60">
        <v>334.71700000000004</v>
      </c>
      <c r="W60">
        <v>470321</v>
      </c>
      <c r="X60">
        <v>470321</v>
      </c>
      <c r="Z60">
        <v>0</v>
      </c>
      <c r="AC60">
        <v>0</v>
      </c>
      <c r="AD60" t="s">
        <v>427</v>
      </c>
      <c r="AE60">
        <v>0</v>
      </c>
      <c r="AH60">
        <v>0</v>
      </c>
      <c r="AI60">
        <v>0</v>
      </c>
      <c r="AJ60">
        <v>6215</v>
      </c>
      <c r="AK60" t="s">
        <v>753</v>
      </c>
      <c r="AL60" t="s">
        <v>482</v>
      </c>
      <c r="AM60">
        <v>0</v>
      </c>
      <c r="AN60">
        <v>0</v>
      </c>
      <c r="AO60">
        <v>0</v>
      </c>
      <c r="AP60">
        <v>0</v>
      </c>
      <c r="AQ60">
        <v>0</v>
      </c>
      <c r="AS60">
        <v>0</v>
      </c>
      <c r="AT60">
        <v>0</v>
      </c>
      <c r="AU60">
        <v>0</v>
      </c>
      <c r="AV60">
        <v>0</v>
      </c>
      <c r="AW60">
        <v>13299437</v>
      </c>
      <c r="AX60">
        <v>13136981</v>
      </c>
      <c r="AY60">
        <v>0</v>
      </c>
      <c r="AZ60">
        <v>489914</v>
      </c>
      <c r="BA60">
        <v>0</v>
      </c>
      <c r="BB60">
        <v>0</v>
      </c>
      <c r="BC60">
        <v>0</v>
      </c>
      <c r="BD60">
        <v>0</v>
      </c>
      <c r="BE60">
        <v>0</v>
      </c>
      <c r="BF60">
        <v>11619839</v>
      </c>
      <c r="BG60">
        <v>0</v>
      </c>
      <c r="BJ60">
        <v>0</v>
      </c>
      <c r="BK60">
        <v>0</v>
      </c>
      <c r="BL60">
        <v>0</v>
      </c>
      <c r="BM60">
        <v>0</v>
      </c>
      <c r="BN60">
        <v>0</v>
      </c>
      <c r="BO60">
        <v>0</v>
      </c>
      <c r="BP60">
        <v>0</v>
      </c>
      <c r="BQ60">
        <v>748</v>
      </c>
      <c r="BS60">
        <v>0</v>
      </c>
      <c r="BT60">
        <v>0</v>
      </c>
      <c r="BU60">
        <v>0</v>
      </c>
      <c r="BV60">
        <v>0</v>
      </c>
      <c r="BW60">
        <v>0</v>
      </c>
      <c r="BY60">
        <v>0</v>
      </c>
      <c r="CA60">
        <v>0</v>
      </c>
      <c r="CB60">
        <v>0</v>
      </c>
      <c r="CC60">
        <v>0</v>
      </c>
      <c r="CD60">
        <v>0</v>
      </c>
      <c r="CE60">
        <v>0</v>
      </c>
      <c r="CF60">
        <v>0</v>
      </c>
      <c r="CG60">
        <v>0</v>
      </c>
      <c r="CH60">
        <v>164917</v>
      </c>
      <c r="CI60">
        <v>0</v>
      </c>
      <c r="CJ60">
        <v>4</v>
      </c>
      <c r="CK60">
        <v>0</v>
      </c>
      <c r="CL60">
        <v>0</v>
      </c>
      <c r="CN60">
        <v>0</v>
      </c>
      <c r="CO60">
        <v>1</v>
      </c>
      <c r="CP60">
        <v>0</v>
      </c>
      <c r="CQ60">
        <v>0</v>
      </c>
      <c r="CR60">
        <v>1035.9670000000001</v>
      </c>
      <c r="CS60">
        <v>0</v>
      </c>
      <c r="CT60">
        <v>0</v>
      </c>
      <c r="CU60">
        <v>0</v>
      </c>
      <c r="CV60">
        <v>0</v>
      </c>
      <c r="CW60">
        <v>0</v>
      </c>
      <c r="CX60">
        <v>0</v>
      </c>
      <c r="CY60">
        <v>0</v>
      </c>
      <c r="CZ60">
        <v>0</v>
      </c>
      <c r="DB60">
        <v>6157455</v>
      </c>
      <c r="DC60">
        <v>0</v>
      </c>
      <c r="DD60">
        <v>0</v>
      </c>
      <c r="DE60">
        <v>1966348</v>
      </c>
      <c r="DF60">
        <v>1966348</v>
      </c>
      <c r="DG60">
        <v>316.38800000000003</v>
      </c>
      <c r="DH60">
        <v>0</v>
      </c>
      <c r="DI60">
        <v>0</v>
      </c>
      <c r="DK60">
        <v>1742</v>
      </c>
      <c r="DL60">
        <v>0</v>
      </c>
      <c r="DM60">
        <v>924262</v>
      </c>
      <c r="DN60">
        <v>2461</v>
      </c>
      <c r="DO60">
        <v>0</v>
      </c>
      <c r="DP60">
        <v>0</v>
      </c>
      <c r="DQ60">
        <v>0</v>
      </c>
      <c r="DR60">
        <v>0</v>
      </c>
      <c r="DS60">
        <v>0</v>
      </c>
      <c r="DT60">
        <v>0</v>
      </c>
      <c r="DU60">
        <v>0</v>
      </c>
      <c r="DV60">
        <v>0</v>
      </c>
      <c r="DW60">
        <v>0</v>
      </c>
      <c r="DX60">
        <v>0</v>
      </c>
      <c r="DY60">
        <v>0</v>
      </c>
      <c r="DZ60">
        <v>0</v>
      </c>
      <c r="EA60">
        <v>0</v>
      </c>
      <c r="EB60">
        <v>0</v>
      </c>
      <c r="EC60">
        <v>5.8580000000000005</v>
      </c>
      <c r="ED60">
        <v>41869</v>
      </c>
      <c r="EE60">
        <v>0</v>
      </c>
      <c r="EF60">
        <v>0</v>
      </c>
      <c r="EG60">
        <v>0</v>
      </c>
      <c r="EH60">
        <v>884854</v>
      </c>
      <c r="EI60">
        <v>0</v>
      </c>
      <c r="EJ60">
        <v>0</v>
      </c>
      <c r="EK60">
        <v>41.878</v>
      </c>
      <c r="EL60">
        <v>0</v>
      </c>
      <c r="EM60">
        <v>0</v>
      </c>
      <c r="EN60">
        <v>3.3480000000000003</v>
      </c>
      <c r="EO60">
        <v>0</v>
      </c>
      <c r="EP60">
        <v>0</v>
      </c>
      <c r="EQ60">
        <v>45.225999999999999</v>
      </c>
      <c r="ER60">
        <v>0</v>
      </c>
      <c r="ES60">
        <v>142.374</v>
      </c>
      <c r="ET60">
        <v>0</v>
      </c>
      <c r="EV60">
        <v>0</v>
      </c>
      <c r="EW60">
        <v>0</v>
      </c>
      <c r="EX60">
        <v>0</v>
      </c>
      <c r="EZ60">
        <v>11129925</v>
      </c>
      <c r="FA60">
        <v>0</v>
      </c>
      <c r="FB60">
        <v>11617378</v>
      </c>
      <c r="FC60">
        <v>0</v>
      </c>
      <c r="FD60">
        <v>0</v>
      </c>
      <c r="FE60">
        <v>1710350</v>
      </c>
      <c r="FF60">
        <v>296706</v>
      </c>
      <c r="FG60">
        <v>7.0629999999999998E-2</v>
      </c>
      <c r="FH60">
        <v>3.1918000000000002E-2</v>
      </c>
      <c r="FI60">
        <v>0</v>
      </c>
      <c r="FJ60">
        <v>0</v>
      </c>
      <c r="FK60">
        <v>1869.644</v>
      </c>
      <c r="FL60">
        <v>13789351</v>
      </c>
      <c r="FM60">
        <v>0</v>
      </c>
      <c r="FN60">
        <v>0</v>
      </c>
      <c r="FO60">
        <v>0</v>
      </c>
      <c r="FP60">
        <v>0</v>
      </c>
      <c r="FQ60">
        <v>0</v>
      </c>
      <c r="FR60">
        <v>0</v>
      </c>
      <c r="FS60">
        <v>0</v>
      </c>
      <c r="FT60">
        <v>0</v>
      </c>
      <c r="FU60">
        <v>0</v>
      </c>
      <c r="FV60">
        <v>0</v>
      </c>
      <c r="FW60">
        <v>0</v>
      </c>
      <c r="FX60">
        <v>0</v>
      </c>
      <c r="FY60">
        <v>0</v>
      </c>
      <c r="GB60">
        <v>0</v>
      </c>
      <c r="GC60">
        <v>0</v>
      </c>
      <c r="GD60">
        <v>0</v>
      </c>
      <c r="GF60">
        <v>0</v>
      </c>
      <c r="GG60">
        <v>0</v>
      </c>
      <c r="GH60">
        <v>0</v>
      </c>
      <c r="GI60">
        <v>0</v>
      </c>
      <c r="GK60">
        <v>0</v>
      </c>
      <c r="GL60">
        <v>0</v>
      </c>
      <c r="GM60">
        <v>0</v>
      </c>
      <c r="GN60">
        <v>0</v>
      </c>
      <c r="GO60">
        <v>0</v>
      </c>
      <c r="GQ60">
        <v>0</v>
      </c>
      <c r="GR60">
        <v>0</v>
      </c>
      <c r="GS60">
        <v>0</v>
      </c>
      <c r="GT60">
        <v>0</v>
      </c>
      <c r="HB60">
        <v>379934357</v>
      </c>
      <c r="HC60">
        <v>3.9798E-2</v>
      </c>
      <c r="HD60">
        <v>164917</v>
      </c>
      <c r="HE60">
        <v>0</v>
      </c>
      <c r="HF60">
        <v>1331556</v>
      </c>
      <c r="HG60">
        <v>27968</v>
      </c>
      <c r="HH60">
        <v>449334</v>
      </c>
      <c r="HI60">
        <v>0</v>
      </c>
      <c r="HJ60">
        <v>88516</v>
      </c>
      <c r="HK60">
        <v>0</v>
      </c>
      <c r="HL60">
        <v>0</v>
      </c>
      <c r="HM60">
        <v>0</v>
      </c>
      <c r="HN60">
        <v>201618</v>
      </c>
      <c r="HO60">
        <v>0</v>
      </c>
      <c r="HP60">
        <v>0</v>
      </c>
      <c r="HQ60">
        <v>0</v>
      </c>
      <c r="HR60">
        <v>0</v>
      </c>
      <c r="HS60">
        <v>11127464</v>
      </c>
      <c r="HT60">
        <v>296706</v>
      </c>
      <c r="HW60">
        <v>0</v>
      </c>
      <c r="HX60">
        <v>120</v>
      </c>
      <c r="HY60">
        <v>98</v>
      </c>
      <c r="HZ60">
        <v>178</v>
      </c>
      <c r="IA60">
        <v>443</v>
      </c>
      <c r="IB60">
        <v>383</v>
      </c>
      <c r="IC60">
        <v>1222</v>
      </c>
      <c r="ID60">
        <v>0</v>
      </c>
      <c r="IE60">
        <v>269.06700000000001</v>
      </c>
      <c r="IF60">
        <v>36.867000000000004</v>
      </c>
      <c r="IG60">
        <v>45</v>
      </c>
      <c r="IH60">
        <v>722.98300000000006</v>
      </c>
      <c r="II60">
        <v>0</v>
      </c>
      <c r="IJ60">
        <v>640.65100000000007</v>
      </c>
      <c r="IK60">
        <v>0</v>
      </c>
      <c r="IL60">
        <v>0</v>
      </c>
      <c r="IM60">
        <v>0</v>
      </c>
      <c r="IN60">
        <v>0</v>
      </c>
      <c r="IO60">
        <v>0</v>
      </c>
      <c r="IP60">
        <v>0</v>
      </c>
      <c r="IQ60">
        <v>334.71700000000004</v>
      </c>
      <c r="IR60">
        <v>208027</v>
      </c>
      <c r="IS60">
        <v>0</v>
      </c>
      <c r="IT60">
        <v>0</v>
      </c>
      <c r="IU60">
        <v>0</v>
      </c>
      <c r="IV60">
        <v>0</v>
      </c>
      <c r="IW60">
        <v>6215</v>
      </c>
      <c r="IX60">
        <v>250838</v>
      </c>
      <c r="IY60">
        <v>11456</v>
      </c>
      <c r="IZ60">
        <v>0</v>
      </c>
      <c r="JA60">
        <v>0</v>
      </c>
      <c r="JB60">
        <v>3</v>
      </c>
      <c r="JC60">
        <v>74451</v>
      </c>
      <c r="JD60">
        <v>7</v>
      </c>
      <c r="JE60">
        <v>96787</v>
      </c>
      <c r="JF60">
        <v>4</v>
      </c>
      <c r="JG60">
        <v>27380</v>
      </c>
      <c r="JH60">
        <v>3000</v>
      </c>
      <c r="JJ60">
        <v>0</v>
      </c>
      <c r="JK60">
        <v>0</v>
      </c>
      <c r="JL60">
        <v>0</v>
      </c>
      <c r="JM60">
        <v>0</v>
      </c>
      <c r="JO60">
        <v>0</v>
      </c>
      <c r="JP60">
        <v>0</v>
      </c>
      <c r="JQ60">
        <v>0</v>
      </c>
      <c r="JR60">
        <v>0</v>
      </c>
      <c r="JS60">
        <v>0</v>
      </c>
      <c r="JT60">
        <v>0</v>
      </c>
      <c r="JU60">
        <v>0</v>
      </c>
      <c r="JW60">
        <v>0</v>
      </c>
      <c r="JX60">
        <v>0</v>
      </c>
      <c r="JY60">
        <v>0</v>
      </c>
      <c r="JZ60">
        <v>0</v>
      </c>
      <c r="KD60">
        <v>0</v>
      </c>
      <c r="KE60">
        <v>7559</v>
      </c>
      <c r="KG60">
        <v>0</v>
      </c>
      <c r="KH60">
        <v>0</v>
      </c>
      <c r="KI60">
        <v>0</v>
      </c>
      <c r="KJ60">
        <v>38</v>
      </c>
      <c r="KK60">
        <v>7</v>
      </c>
      <c r="KL60">
        <v>23617</v>
      </c>
      <c r="KM60">
        <v>4351</v>
      </c>
      <c r="KN60">
        <v>0</v>
      </c>
      <c r="KO60">
        <v>0</v>
      </c>
      <c r="KP60">
        <v>0</v>
      </c>
      <c r="KQ60">
        <v>0</v>
      </c>
      <c r="KS60">
        <v>0</v>
      </c>
      <c r="KT60">
        <v>0</v>
      </c>
      <c r="KU60">
        <v>0</v>
      </c>
      <c r="KW60">
        <v>0</v>
      </c>
      <c r="KX60">
        <v>0</v>
      </c>
      <c r="KY60">
        <v>0</v>
      </c>
      <c r="KZ60">
        <v>0</v>
      </c>
      <c r="LA60">
        <v>0</v>
      </c>
      <c r="LB60">
        <v>0</v>
      </c>
      <c r="LD60">
        <v>0</v>
      </c>
      <c r="LE60">
        <v>0</v>
      </c>
      <c r="LF60">
        <v>0</v>
      </c>
      <c r="LG60">
        <v>0</v>
      </c>
      <c r="LH60">
        <v>0</v>
      </c>
      <c r="LI60">
        <v>0</v>
      </c>
      <c r="LJ60">
        <v>1015.9160000000001</v>
      </c>
      <c r="LK60">
        <v>2</v>
      </c>
      <c r="LL60">
        <v>67080</v>
      </c>
      <c r="LM60">
        <v>21436</v>
      </c>
      <c r="LN60">
        <v>0</v>
      </c>
      <c r="LO60">
        <v>0</v>
      </c>
      <c r="LP60">
        <v>0</v>
      </c>
      <c r="LQ60">
        <v>0</v>
      </c>
      <c r="LR60">
        <v>0</v>
      </c>
      <c r="LS60">
        <v>0</v>
      </c>
      <c r="LT60">
        <v>0</v>
      </c>
      <c r="LU60">
        <v>0</v>
      </c>
      <c r="LV60">
        <v>0</v>
      </c>
      <c r="LW60">
        <v>0</v>
      </c>
      <c r="LX60">
        <v>0</v>
      </c>
      <c r="LY60">
        <v>0</v>
      </c>
      <c r="LZ60">
        <v>0</v>
      </c>
      <c r="MA60">
        <v>0</v>
      </c>
      <c r="MB60">
        <v>0</v>
      </c>
      <c r="MC60">
        <v>0</v>
      </c>
      <c r="MD60">
        <v>0</v>
      </c>
      <c r="ME60">
        <v>0</v>
      </c>
      <c r="MF60">
        <v>0</v>
      </c>
      <c r="MG60">
        <v>13299437</v>
      </c>
      <c r="MH60">
        <v>0</v>
      </c>
      <c r="MI60">
        <v>0</v>
      </c>
      <c r="MJ60">
        <v>0</v>
      </c>
      <c r="MK60">
        <v>0</v>
      </c>
      <c r="ML60">
        <v>0</v>
      </c>
    </row>
    <row r="61" spans="1:350" customFormat="1" x14ac:dyDescent="0.3">
      <c r="A61">
        <v>45755</v>
      </c>
      <c r="B61" s="4">
        <v>57844</v>
      </c>
      <c r="C61">
        <v>9</v>
      </c>
      <c r="D61">
        <v>2026</v>
      </c>
      <c r="E61">
        <v>6215</v>
      </c>
      <c r="F61">
        <v>0</v>
      </c>
      <c r="G61">
        <v>561.72</v>
      </c>
      <c r="H61">
        <v>521.83800000000008</v>
      </c>
      <c r="I61">
        <v>521.83800000000008</v>
      </c>
      <c r="J61">
        <v>561.72</v>
      </c>
      <c r="K61">
        <v>0</v>
      </c>
      <c r="L61">
        <v>6215</v>
      </c>
      <c r="M61">
        <v>0</v>
      </c>
      <c r="N61">
        <v>0</v>
      </c>
      <c r="P61">
        <v>564.90800000000002</v>
      </c>
      <c r="Q61">
        <v>0</v>
      </c>
      <c r="R61">
        <v>266150</v>
      </c>
      <c r="S61">
        <v>471.13900000000001</v>
      </c>
      <c r="U61">
        <v>0</v>
      </c>
      <c r="V61">
        <v>345.27500000000003</v>
      </c>
      <c r="W61">
        <v>214588</v>
      </c>
      <c r="X61">
        <v>214588</v>
      </c>
      <c r="Z61">
        <v>0</v>
      </c>
      <c r="AC61">
        <v>0</v>
      </c>
      <c r="AD61" t="s">
        <v>427</v>
      </c>
      <c r="AE61">
        <v>0</v>
      </c>
      <c r="AH61">
        <v>0</v>
      </c>
      <c r="AI61">
        <v>0</v>
      </c>
      <c r="AJ61">
        <v>6215</v>
      </c>
      <c r="AK61" t="s">
        <v>753</v>
      </c>
      <c r="AL61" t="s">
        <v>483</v>
      </c>
      <c r="AM61">
        <v>0</v>
      </c>
      <c r="AN61">
        <v>0</v>
      </c>
      <c r="AO61">
        <v>0</v>
      </c>
      <c r="AP61">
        <v>0</v>
      </c>
      <c r="AQ61">
        <v>0</v>
      </c>
      <c r="AS61">
        <v>0</v>
      </c>
      <c r="AT61">
        <v>0</v>
      </c>
      <c r="AU61">
        <v>0</v>
      </c>
      <c r="AV61">
        <v>0</v>
      </c>
      <c r="AW61">
        <v>6497038</v>
      </c>
      <c r="AX61">
        <v>6408680</v>
      </c>
      <c r="AY61">
        <v>0</v>
      </c>
      <c r="AZ61">
        <v>266150</v>
      </c>
      <c r="BA61">
        <v>0</v>
      </c>
      <c r="BB61">
        <v>1700</v>
      </c>
      <c r="BC61">
        <v>1690</v>
      </c>
      <c r="BD61">
        <v>4</v>
      </c>
      <c r="BE61">
        <v>11</v>
      </c>
      <c r="BF61">
        <v>5644495</v>
      </c>
      <c r="BG61">
        <v>0</v>
      </c>
      <c r="BJ61">
        <v>0</v>
      </c>
      <c r="BK61">
        <v>0</v>
      </c>
      <c r="BL61">
        <v>0</v>
      </c>
      <c r="BM61">
        <v>0</v>
      </c>
      <c r="BN61">
        <v>0</v>
      </c>
      <c r="BO61">
        <v>0</v>
      </c>
      <c r="BP61">
        <v>0</v>
      </c>
      <c r="BQ61">
        <v>835</v>
      </c>
      <c r="BS61">
        <v>0</v>
      </c>
      <c r="BT61">
        <v>0</v>
      </c>
      <c r="BU61">
        <v>0</v>
      </c>
      <c r="BV61">
        <v>0</v>
      </c>
      <c r="BW61">
        <v>0</v>
      </c>
      <c r="BY61">
        <v>0</v>
      </c>
      <c r="CA61">
        <v>0</v>
      </c>
      <c r="CB61">
        <v>0</v>
      </c>
      <c r="CC61">
        <v>0</v>
      </c>
      <c r="CD61">
        <v>0</v>
      </c>
      <c r="CE61">
        <v>0</v>
      </c>
      <c r="CF61">
        <v>0</v>
      </c>
      <c r="CG61">
        <v>0</v>
      </c>
      <c r="CH61">
        <v>89421</v>
      </c>
      <c r="CI61">
        <v>0</v>
      </c>
      <c r="CJ61">
        <v>4</v>
      </c>
      <c r="CK61">
        <v>0</v>
      </c>
      <c r="CL61">
        <v>0</v>
      </c>
      <c r="CN61">
        <v>0</v>
      </c>
      <c r="CO61">
        <v>1</v>
      </c>
      <c r="CP61">
        <v>0</v>
      </c>
      <c r="CQ61">
        <v>0</v>
      </c>
      <c r="CR61">
        <v>561.72</v>
      </c>
      <c r="CS61">
        <v>0</v>
      </c>
      <c r="CT61">
        <v>0</v>
      </c>
      <c r="CU61">
        <v>0</v>
      </c>
      <c r="CV61">
        <v>0</v>
      </c>
      <c r="CW61">
        <v>0</v>
      </c>
      <c r="CX61">
        <v>0</v>
      </c>
      <c r="CY61">
        <v>0</v>
      </c>
      <c r="CZ61">
        <v>0</v>
      </c>
      <c r="DB61">
        <v>3243223</v>
      </c>
      <c r="DC61">
        <v>0</v>
      </c>
      <c r="DD61">
        <v>0</v>
      </c>
      <c r="DE61">
        <v>602078</v>
      </c>
      <c r="DF61">
        <v>602078</v>
      </c>
      <c r="DG61">
        <v>96.875</v>
      </c>
      <c r="DH61">
        <v>0</v>
      </c>
      <c r="DI61">
        <v>0</v>
      </c>
      <c r="DK61">
        <v>3082</v>
      </c>
      <c r="DL61">
        <v>0</v>
      </c>
      <c r="DM61">
        <v>395377</v>
      </c>
      <c r="DN61">
        <v>1053</v>
      </c>
      <c r="DO61">
        <v>0</v>
      </c>
      <c r="DP61">
        <v>0</v>
      </c>
      <c r="DQ61">
        <v>0</v>
      </c>
      <c r="DR61">
        <v>0</v>
      </c>
      <c r="DS61">
        <v>0</v>
      </c>
      <c r="DT61">
        <v>0</v>
      </c>
      <c r="DU61">
        <v>0</v>
      </c>
      <c r="DV61">
        <v>0</v>
      </c>
      <c r="DW61">
        <v>0</v>
      </c>
      <c r="DX61">
        <v>0</v>
      </c>
      <c r="DY61">
        <v>0</v>
      </c>
      <c r="DZ61">
        <v>0</v>
      </c>
      <c r="EA61">
        <v>0</v>
      </c>
      <c r="EB61">
        <v>0</v>
      </c>
      <c r="EC61">
        <v>1.113</v>
      </c>
      <c r="ED61">
        <v>7955</v>
      </c>
      <c r="EE61">
        <v>0</v>
      </c>
      <c r="EF61">
        <v>0</v>
      </c>
      <c r="EG61">
        <v>0</v>
      </c>
      <c r="EH61">
        <v>388475</v>
      </c>
      <c r="EI61">
        <v>0</v>
      </c>
      <c r="EJ61">
        <v>0</v>
      </c>
      <c r="EK61">
        <v>14.685</v>
      </c>
      <c r="EL61">
        <v>6.2E-2</v>
      </c>
      <c r="EM61">
        <v>4.8920000000000003</v>
      </c>
      <c r="EN61">
        <v>0.755</v>
      </c>
      <c r="EO61">
        <v>0</v>
      </c>
      <c r="EP61">
        <v>0</v>
      </c>
      <c r="EQ61">
        <v>20.332000000000001</v>
      </c>
      <c r="ER61">
        <v>0</v>
      </c>
      <c r="ES61">
        <v>62.506</v>
      </c>
      <c r="ET61">
        <v>0</v>
      </c>
      <c r="EV61">
        <v>0</v>
      </c>
      <c r="EW61">
        <v>0</v>
      </c>
      <c r="EX61">
        <v>0</v>
      </c>
      <c r="EZ61">
        <v>5433725</v>
      </c>
      <c r="FA61">
        <v>0</v>
      </c>
      <c r="FB61">
        <v>5698812</v>
      </c>
      <c r="FC61">
        <v>0</v>
      </c>
      <c r="FD61">
        <v>0</v>
      </c>
      <c r="FE61">
        <v>830826</v>
      </c>
      <c r="FF61">
        <v>144129</v>
      </c>
      <c r="FG61">
        <v>7.0629999999999998E-2</v>
      </c>
      <c r="FH61">
        <v>3.1918000000000002E-2</v>
      </c>
      <c r="FI61">
        <v>0</v>
      </c>
      <c r="FJ61">
        <v>0</v>
      </c>
      <c r="FK61">
        <v>908.20500000000004</v>
      </c>
      <c r="FL61">
        <v>6763188</v>
      </c>
      <c r="FM61">
        <v>0</v>
      </c>
      <c r="FN61">
        <v>0</v>
      </c>
      <c r="FO61">
        <v>54114</v>
      </c>
      <c r="FP61">
        <v>0</v>
      </c>
      <c r="FQ61">
        <v>54114</v>
      </c>
      <c r="FR61">
        <v>54114</v>
      </c>
      <c r="FS61">
        <v>0</v>
      </c>
      <c r="FT61">
        <v>0</v>
      </c>
      <c r="FU61">
        <v>0</v>
      </c>
      <c r="FV61">
        <v>0</v>
      </c>
      <c r="FW61">
        <v>0</v>
      </c>
      <c r="FX61">
        <v>0</v>
      </c>
      <c r="FY61">
        <v>0</v>
      </c>
      <c r="GB61">
        <v>192983</v>
      </c>
      <c r="GC61">
        <v>192983</v>
      </c>
      <c r="GD61">
        <v>19.55</v>
      </c>
      <c r="GF61">
        <v>0</v>
      </c>
      <c r="GG61">
        <v>0</v>
      </c>
      <c r="GH61">
        <v>0</v>
      </c>
      <c r="GI61">
        <v>0</v>
      </c>
      <c r="GK61">
        <v>0</v>
      </c>
      <c r="GL61">
        <v>0</v>
      </c>
      <c r="GM61">
        <v>0</v>
      </c>
      <c r="GN61">
        <v>0</v>
      </c>
      <c r="GO61">
        <v>0</v>
      </c>
      <c r="GQ61">
        <v>0</v>
      </c>
      <c r="GR61">
        <v>0</v>
      </c>
      <c r="GS61">
        <v>0</v>
      </c>
      <c r="GT61">
        <v>0</v>
      </c>
      <c r="HB61">
        <v>379934357</v>
      </c>
      <c r="HC61">
        <v>3.9798E-2</v>
      </c>
      <c r="HD61">
        <v>89421</v>
      </c>
      <c r="HE61">
        <v>0</v>
      </c>
      <c r="HF61">
        <v>701350</v>
      </c>
      <c r="HG61">
        <v>3729</v>
      </c>
      <c r="HH61">
        <v>156421</v>
      </c>
      <c r="HI61">
        <v>0</v>
      </c>
      <c r="HJ61">
        <v>111493</v>
      </c>
      <c r="HK61">
        <v>944</v>
      </c>
      <c r="HL61">
        <v>322</v>
      </c>
      <c r="HM61">
        <v>18000</v>
      </c>
      <c r="HN61">
        <v>2500</v>
      </c>
      <c r="HO61">
        <v>0</v>
      </c>
      <c r="HP61">
        <v>0</v>
      </c>
      <c r="HQ61">
        <v>0</v>
      </c>
      <c r="HR61">
        <v>0</v>
      </c>
      <c r="HS61">
        <v>5432662</v>
      </c>
      <c r="HT61">
        <v>144129</v>
      </c>
      <c r="HW61">
        <v>0</v>
      </c>
      <c r="HX61">
        <v>90</v>
      </c>
      <c r="HY61">
        <v>118</v>
      </c>
      <c r="HZ61">
        <v>70</v>
      </c>
      <c r="IA61">
        <v>42</v>
      </c>
      <c r="IB61">
        <v>73</v>
      </c>
      <c r="IC61">
        <v>393</v>
      </c>
      <c r="ID61">
        <v>0</v>
      </c>
      <c r="IE61">
        <v>0</v>
      </c>
      <c r="IF61">
        <v>0</v>
      </c>
      <c r="IG61">
        <v>6</v>
      </c>
      <c r="IH61">
        <v>251.68300000000002</v>
      </c>
      <c r="II61">
        <v>0</v>
      </c>
      <c r="IJ61">
        <v>345.27500000000003</v>
      </c>
      <c r="IK61">
        <v>0</v>
      </c>
      <c r="IL61">
        <v>3</v>
      </c>
      <c r="IM61">
        <v>1</v>
      </c>
      <c r="IN61">
        <v>0</v>
      </c>
      <c r="IO61">
        <v>4</v>
      </c>
      <c r="IP61">
        <v>0</v>
      </c>
      <c r="IQ61">
        <v>345.27500000000003</v>
      </c>
      <c r="IR61">
        <v>214588</v>
      </c>
      <c r="IS61">
        <v>0</v>
      </c>
      <c r="IT61">
        <v>15000</v>
      </c>
      <c r="IU61">
        <v>3000</v>
      </c>
      <c r="IV61">
        <v>0</v>
      </c>
      <c r="IW61">
        <v>6215</v>
      </c>
      <c r="IX61">
        <v>0</v>
      </c>
      <c r="IY61">
        <v>0</v>
      </c>
      <c r="IZ61">
        <v>0</v>
      </c>
      <c r="JA61">
        <v>0</v>
      </c>
      <c r="JB61">
        <v>0</v>
      </c>
      <c r="JC61">
        <v>0</v>
      </c>
      <c r="JD61">
        <v>0</v>
      </c>
      <c r="JE61">
        <v>0</v>
      </c>
      <c r="JF61">
        <v>0</v>
      </c>
      <c r="JG61">
        <v>0</v>
      </c>
      <c r="JH61">
        <v>2500</v>
      </c>
      <c r="JJ61">
        <v>0</v>
      </c>
      <c r="JK61">
        <v>0</v>
      </c>
      <c r="JL61">
        <v>0</v>
      </c>
      <c r="JM61">
        <v>0</v>
      </c>
      <c r="JO61">
        <v>0.53200000000000003</v>
      </c>
      <c r="JP61">
        <v>15.85</v>
      </c>
      <c r="JQ61">
        <v>3.1680000000000001</v>
      </c>
      <c r="JR61">
        <v>4424</v>
      </c>
      <c r="JS61">
        <v>153357</v>
      </c>
      <c r="JT61">
        <v>35202</v>
      </c>
      <c r="JU61">
        <v>1740</v>
      </c>
      <c r="JW61">
        <v>0</v>
      </c>
      <c r="JX61">
        <v>0</v>
      </c>
      <c r="JY61">
        <v>0</v>
      </c>
      <c r="JZ61">
        <v>0</v>
      </c>
      <c r="KD61">
        <v>1740</v>
      </c>
      <c r="KE61">
        <v>7559</v>
      </c>
      <c r="KG61">
        <v>0</v>
      </c>
      <c r="KH61">
        <v>0</v>
      </c>
      <c r="KI61">
        <v>0</v>
      </c>
      <c r="KJ61">
        <v>0</v>
      </c>
      <c r="KK61">
        <v>6</v>
      </c>
      <c r="KL61">
        <v>0</v>
      </c>
      <c r="KM61">
        <v>3729</v>
      </c>
      <c r="KN61">
        <v>0</v>
      </c>
      <c r="KO61">
        <v>0</v>
      </c>
      <c r="KP61">
        <v>0</v>
      </c>
      <c r="KQ61">
        <v>0</v>
      </c>
      <c r="KS61">
        <v>0</v>
      </c>
      <c r="KT61">
        <v>0</v>
      </c>
      <c r="KU61">
        <v>0</v>
      </c>
      <c r="KW61">
        <v>0</v>
      </c>
      <c r="KX61">
        <v>0</v>
      </c>
      <c r="KY61">
        <v>0</v>
      </c>
      <c r="KZ61">
        <v>0</v>
      </c>
      <c r="LA61">
        <v>0</v>
      </c>
      <c r="LB61">
        <v>0</v>
      </c>
      <c r="LD61">
        <v>0</v>
      </c>
      <c r="LE61">
        <v>0</v>
      </c>
      <c r="LF61">
        <v>0</v>
      </c>
      <c r="LG61">
        <v>0</v>
      </c>
      <c r="LH61">
        <v>0</v>
      </c>
      <c r="LI61">
        <v>0</v>
      </c>
      <c r="LJ61">
        <v>515.28800000000001</v>
      </c>
      <c r="LK61">
        <v>3</v>
      </c>
      <c r="LL61">
        <v>100620</v>
      </c>
      <c r="LM61">
        <v>10873</v>
      </c>
      <c r="LN61">
        <v>0</v>
      </c>
      <c r="LO61">
        <v>0</v>
      </c>
      <c r="LP61">
        <v>0</v>
      </c>
      <c r="LQ61">
        <v>0</v>
      </c>
      <c r="LR61">
        <v>0</v>
      </c>
      <c r="LS61">
        <v>0</v>
      </c>
      <c r="LT61">
        <v>0</v>
      </c>
      <c r="LU61">
        <v>0</v>
      </c>
      <c r="LV61">
        <v>0</v>
      </c>
      <c r="LW61">
        <v>0</v>
      </c>
      <c r="LX61">
        <v>0</v>
      </c>
      <c r="LY61">
        <v>0</v>
      </c>
      <c r="LZ61">
        <v>0</v>
      </c>
      <c r="MA61">
        <v>0</v>
      </c>
      <c r="MB61">
        <v>0</v>
      </c>
      <c r="MC61">
        <v>0</v>
      </c>
      <c r="MD61">
        <v>0</v>
      </c>
      <c r="ME61">
        <v>0</v>
      </c>
      <c r="MF61">
        <v>0</v>
      </c>
      <c r="MG61">
        <v>6497038</v>
      </c>
      <c r="MH61">
        <v>0</v>
      </c>
      <c r="MI61">
        <v>0</v>
      </c>
      <c r="MJ61">
        <v>0</v>
      </c>
      <c r="MK61">
        <v>0</v>
      </c>
      <c r="ML61">
        <v>0</v>
      </c>
    </row>
    <row r="62" spans="1:350" customFormat="1" x14ac:dyDescent="0.3">
      <c r="A62">
        <v>45755</v>
      </c>
      <c r="B62" s="4">
        <v>57845</v>
      </c>
      <c r="C62">
        <v>9</v>
      </c>
      <c r="D62">
        <v>2026</v>
      </c>
      <c r="E62">
        <v>6215</v>
      </c>
      <c r="F62">
        <v>0</v>
      </c>
      <c r="G62">
        <v>1619.5</v>
      </c>
      <c r="H62">
        <v>1488.845</v>
      </c>
      <c r="I62">
        <v>1488.845</v>
      </c>
      <c r="J62">
        <v>1619.5</v>
      </c>
      <c r="K62">
        <v>0</v>
      </c>
      <c r="L62">
        <v>6215</v>
      </c>
      <c r="M62">
        <v>0</v>
      </c>
      <c r="N62">
        <v>0</v>
      </c>
      <c r="P62">
        <v>1626.25</v>
      </c>
      <c r="Q62">
        <v>0</v>
      </c>
      <c r="R62">
        <v>766190</v>
      </c>
      <c r="S62">
        <v>471.13900000000001</v>
      </c>
      <c r="U62">
        <v>0</v>
      </c>
      <c r="V62">
        <v>179</v>
      </c>
      <c r="W62">
        <v>188688</v>
      </c>
      <c r="X62">
        <v>188688</v>
      </c>
      <c r="Z62">
        <v>0</v>
      </c>
      <c r="AC62">
        <v>0</v>
      </c>
      <c r="AD62" t="s">
        <v>427</v>
      </c>
      <c r="AE62">
        <v>0</v>
      </c>
      <c r="AH62">
        <v>0</v>
      </c>
      <c r="AI62">
        <v>0</v>
      </c>
      <c r="AJ62">
        <v>6215</v>
      </c>
      <c r="AK62" t="s">
        <v>753</v>
      </c>
      <c r="AL62" t="s">
        <v>484</v>
      </c>
      <c r="AM62">
        <v>0</v>
      </c>
      <c r="AN62">
        <v>0</v>
      </c>
      <c r="AO62">
        <v>0</v>
      </c>
      <c r="AP62">
        <v>0</v>
      </c>
      <c r="AQ62">
        <v>0</v>
      </c>
      <c r="AS62">
        <v>0</v>
      </c>
      <c r="AT62">
        <v>0</v>
      </c>
      <c r="AU62">
        <v>0</v>
      </c>
      <c r="AV62">
        <v>0</v>
      </c>
      <c r="AW62">
        <v>17038546</v>
      </c>
      <c r="AX62">
        <v>16783879</v>
      </c>
      <c r="AY62">
        <v>0</v>
      </c>
      <c r="AZ62">
        <v>766190</v>
      </c>
      <c r="BA62">
        <v>0</v>
      </c>
      <c r="BB62">
        <v>0</v>
      </c>
      <c r="BC62">
        <v>0</v>
      </c>
      <c r="BD62">
        <v>0</v>
      </c>
      <c r="BE62">
        <v>0</v>
      </c>
      <c r="BF62">
        <v>14959696</v>
      </c>
      <c r="BG62">
        <v>0</v>
      </c>
      <c r="BJ62">
        <v>0</v>
      </c>
      <c r="BK62">
        <v>0</v>
      </c>
      <c r="BL62">
        <v>0</v>
      </c>
      <c r="BM62">
        <v>0</v>
      </c>
      <c r="BN62">
        <v>0</v>
      </c>
      <c r="BO62">
        <v>0</v>
      </c>
      <c r="BP62">
        <v>0</v>
      </c>
      <c r="BQ62">
        <v>655</v>
      </c>
      <c r="BS62">
        <v>0</v>
      </c>
      <c r="BT62">
        <v>0</v>
      </c>
      <c r="BU62">
        <v>0</v>
      </c>
      <c r="BV62">
        <v>0</v>
      </c>
      <c r="BW62">
        <v>0</v>
      </c>
      <c r="BY62">
        <v>0</v>
      </c>
      <c r="CA62">
        <v>0</v>
      </c>
      <c r="CB62">
        <v>0</v>
      </c>
      <c r="CC62">
        <v>0</v>
      </c>
      <c r="CD62">
        <v>0</v>
      </c>
      <c r="CE62">
        <v>0</v>
      </c>
      <c r="CF62">
        <v>0</v>
      </c>
      <c r="CG62">
        <v>0</v>
      </c>
      <c r="CH62">
        <v>257811</v>
      </c>
      <c r="CI62">
        <v>0</v>
      </c>
      <c r="CJ62">
        <v>4</v>
      </c>
      <c r="CK62">
        <v>0</v>
      </c>
      <c r="CL62">
        <v>0</v>
      </c>
      <c r="CN62">
        <v>0</v>
      </c>
      <c r="CO62">
        <v>1</v>
      </c>
      <c r="CP62">
        <v>0</v>
      </c>
      <c r="CQ62">
        <v>0</v>
      </c>
      <c r="CR62">
        <v>1619.5</v>
      </c>
      <c r="CS62">
        <v>0</v>
      </c>
      <c r="CT62">
        <v>0</v>
      </c>
      <c r="CU62">
        <v>0</v>
      </c>
      <c r="CV62">
        <v>0</v>
      </c>
      <c r="CW62">
        <v>0</v>
      </c>
      <c r="CX62">
        <v>0</v>
      </c>
      <c r="CY62">
        <v>0</v>
      </c>
      <c r="CZ62">
        <v>0</v>
      </c>
      <c r="DB62">
        <v>9253172</v>
      </c>
      <c r="DC62">
        <v>0</v>
      </c>
      <c r="DD62">
        <v>0</v>
      </c>
      <c r="DE62">
        <v>1105493</v>
      </c>
      <c r="DF62">
        <v>1105493</v>
      </c>
      <c r="DG62">
        <v>177.875</v>
      </c>
      <c r="DH62">
        <v>0</v>
      </c>
      <c r="DI62">
        <v>0</v>
      </c>
      <c r="DK62">
        <v>318</v>
      </c>
      <c r="DL62">
        <v>0</v>
      </c>
      <c r="DM62">
        <v>1181006</v>
      </c>
      <c r="DN62">
        <v>3144</v>
      </c>
      <c r="DO62">
        <v>0</v>
      </c>
      <c r="DP62">
        <v>0</v>
      </c>
      <c r="DQ62">
        <v>0</v>
      </c>
      <c r="DR62">
        <v>0</v>
      </c>
      <c r="DS62">
        <v>0</v>
      </c>
      <c r="DT62">
        <v>0</v>
      </c>
      <c r="DU62">
        <v>0</v>
      </c>
      <c r="DV62">
        <v>0</v>
      </c>
      <c r="DW62">
        <v>0</v>
      </c>
      <c r="DX62">
        <v>0</v>
      </c>
      <c r="DY62">
        <v>0</v>
      </c>
      <c r="DZ62">
        <v>0</v>
      </c>
      <c r="EA62">
        <v>0</v>
      </c>
      <c r="EB62">
        <v>0</v>
      </c>
      <c r="EC62">
        <v>14.3</v>
      </c>
      <c r="ED62">
        <v>102206</v>
      </c>
      <c r="EE62">
        <v>0</v>
      </c>
      <c r="EF62">
        <v>0</v>
      </c>
      <c r="EG62">
        <v>0</v>
      </c>
      <c r="EH62">
        <v>1081944</v>
      </c>
      <c r="EI62">
        <v>0</v>
      </c>
      <c r="EJ62">
        <v>0</v>
      </c>
      <c r="EK62">
        <v>52.684000000000005</v>
      </c>
      <c r="EL62">
        <v>0</v>
      </c>
      <c r="EM62">
        <v>3.0000000000000001E-3</v>
      </c>
      <c r="EN62">
        <v>3.2050000000000001</v>
      </c>
      <c r="EO62">
        <v>0</v>
      </c>
      <c r="EP62">
        <v>0</v>
      </c>
      <c r="EQ62">
        <v>55.892000000000003</v>
      </c>
      <c r="ER62">
        <v>0</v>
      </c>
      <c r="ES62">
        <v>174.08600000000001</v>
      </c>
      <c r="ET62">
        <v>0</v>
      </c>
      <c r="EV62">
        <v>0</v>
      </c>
      <c r="EW62">
        <v>0</v>
      </c>
      <c r="EX62">
        <v>0</v>
      </c>
      <c r="EZ62">
        <v>14199941</v>
      </c>
      <c r="FA62">
        <v>0</v>
      </c>
      <c r="FB62">
        <v>14962987</v>
      </c>
      <c r="FC62">
        <v>0</v>
      </c>
      <c r="FD62">
        <v>0</v>
      </c>
      <c r="FE62">
        <v>2201951</v>
      </c>
      <c r="FF62">
        <v>381987</v>
      </c>
      <c r="FG62">
        <v>7.0629999999999998E-2</v>
      </c>
      <c r="FH62">
        <v>3.1918000000000002E-2</v>
      </c>
      <c r="FI62">
        <v>0</v>
      </c>
      <c r="FJ62">
        <v>0</v>
      </c>
      <c r="FK62">
        <v>2407.0309999999999</v>
      </c>
      <c r="FL62">
        <v>17804736</v>
      </c>
      <c r="FM62">
        <v>0</v>
      </c>
      <c r="FN62">
        <v>0</v>
      </c>
      <c r="FO62">
        <v>0</v>
      </c>
      <c r="FP62">
        <v>0</v>
      </c>
      <c r="FQ62">
        <v>0</v>
      </c>
      <c r="FR62">
        <v>0</v>
      </c>
      <c r="FS62">
        <v>0</v>
      </c>
      <c r="FT62">
        <v>0</v>
      </c>
      <c r="FU62">
        <v>0</v>
      </c>
      <c r="FV62">
        <v>0</v>
      </c>
      <c r="FW62">
        <v>0</v>
      </c>
      <c r="FX62">
        <v>0</v>
      </c>
      <c r="FY62">
        <v>0</v>
      </c>
      <c r="GB62">
        <v>772698</v>
      </c>
      <c r="GC62">
        <v>772698</v>
      </c>
      <c r="GD62">
        <v>74.763000000000005</v>
      </c>
      <c r="GF62">
        <v>0</v>
      </c>
      <c r="GG62">
        <v>0</v>
      </c>
      <c r="GH62">
        <v>0</v>
      </c>
      <c r="GI62">
        <v>0</v>
      </c>
      <c r="GK62">
        <v>0</v>
      </c>
      <c r="GL62">
        <v>0</v>
      </c>
      <c r="GM62">
        <v>0</v>
      </c>
      <c r="GN62">
        <v>0</v>
      </c>
      <c r="GO62">
        <v>0</v>
      </c>
      <c r="GQ62">
        <v>0</v>
      </c>
      <c r="GR62">
        <v>0</v>
      </c>
      <c r="GS62">
        <v>0</v>
      </c>
      <c r="GT62">
        <v>0</v>
      </c>
      <c r="HB62">
        <v>379934357</v>
      </c>
      <c r="HC62">
        <v>3.9798E-2</v>
      </c>
      <c r="HD62">
        <v>257811</v>
      </c>
      <c r="HE62">
        <v>0</v>
      </c>
      <c r="HF62">
        <v>2001008</v>
      </c>
      <c r="HG62">
        <v>52828</v>
      </c>
      <c r="HH62">
        <v>181312</v>
      </c>
      <c r="HI62">
        <v>0</v>
      </c>
      <c r="HJ62">
        <v>165647</v>
      </c>
      <c r="HK62">
        <v>4126</v>
      </c>
      <c r="HL62">
        <v>2309</v>
      </c>
      <c r="HM62">
        <v>42000</v>
      </c>
      <c r="HN62">
        <v>12700</v>
      </c>
      <c r="HO62">
        <v>0</v>
      </c>
      <c r="HP62">
        <v>0</v>
      </c>
      <c r="HQ62">
        <v>0</v>
      </c>
      <c r="HR62">
        <v>0</v>
      </c>
      <c r="HS62">
        <v>14196797</v>
      </c>
      <c r="HT62">
        <v>381987</v>
      </c>
      <c r="HW62">
        <v>0</v>
      </c>
      <c r="HX62">
        <v>130</v>
      </c>
      <c r="HY62">
        <v>154</v>
      </c>
      <c r="HZ62">
        <v>169</v>
      </c>
      <c r="IA62">
        <v>180</v>
      </c>
      <c r="IB62">
        <v>82</v>
      </c>
      <c r="IC62">
        <v>715</v>
      </c>
      <c r="ID62">
        <v>0</v>
      </c>
      <c r="IE62">
        <v>83.067000000000007</v>
      </c>
      <c r="IF62">
        <v>0</v>
      </c>
      <c r="IG62">
        <v>85</v>
      </c>
      <c r="IH62">
        <v>291.733</v>
      </c>
      <c r="II62">
        <v>0</v>
      </c>
      <c r="IJ62">
        <v>262.06700000000001</v>
      </c>
      <c r="IK62">
        <v>0</v>
      </c>
      <c r="IL62">
        <v>6</v>
      </c>
      <c r="IM62">
        <v>4</v>
      </c>
      <c r="IN62">
        <v>0</v>
      </c>
      <c r="IO62">
        <v>10</v>
      </c>
      <c r="IP62">
        <v>0</v>
      </c>
      <c r="IQ62">
        <v>179</v>
      </c>
      <c r="IR62">
        <v>111249</v>
      </c>
      <c r="IS62">
        <v>0</v>
      </c>
      <c r="IT62">
        <v>30000</v>
      </c>
      <c r="IU62">
        <v>12000</v>
      </c>
      <c r="IV62">
        <v>0</v>
      </c>
      <c r="IW62">
        <v>6215</v>
      </c>
      <c r="IX62">
        <v>77439</v>
      </c>
      <c r="IY62">
        <v>0</v>
      </c>
      <c r="IZ62">
        <v>0</v>
      </c>
      <c r="JA62">
        <v>0</v>
      </c>
      <c r="JB62">
        <v>0</v>
      </c>
      <c r="JC62">
        <v>0</v>
      </c>
      <c r="JD62">
        <v>1</v>
      </c>
      <c r="JE62">
        <v>12700</v>
      </c>
      <c r="JF62">
        <v>0</v>
      </c>
      <c r="JG62">
        <v>0</v>
      </c>
      <c r="JH62">
        <v>0</v>
      </c>
      <c r="JJ62">
        <v>0</v>
      </c>
      <c r="JK62">
        <v>0</v>
      </c>
      <c r="JL62">
        <v>0</v>
      </c>
      <c r="JM62">
        <v>0</v>
      </c>
      <c r="JO62">
        <v>0</v>
      </c>
      <c r="JP62">
        <v>40.417000000000002</v>
      </c>
      <c r="JQ62">
        <v>34.346000000000004</v>
      </c>
      <c r="JR62">
        <v>0</v>
      </c>
      <c r="JS62">
        <v>391055</v>
      </c>
      <c r="JT62">
        <v>381643</v>
      </c>
      <c r="JU62">
        <v>0</v>
      </c>
      <c r="JW62">
        <v>0</v>
      </c>
      <c r="JX62">
        <v>0</v>
      </c>
      <c r="JY62">
        <v>0</v>
      </c>
      <c r="JZ62">
        <v>0</v>
      </c>
      <c r="KD62">
        <v>0</v>
      </c>
      <c r="KE62">
        <v>7559</v>
      </c>
      <c r="KG62">
        <v>0</v>
      </c>
      <c r="KH62">
        <v>0</v>
      </c>
      <c r="KI62">
        <v>0</v>
      </c>
      <c r="KJ62">
        <v>29</v>
      </c>
      <c r="KK62">
        <v>56</v>
      </c>
      <c r="KL62">
        <v>18024</v>
      </c>
      <c r="KM62">
        <v>34804</v>
      </c>
      <c r="KN62">
        <v>0</v>
      </c>
      <c r="KO62">
        <v>0</v>
      </c>
      <c r="KP62">
        <v>0</v>
      </c>
      <c r="KQ62">
        <v>0</v>
      </c>
      <c r="KS62">
        <v>0</v>
      </c>
      <c r="KT62">
        <v>0</v>
      </c>
      <c r="KU62">
        <v>0</v>
      </c>
      <c r="KW62">
        <v>0</v>
      </c>
      <c r="KX62">
        <v>0</v>
      </c>
      <c r="KY62">
        <v>0</v>
      </c>
      <c r="KZ62">
        <v>0</v>
      </c>
      <c r="LA62">
        <v>0</v>
      </c>
      <c r="LB62">
        <v>0</v>
      </c>
      <c r="LD62">
        <v>0</v>
      </c>
      <c r="LE62">
        <v>0</v>
      </c>
      <c r="LF62">
        <v>0</v>
      </c>
      <c r="LG62">
        <v>0</v>
      </c>
      <c r="LH62">
        <v>0</v>
      </c>
      <c r="LI62">
        <v>0</v>
      </c>
      <c r="LJ62">
        <v>1492.2620000000002</v>
      </c>
      <c r="LK62">
        <v>4</v>
      </c>
      <c r="LL62">
        <v>134160</v>
      </c>
      <c r="LM62">
        <v>31487</v>
      </c>
      <c r="LN62">
        <v>0</v>
      </c>
      <c r="LO62">
        <v>0</v>
      </c>
      <c r="LP62">
        <v>0</v>
      </c>
      <c r="LQ62">
        <v>0</v>
      </c>
      <c r="LR62">
        <v>0</v>
      </c>
      <c r="LS62">
        <v>0</v>
      </c>
      <c r="LT62">
        <v>0</v>
      </c>
      <c r="LU62">
        <v>0</v>
      </c>
      <c r="LV62">
        <v>0</v>
      </c>
      <c r="LW62">
        <v>0</v>
      </c>
      <c r="LX62">
        <v>0</v>
      </c>
      <c r="LY62">
        <v>0</v>
      </c>
      <c r="LZ62">
        <v>0</v>
      </c>
      <c r="MA62">
        <v>0</v>
      </c>
      <c r="MB62">
        <v>0</v>
      </c>
      <c r="MC62">
        <v>0</v>
      </c>
      <c r="MD62">
        <v>0</v>
      </c>
      <c r="ME62">
        <v>0</v>
      </c>
      <c r="MF62">
        <v>0</v>
      </c>
      <c r="MG62">
        <v>17038546</v>
      </c>
      <c r="MH62">
        <v>0</v>
      </c>
      <c r="MI62">
        <v>0</v>
      </c>
      <c r="MJ62">
        <v>0</v>
      </c>
      <c r="MK62">
        <v>0</v>
      </c>
      <c r="ML62">
        <v>0</v>
      </c>
    </row>
    <row r="63" spans="1:350" customFormat="1" x14ac:dyDescent="0.3">
      <c r="A63">
        <v>45755</v>
      </c>
      <c r="B63" s="4">
        <v>57846</v>
      </c>
      <c r="C63">
        <v>9</v>
      </c>
      <c r="D63">
        <v>2026</v>
      </c>
      <c r="E63">
        <v>6215</v>
      </c>
      <c r="F63">
        <v>0</v>
      </c>
      <c r="G63">
        <v>1049.1500000000001</v>
      </c>
      <c r="H63">
        <v>918.93000000000006</v>
      </c>
      <c r="I63">
        <v>918.93000000000006</v>
      </c>
      <c r="J63">
        <v>1049.1500000000001</v>
      </c>
      <c r="K63">
        <v>0</v>
      </c>
      <c r="L63">
        <v>6215</v>
      </c>
      <c r="M63">
        <v>0</v>
      </c>
      <c r="N63">
        <v>0</v>
      </c>
      <c r="P63">
        <v>1049.1500000000001</v>
      </c>
      <c r="Q63">
        <v>0</v>
      </c>
      <c r="R63">
        <v>494295</v>
      </c>
      <c r="S63">
        <v>471.13900000000001</v>
      </c>
      <c r="U63">
        <v>0</v>
      </c>
      <c r="V63">
        <v>425.31700000000001</v>
      </c>
      <c r="W63">
        <v>343178</v>
      </c>
      <c r="X63">
        <v>343178</v>
      </c>
      <c r="Z63">
        <v>0</v>
      </c>
      <c r="AC63">
        <v>0</v>
      </c>
      <c r="AD63" t="s">
        <v>427</v>
      </c>
      <c r="AE63">
        <v>0</v>
      </c>
      <c r="AH63">
        <v>0</v>
      </c>
      <c r="AI63">
        <v>0</v>
      </c>
      <c r="AJ63">
        <v>6215</v>
      </c>
      <c r="AK63" t="s">
        <v>753</v>
      </c>
      <c r="AL63" t="s">
        <v>485</v>
      </c>
      <c r="AM63">
        <v>0</v>
      </c>
      <c r="AN63">
        <v>0</v>
      </c>
      <c r="AO63">
        <v>0</v>
      </c>
      <c r="AP63">
        <v>0</v>
      </c>
      <c r="AQ63">
        <v>0</v>
      </c>
      <c r="AS63">
        <v>0</v>
      </c>
      <c r="AT63">
        <v>0</v>
      </c>
      <c r="AU63">
        <v>0</v>
      </c>
      <c r="AV63">
        <v>0</v>
      </c>
      <c r="AW63">
        <v>12329322</v>
      </c>
      <c r="AX63">
        <v>12331894</v>
      </c>
      <c r="AY63">
        <v>0</v>
      </c>
      <c r="AZ63">
        <v>494295</v>
      </c>
      <c r="BA63">
        <v>0</v>
      </c>
      <c r="BB63">
        <v>21684</v>
      </c>
      <c r="BC63">
        <v>21545</v>
      </c>
      <c r="BD63">
        <v>51</v>
      </c>
      <c r="BE63">
        <v>138</v>
      </c>
      <c r="BF63">
        <v>10930345</v>
      </c>
      <c r="BG63">
        <v>0</v>
      </c>
      <c r="BJ63">
        <v>0</v>
      </c>
      <c r="BK63">
        <v>0</v>
      </c>
      <c r="BL63">
        <v>0</v>
      </c>
      <c r="BM63">
        <v>0</v>
      </c>
      <c r="BN63">
        <v>0</v>
      </c>
      <c r="BO63">
        <v>0</v>
      </c>
      <c r="BP63">
        <v>0</v>
      </c>
      <c r="BQ63">
        <v>761</v>
      </c>
      <c r="BS63">
        <v>0</v>
      </c>
      <c r="BT63">
        <v>0</v>
      </c>
      <c r="BU63">
        <v>0</v>
      </c>
      <c r="BV63">
        <v>0</v>
      </c>
      <c r="BW63">
        <v>0</v>
      </c>
      <c r="BY63">
        <v>0</v>
      </c>
      <c r="CA63">
        <v>0</v>
      </c>
      <c r="CB63">
        <v>0</v>
      </c>
      <c r="CC63">
        <v>0</v>
      </c>
      <c r="CD63">
        <v>0</v>
      </c>
      <c r="CE63">
        <v>0</v>
      </c>
      <c r="CF63">
        <v>0</v>
      </c>
      <c r="CG63">
        <v>0</v>
      </c>
      <c r="CH63">
        <v>0</v>
      </c>
      <c r="CI63">
        <v>0</v>
      </c>
      <c r="CJ63">
        <v>4</v>
      </c>
      <c r="CK63">
        <v>0</v>
      </c>
      <c r="CL63">
        <v>0</v>
      </c>
      <c r="CN63">
        <v>0</v>
      </c>
      <c r="CO63">
        <v>1</v>
      </c>
      <c r="CP63">
        <v>0</v>
      </c>
      <c r="CQ63">
        <v>0</v>
      </c>
      <c r="CR63">
        <v>1049.1500000000001</v>
      </c>
      <c r="CS63">
        <v>0</v>
      </c>
      <c r="CT63">
        <v>0</v>
      </c>
      <c r="CU63">
        <v>0</v>
      </c>
      <c r="CV63">
        <v>0</v>
      </c>
      <c r="CW63">
        <v>0</v>
      </c>
      <c r="CX63">
        <v>0</v>
      </c>
      <c r="CY63">
        <v>0</v>
      </c>
      <c r="CZ63">
        <v>0</v>
      </c>
      <c r="DB63">
        <v>5711150</v>
      </c>
      <c r="DC63">
        <v>0</v>
      </c>
      <c r="DD63">
        <v>0</v>
      </c>
      <c r="DE63">
        <v>1450193</v>
      </c>
      <c r="DF63">
        <v>1450193</v>
      </c>
      <c r="DG63">
        <v>233.33800000000002</v>
      </c>
      <c r="DH63">
        <v>0</v>
      </c>
      <c r="DI63">
        <v>0</v>
      </c>
      <c r="DK63">
        <v>1947</v>
      </c>
      <c r="DL63">
        <v>0</v>
      </c>
      <c r="DM63">
        <v>914014</v>
      </c>
      <c r="DN63">
        <v>2434</v>
      </c>
      <c r="DO63">
        <v>0</v>
      </c>
      <c r="DP63">
        <v>0</v>
      </c>
      <c r="DQ63">
        <v>0</v>
      </c>
      <c r="DR63">
        <v>0</v>
      </c>
      <c r="DS63">
        <v>0</v>
      </c>
      <c r="DT63">
        <v>0</v>
      </c>
      <c r="DU63">
        <v>0</v>
      </c>
      <c r="DV63">
        <v>0</v>
      </c>
      <c r="DW63">
        <v>0</v>
      </c>
      <c r="DX63">
        <v>0</v>
      </c>
      <c r="DY63">
        <v>0</v>
      </c>
      <c r="DZ63">
        <v>0</v>
      </c>
      <c r="EA63">
        <v>0</v>
      </c>
      <c r="EB63">
        <v>0</v>
      </c>
      <c r="EC63">
        <v>38.35</v>
      </c>
      <c r="ED63">
        <v>274097</v>
      </c>
      <c r="EE63">
        <v>0</v>
      </c>
      <c r="EF63">
        <v>0</v>
      </c>
      <c r="EG63">
        <v>0</v>
      </c>
      <c r="EH63">
        <v>642351</v>
      </c>
      <c r="EI63">
        <v>0</v>
      </c>
      <c r="EJ63">
        <v>0</v>
      </c>
      <c r="EK63">
        <v>32.005000000000003</v>
      </c>
      <c r="EL63">
        <v>0</v>
      </c>
      <c r="EM63">
        <v>7.4999999999999997E-2</v>
      </c>
      <c r="EN63">
        <v>1.423</v>
      </c>
      <c r="EO63">
        <v>0</v>
      </c>
      <c r="EP63">
        <v>0</v>
      </c>
      <c r="EQ63">
        <v>33.503</v>
      </c>
      <c r="ER63">
        <v>0</v>
      </c>
      <c r="ES63">
        <v>103.355</v>
      </c>
      <c r="ET63">
        <v>0</v>
      </c>
      <c r="EV63">
        <v>0</v>
      </c>
      <c r="EW63">
        <v>0</v>
      </c>
      <c r="EX63">
        <v>0</v>
      </c>
      <c r="EZ63">
        <v>10443932</v>
      </c>
      <c r="FA63">
        <v>0</v>
      </c>
      <c r="FB63">
        <v>10935655</v>
      </c>
      <c r="FC63">
        <v>0</v>
      </c>
      <c r="FD63">
        <v>0</v>
      </c>
      <c r="FE63">
        <v>1608862</v>
      </c>
      <c r="FF63">
        <v>279100</v>
      </c>
      <c r="FG63">
        <v>7.0629999999999998E-2</v>
      </c>
      <c r="FH63">
        <v>3.1918000000000002E-2</v>
      </c>
      <c r="FI63">
        <v>0</v>
      </c>
      <c r="FJ63">
        <v>0</v>
      </c>
      <c r="FK63">
        <v>1758.7040000000002</v>
      </c>
      <c r="FL63">
        <v>12823617</v>
      </c>
      <c r="FM63">
        <v>0</v>
      </c>
      <c r="FN63">
        <v>0</v>
      </c>
      <c r="FO63">
        <v>0</v>
      </c>
      <c r="FP63">
        <v>0</v>
      </c>
      <c r="FQ63">
        <v>0</v>
      </c>
      <c r="FR63">
        <v>0</v>
      </c>
      <c r="FS63">
        <v>0</v>
      </c>
      <c r="FT63">
        <v>0</v>
      </c>
      <c r="FU63">
        <v>0</v>
      </c>
      <c r="FV63">
        <v>0</v>
      </c>
      <c r="FW63">
        <v>0</v>
      </c>
      <c r="FX63">
        <v>0</v>
      </c>
      <c r="FY63">
        <v>0</v>
      </c>
      <c r="GB63">
        <v>841769</v>
      </c>
      <c r="GC63">
        <v>841769</v>
      </c>
      <c r="GD63">
        <v>96.716999999999999</v>
      </c>
      <c r="GF63">
        <v>0</v>
      </c>
      <c r="GG63">
        <v>0</v>
      </c>
      <c r="GH63">
        <v>0</v>
      </c>
      <c r="GI63">
        <v>0</v>
      </c>
      <c r="GK63">
        <v>0</v>
      </c>
      <c r="GL63">
        <v>0</v>
      </c>
      <c r="GM63">
        <v>0</v>
      </c>
      <c r="GN63">
        <v>0</v>
      </c>
      <c r="GO63">
        <v>0</v>
      </c>
      <c r="GQ63">
        <v>0</v>
      </c>
      <c r="GR63">
        <v>0</v>
      </c>
      <c r="GS63">
        <v>0</v>
      </c>
      <c r="GT63">
        <v>0</v>
      </c>
      <c r="HB63">
        <v>0</v>
      </c>
      <c r="HC63">
        <v>3.9798E-2</v>
      </c>
      <c r="HD63">
        <v>0</v>
      </c>
      <c r="HE63">
        <v>0</v>
      </c>
      <c r="HF63">
        <v>1235042</v>
      </c>
      <c r="HG63">
        <v>27968</v>
      </c>
      <c r="HH63">
        <v>185259</v>
      </c>
      <c r="HI63">
        <v>0</v>
      </c>
      <c r="HJ63">
        <v>91522</v>
      </c>
      <c r="HK63">
        <v>4579</v>
      </c>
      <c r="HL63">
        <v>3303</v>
      </c>
      <c r="HM63">
        <v>0</v>
      </c>
      <c r="HN63">
        <v>106132</v>
      </c>
      <c r="HO63">
        <v>0</v>
      </c>
      <c r="HP63">
        <v>0</v>
      </c>
      <c r="HQ63">
        <v>0</v>
      </c>
      <c r="HR63">
        <v>0</v>
      </c>
      <c r="HS63">
        <v>10441360</v>
      </c>
      <c r="HT63">
        <v>279100</v>
      </c>
      <c r="HW63">
        <v>0</v>
      </c>
      <c r="HX63">
        <v>60</v>
      </c>
      <c r="HY63">
        <v>101</v>
      </c>
      <c r="HZ63">
        <v>184</v>
      </c>
      <c r="IA63">
        <v>310</v>
      </c>
      <c r="IB63">
        <v>249</v>
      </c>
      <c r="IC63">
        <v>904</v>
      </c>
      <c r="ID63">
        <v>0</v>
      </c>
      <c r="IE63">
        <v>77.51700000000001</v>
      </c>
      <c r="IF63">
        <v>21.167000000000002</v>
      </c>
      <c r="IG63">
        <v>45</v>
      </c>
      <c r="IH63">
        <v>298.08300000000003</v>
      </c>
      <c r="II63">
        <v>0</v>
      </c>
      <c r="IJ63">
        <v>524.00099999999998</v>
      </c>
      <c r="IK63">
        <v>0</v>
      </c>
      <c r="IL63">
        <v>0</v>
      </c>
      <c r="IM63">
        <v>0</v>
      </c>
      <c r="IN63">
        <v>0</v>
      </c>
      <c r="IO63">
        <v>0</v>
      </c>
      <c r="IP63">
        <v>0</v>
      </c>
      <c r="IQ63">
        <v>425.31700000000001</v>
      </c>
      <c r="IR63">
        <v>264335</v>
      </c>
      <c r="IS63">
        <v>0</v>
      </c>
      <c r="IT63">
        <v>0</v>
      </c>
      <c r="IU63">
        <v>0</v>
      </c>
      <c r="IV63">
        <v>0</v>
      </c>
      <c r="IW63">
        <v>6215</v>
      </c>
      <c r="IX63">
        <v>72265</v>
      </c>
      <c r="IY63">
        <v>6578</v>
      </c>
      <c r="IZ63">
        <v>0</v>
      </c>
      <c r="JA63">
        <v>0</v>
      </c>
      <c r="JB63">
        <v>2</v>
      </c>
      <c r="JC63">
        <v>37088</v>
      </c>
      <c r="JD63">
        <v>4</v>
      </c>
      <c r="JE63">
        <v>39704</v>
      </c>
      <c r="JF63">
        <v>4</v>
      </c>
      <c r="JG63">
        <v>25840</v>
      </c>
      <c r="JH63">
        <v>3500</v>
      </c>
      <c r="JJ63">
        <v>0</v>
      </c>
      <c r="JK63">
        <v>0</v>
      </c>
      <c r="JL63">
        <v>0</v>
      </c>
      <c r="JM63">
        <v>0</v>
      </c>
      <c r="JO63">
        <v>69.100000000000009</v>
      </c>
      <c r="JP63">
        <v>27.617000000000001</v>
      </c>
      <c r="JQ63">
        <v>0</v>
      </c>
      <c r="JR63">
        <v>574560</v>
      </c>
      <c r="JS63">
        <v>267209</v>
      </c>
      <c r="JT63">
        <v>0</v>
      </c>
      <c r="JU63">
        <v>22188</v>
      </c>
      <c r="JW63">
        <v>0</v>
      </c>
      <c r="JX63">
        <v>0</v>
      </c>
      <c r="JY63">
        <v>0</v>
      </c>
      <c r="JZ63">
        <v>0</v>
      </c>
      <c r="KD63">
        <v>22188</v>
      </c>
      <c r="KE63">
        <v>7559</v>
      </c>
      <c r="KG63">
        <v>0</v>
      </c>
      <c r="KH63">
        <v>0</v>
      </c>
      <c r="KI63">
        <v>0</v>
      </c>
      <c r="KJ63">
        <v>25</v>
      </c>
      <c r="KK63">
        <v>20</v>
      </c>
      <c r="KL63">
        <v>15538</v>
      </c>
      <c r="KM63">
        <v>12430</v>
      </c>
      <c r="KN63">
        <v>0</v>
      </c>
      <c r="KO63">
        <v>0</v>
      </c>
      <c r="KP63">
        <v>0</v>
      </c>
      <c r="KQ63">
        <v>0</v>
      </c>
      <c r="KS63">
        <v>0</v>
      </c>
      <c r="KT63">
        <v>0</v>
      </c>
      <c r="KU63">
        <v>0</v>
      </c>
      <c r="KW63">
        <v>0</v>
      </c>
      <c r="KX63">
        <v>0</v>
      </c>
      <c r="KY63">
        <v>0</v>
      </c>
      <c r="KZ63">
        <v>0</v>
      </c>
      <c r="LA63">
        <v>0</v>
      </c>
      <c r="LB63">
        <v>0</v>
      </c>
      <c r="LD63">
        <v>0</v>
      </c>
      <c r="LE63">
        <v>0</v>
      </c>
      <c r="LF63">
        <v>0</v>
      </c>
      <c r="LG63">
        <v>0</v>
      </c>
      <c r="LH63">
        <v>0</v>
      </c>
      <c r="LI63">
        <v>0</v>
      </c>
      <c r="LJ63">
        <v>1158.3970000000002</v>
      </c>
      <c r="LK63">
        <v>2</v>
      </c>
      <c r="LL63">
        <v>67080</v>
      </c>
      <c r="LM63">
        <v>24442</v>
      </c>
      <c r="LN63">
        <v>0</v>
      </c>
      <c r="LO63">
        <v>0</v>
      </c>
      <c r="LP63">
        <v>0</v>
      </c>
      <c r="LQ63">
        <v>0</v>
      </c>
      <c r="LR63">
        <v>0</v>
      </c>
      <c r="LS63">
        <v>0</v>
      </c>
      <c r="LT63">
        <v>0</v>
      </c>
      <c r="LU63">
        <v>0</v>
      </c>
      <c r="LV63">
        <v>0</v>
      </c>
      <c r="LW63">
        <v>0</v>
      </c>
      <c r="LX63">
        <v>0</v>
      </c>
      <c r="LY63">
        <v>0</v>
      </c>
      <c r="LZ63">
        <v>0</v>
      </c>
      <c r="MA63">
        <v>0</v>
      </c>
      <c r="MB63">
        <v>0</v>
      </c>
      <c r="MC63">
        <v>0</v>
      </c>
      <c r="MD63">
        <v>0</v>
      </c>
      <c r="ME63">
        <v>0</v>
      </c>
      <c r="MF63">
        <v>0</v>
      </c>
      <c r="MG63">
        <v>12329322</v>
      </c>
      <c r="MH63">
        <v>0</v>
      </c>
      <c r="MI63">
        <v>0</v>
      </c>
      <c r="MJ63">
        <v>0</v>
      </c>
      <c r="MK63">
        <v>0</v>
      </c>
      <c r="ML63">
        <v>0</v>
      </c>
    </row>
    <row r="64" spans="1:350" customFormat="1" x14ac:dyDescent="0.3">
      <c r="A64">
        <v>45755</v>
      </c>
      <c r="B64" s="4">
        <v>57847</v>
      </c>
      <c r="C64">
        <v>9</v>
      </c>
      <c r="D64">
        <v>2026</v>
      </c>
      <c r="E64">
        <v>6215</v>
      </c>
      <c r="F64">
        <v>0</v>
      </c>
      <c r="G64">
        <v>1233.4670000000001</v>
      </c>
      <c r="H64">
        <v>976.93600000000004</v>
      </c>
      <c r="I64">
        <v>976.93600000000004</v>
      </c>
      <c r="J64">
        <v>1233.4670000000001</v>
      </c>
      <c r="K64">
        <v>0</v>
      </c>
      <c r="L64">
        <v>6215</v>
      </c>
      <c r="M64">
        <v>0</v>
      </c>
      <c r="N64">
        <v>0</v>
      </c>
      <c r="P64">
        <v>1232.567</v>
      </c>
      <c r="Q64">
        <v>0</v>
      </c>
      <c r="R64">
        <v>580710</v>
      </c>
      <c r="S64">
        <v>471.13900000000001</v>
      </c>
      <c r="U64">
        <v>0</v>
      </c>
      <c r="V64">
        <v>59.083000000000006</v>
      </c>
      <c r="W64">
        <v>36720</v>
      </c>
      <c r="X64">
        <v>36720</v>
      </c>
      <c r="Z64">
        <v>0</v>
      </c>
      <c r="AC64">
        <v>0</v>
      </c>
      <c r="AD64" t="s">
        <v>427</v>
      </c>
      <c r="AE64">
        <v>0</v>
      </c>
      <c r="AH64">
        <v>0</v>
      </c>
      <c r="AI64">
        <v>0</v>
      </c>
      <c r="AJ64">
        <v>6215</v>
      </c>
      <c r="AK64" t="s">
        <v>753</v>
      </c>
      <c r="AL64" t="s">
        <v>486</v>
      </c>
      <c r="AM64">
        <v>0</v>
      </c>
      <c r="AN64">
        <v>0</v>
      </c>
      <c r="AO64">
        <v>0</v>
      </c>
      <c r="AP64">
        <v>0</v>
      </c>
      <c r="AQ64">
        <v>0</v>
      </c>
      <c r="AS64">
        <v>0</v>
      </c>
      <c r="AT64">
        <v>0</v>
      </c>
      <c r="AU64">
        <v>0</v>
      </c>
      <c r="AV64">
        <v>0</v>
      </c>
      <c r="AW64">
        <v>13837667</v>
      </c>
      <c r="AX64">
        <v>13643904</v>
      </c>
      <c r="AY64">
        <v>0</v>
      </c>
      <c r="AZ64">
        <v>580710</v>
      </c>
      <c r="BA64">
        <v>0</v>
      </c>
      <c r="BB64">
        <v>0</v>
      </c>
      <c r="BC64">
        <v>0</v>
      </c>
      <c r="BD64">
        <v>0</v>
      </c>
      <c r="BE64">
        <v>0</v>
      </c>
      <c r="BF64">
        <v>12125634</v>
      </c>
      <c r="BG64">
        <v>0</v>
      </c>
      <c r="BJ64">
        <v>0</v>
      </c>
      <c r="BK64">
        <v>0</v>
      </c>
      <c r="BL64">
        <v>0</v>
      </c>
      <c r="BM64">
        <v>0</v>
      </c>
      <c r="BN64">
        <v>0</v>
      </c>
      <c r="BO64">
        <v>0</v>
      </c>
      <c r="BP64">
        <v>0</v>
      </c>
      <c r="BQ64">
        <v>750</v>
      </c>
      <c r="BS64">
        <v>0</v>
      </c>
      <c r="BT64">
        <v>0</v>
      </c>
      <c r="BU64">
        <v>0</v>
      </c>
      <c r="BV64">
        <v>0</v>
      </c>
      <c r="BW64">
        <v>0</v>
      </c>
      <c r="BY64">
        <v>0</v>
      </c>
      <c r="CA64">
        <v>0</v>
      </c>
      <c r="CB64">
        <v>0</v>
      </c>
      <c r="CC64">
        <v>0</v>
      </c>
      <c r="CD64">
        <v>0</v>
      </c>
      <c r="CE64">
        <v>0</v>
      </c>
      <c r="CF64">
        <v>0</v>
      </c>
      <c r="CG64">
        <v>0</v>
      </c>
      <c r="CH64">
        <v>196358</v>
      </c>
      <c r="CI64">
        <v>0</v>
      </c>
      <c r="CJ64">
        <v>4</v>
      </c>
      <c r="CK64">
        <v>0</v>
      </c>
      <c r="CL64">
        <v>0</v>
      </c>
      <c r="CN64">
        <v>0</v>
      </c>
      <c r="CO64">
        <v>1</v>
      </c>
      <c r="CP64">
        <v>0</v>
      </c>
      <c r="CQ64">
        <v>0</v>
      </c>
      <c r="CR64">
        <v>1233.4670000000001</v>
      </c>
      <c r="CS64">
        <v>0</v>
      </c>
      <c r="CT64">
        <v>0</v>
      </c>
      <c r="CU64">
        <v>0</v>
      </c>
      <c r="CV64">
        <v>0</v>
      </c>
      <c r="CW64">
        <v>0</v>
      </c>
      <c r="CX64">
        <v>0</v>
      </c>
      <c r="CY64">
        <v>0</v>
      </c>
      <c r="CZ64">
        <v>0</v>
      </c>
      <c r="DB64">
        <v>6071657</v>
      </c>
      <c r="DC64">
        <v>0</v>
      </c>
      <c r="DD64">
        <v>0</v>
      </c>
      <c r="DE64">
        <v>1115126</v>
      </c>
      <c r="DF64">
        <v>1115126</v>
      </c>
      <c r="DG64">
        <v>179.42500000000001</v>
      </c>
      <c r="DH64">
        <v>0</v>
      </c>
      <c r="DI64">
        <v>0</v>
      </c>
      <c r="DK64">
        <v>1781</v>
      </c>
      <c r="DL64">
        <v>0</v>
      </c>
      <c r="DM64">
        <v>974701</v>
      </c>
      <c r="DN64">
        <v>2595</v>
      </c>
      <c r="DO64">
        <v>0</v>
      </c>
      <c r="DP64">
        <v>0</v>
      </c>
      <c r="DQ64">
        <v>0</v>
      </c>
      <c r="DR64">
        <v>0</v>
      </c>
      <c r="DS64">
        <v>0</v>
      </c>
      <c r="DT64">
        <v>0</v>
      </c>
      <c r="DU64">
        <v>0</v>
      </c>
      <c r="DV64">
        <v>0</v>
      </c>
      <c r="DW64">
        <v>0</v>
      </c>
      <c r="DX64">
        <v>0</v>
      </c>
      <c r="DY64">
        <v>0</v>
      </c>
      <c r="DZ64">
        <v>0</v>
      </c>
      <c r="EA64">
        <v>0</v>
      </c>
      <c r="EB64">
        <v>0</v>
      </c>
      <c r="EC64">
        <v>46.533000000000001</v>
      </c>
      <c r="ED64">
        <v>332583</v>
      </c>
      <c r="EE64">
        <v>0</v>
      </c>
      <c r="EF64">
        <v>0</v>
      </c>
      <c r="EG64">
        <v>0</v>
      </c>
      <c r="EH64">
        <v>644713</v>
      </c>
      <c r="EI64">
        <v>0</v>
      </c>
      <c r="EJ64">
        <v>0</v>
      </c>
      <c r="EK64">
        <v>25.929000000000002</v>
      </c>
      <c r="EL64">
        <v>0.318</v>
      </c>
      <c r="EM64">
        <v>3.7160000000000002</v>
      </c>
      <c r="EN64">
        <v>2.96</v>
      </c>
      <c r="EO64">
        <v>0</v>
      </c>
      <c r="EP64">
        <v>0</v>
      </c>
      <c r="EQ64">
        <v>32.605000000000004</v>
      </c>
      <c r="ER64">
        <v>0</v>
      </c>
      <c r="ES64">
        <v>103.735</v>
      </c>
      <c r="ET64">
        <v>0</v>
      </c>
      <c r="EV64">
        <v>0</v>
      </c>
      <c r="EW64">
        <v>0</v>
      </c>
      <c r="EX64">
        <v>0</v>
      </c>
      <c r="EZ64">
        <v>11549484</v>
      </c>
      <c r="FA64">
        <v>0</v>
      </c>
      <c r="FB64">
        <v>12127599</v>
      </c>
      <c r="FC64">
        <v>0</v>
      </c>
      <c r="FD64">
        <v>0</v>
      </c>
      <c r="FE64">
        <v>1784799</v>
      </c>
      <c r="FF64">
        <v>309621</v>
      </c>
      <c r="FG64">
        <v>7.0629999999999998E-2</v>
      </c>
      <c r="FH64">
        <v>3.1918000000000002E-2</v>
      </c>
      <c r="FI64">
        <v>0</v>
      </c>
      <c r="FJ64">
        <v>0</v>
      </c>
      <c r="FK64">
        <v>1951.027</v>
      </c>
      <c r="FL64">
        <v>14418377</v>
      </c>
      <c r="FM64">
        <v>0</v>
      </c>
      <c r="FN64">
        <v>0</v>
      </c>
      <c r="FO64">
        <v>0</v>
      </c>
      <c r="FP64">
        <v>0</v>
      </c>
      <c r="FQ64">
        <v>0</v>
      </c>
      <c r="FR64">
        <v>0</v>
      </c>
      <c r="FS64">
        <v>0</v>
      </c>
      <c r="FT64">
        <v>0</v>
      </c>
      <c r="FU64">
        <v>0</v>
      </c>
      <c r="FV64">
        <v>0</v>
      </c>
      <c r="FW64">
        <v>0</v>
      </c>
      <c r="FX64">
        <v>0</v>
      </c>
      <c r="FY64">
        <v>0</v>
      </c>
      <c r="GB64">
        <v>2309179</v>
      </c>
      <c r="GC64">
        <v>2309179</v>
      </c>
      <c r="GD64">
        <v>223.92600000000002</v>
      </c>
      <c r="GF64">
        <v>0</v>
      </c>
      <c r="GG64">
        <v>0</v>
      </c>
      <c r="GH64">
        <v>0</v>
      </c>
      <c r="GI64">
        <v>0</v>
      </c>
      <c r="GK64">
        <v>0</v>
      </c>
      <c r="GL64">
        <v>0</v>
      </c>
      <c r="GM64">
        <v>0</v>
      </c>
      <c r="GN64">
        <v>0</v>
      </c>
      <c r="GO64">
        <v>0</v>
      </c>
      <c r="GQ64">
        <v>0</v>
      </c>
      <c r="GR64">
        <v>0</v>
      </c>
      <c r="GS64">
        <v>0</v>
      </c>
      <c r="GT64">
        <v>0</v>
      </c>
      <c r="HB64">
        <v>379934357</v>
      </c>
      <c r="HC64">
        <v>3.9798E-2</v>
      </c>
      <c r="HD64">
        <v>196358</v>
      </c>
      <c r="HE64">
        <v>0</v>
      </c>
      <c r="HF64">
        <v>1313002</v>
      </c>
      <c r="HG64">
        <v>36669</v>
      </c>
      <c r="HH64">
        <v>131043</v>
      </c>
      <c r="HI64">
        <v>0</v>
      </c>
      <c r="HJ64">
        <v>59193</v>
      </c>
      <c r="HK64">
        <v>2766</v>
      </c>
      <c r="HL64">
        <v>1794</v>
      </c>
      <c r="HM64">
        <v>3000</v>
      </c>
      <c r="HN64">
        <v>72749</v>
      </c>
      <c r="HO64">
        <v>0</v>
      </c>
      <c r="HP64">
        <v>0</v>
      </c>
      <c r="HQ64">
        <v>0</v>
      </c>
      <c r="HR64">
        <v>0</v>
      </c>
      <c r="HS64">
        <v>11546889</v>
      </c>
      <c r="HT64">
        <v>309621</v>
      </c>
      <c r="HW64">
        <v>0</v>
      </c>
      <c r="HX64">
        <v>146</v>
      </c>
      <c r="HY64">
        <v>199</v>
      </c>
      <c r="HZ64">
        <v>156</v>
      </c>
      <c r="IA64">
        <v>169</v>
      </c>
      <c r="IB64">
        <v>58</v>
      </c>
      <c r="IC64">
        <v>728</v>
      </c>
      <c r="ID64">
        <v>0</v>
      </c>
      <c r="IE64">
        <v>0</v>
      </c>
      <c r="IF64">
        <v>0</v>
      </c>
      <c r="IG64">
        <v>59</v>
      </c>
      <c r="IH64">
        <v>210.85</v>
      </c>
      <c r="II64">
        <v>0</v>
      </c>
      <c r="IJ64">
        <v>59.083000000000006</v>
      </c>
      <c r="IK64">
        <v>0</v>
      </c>
      <c r="IL64">
        <v>0</v>
      </c>
      <c r="IM64">
        <v>1</v>
      </c>
      <c r="IN64">
        <v>0</v>
      </c>
      <c r="IO64">
        <v>1</v>
      </c>
      <c r="IP64">
        <v>0</v>
      </c>
      <c r="IQ64">
        <v>59.083000000000006</v>
      </c>
      <c r="IR64">
        <v>36720</v>
      </c>
      <c r="IS64">
        <v>0</v>
      </c>
      <c r="IT64">
        <v>0</v>
      </c>
      <c r="IU64">
        <v>3000</v>
      </c>
      <c r="IV64">
        <v>0</v>
      </c>
      <c r="IW64">
        <v>6215</v>
      </c>
      <c r="IX64">
        <v>0</v>
      </c>
      <c r="IY64">
        <v>0</v>
      </c>
      <c r="IZ64">
        <v>0</v>
      </c>
      <c r="JA64">
        <v>0</v>
      </c>
      <c r="JB64">
        <v>0</v>
      </c>
      <c r="JC64">
        <v>0</v>
      </c>
      <c r="JD64">
        <v>7</v>
      </c>
      <c r="JE64">
        <v>59717</v>
      </c>
      <c r="JF64">
        <v>2</v>
      </c>
      <c r="JG64">
        <v>8532</v>
      </c>
      <c r="JH64">
        <v>4500</v>
      </c>
      <c r="JJ64">
        <v>0</v>
      </c>
      <c r="JK64">
        <v>0</v>
      </c>
      <c r="JL64">
        <v>0</v>
      </c>
      <c r="JM64">
        <v>0</v>
      </c>
      <c r="JO64">
        <v>11.781000000000001</v>
      </c>
      <c r="JP64">
        <v>101.71000000000001</v>
      </c>
      <c r="JQ64">
        <v>110.435</v>
      </c>
      <c r="JR64">
        <v>97958</v>
      </c>
      <c r="JS64">
        <v>984097</v>
      </c>
      <c r="JT64">
        <v>1227124</v>
      </c>
      <c r="JU64">
        <v>0</v>
      </c>
      <c r="JW64">
        <v>0</v>
      </c>
      <c r="JX64">
        <v>0</v>
      </c>
      <c r="JY64">
        <v>0</v>
      </c>
      <c r="JZ64">
        <v>0</v>
      </c>
      <c r="KD64">
        <v>0</v>
      </c>
      <c r="KE64">
        <v>7559</v>
      </c>
      <c r="KG64">
        <v>0</v>
      </c>
      <c r="KH64">
        <v>0</v>
      </c>
      <c r="KI64">
        <v>0</v>
      </c>
      <c r="KJ64">
        <v>22</v>
      </c>
      <c r="KK64">
        <v>37</v>
      </c>
      <c r="KL64">
        <v>13673</v>
      </c>
      <c r="KM64">
        <v>22996</v>
      </c>
      <c r="KN64">
        <v>0</v>
      </c>
      <c r="KO64">
        <v>0</v>
      </c>
      <c r="KP64">
        <v>0</v>
      </c>
      <c r="KQ64">
        <v>0</v>
      </c>
      <c r="KS64">
        <v>0</v>
      </c>
      <c r="KT64">
        <v>0</v>
      </c>
      <c r="KU64">
        <v>0</v>
      </c>
      <c r="KW64">
        <v>0</v>
      </c>
      <c r="KX64">
        <v>0</v>
      </c>
      <c r="KY64">
        <v>0</v>
      </c>
      <c r="KZ64">
        <v>0</v>
      </c>
      <c r="LA64">
        <v>0</v>
      </c>
      <c r="LB64">
        <v>0</v>
      </c>
      <c r="LD64">
        <v>0</v>
      </c>
      <c r="LE64">
        <v>0</v>
      </c>
      <c r="LF64">
        <v>0</v>
      </c>
      <c r="LG64">
        <v>0</v>
      </c>
      <c r="LH64">
        <v>0</v>
      </c>
      <c r="LI64">
        <v>0</v>
      </c>
      <c r="LJ64">
        <v>1215.8010000000002</v>
      </c>
      <c r="LK64">
        <v>1</v>
      </c>
      <c r="LL64">
        <v>33540</v>
      </c>
      <c r="LM64">
        <v>25653</v>
      </c>
      <c r="LN64">
        <v>0</v>
      </c>
      <c r="LO64">
        <v>0</v>
      </c>
      <c r="LP64">
        <v>0</v>
      </c>
      <c r="LQ64">
        <v>0</v>
      </c>
      <c r="LR64">
        <v>0</v>
      </c>
      <c r="LS64">
        <v>0</v>
      </c>
      <c r="LT64">
        <v>0</v>
      </c>
      <c r="LU64">
        <v>0</v>
      </c>
      <c r="LV64">
        <v>0</v>
      </c>
      <c r="LW64">
        <v>0</v>
      </c>
      <c r="LX64">
        <v>0</v>
      </c>
      <c r="LY64">
        <v>0</v>
      </c>
      <c r="LZ64">
        <v>0</v>
      </c>
      <c r="MA64">
        <v>0</v>
      </c>
      <c r="MB64">
        <v>0</v>
      </c>
      <c r="MC64">
        <v>0</v>
      </c>
      <c r="MD64">
        <v>0</v>
      </c>
      <c r="ME64">
        <v>0</v>
      </c>
      <c r="MF64">
        <v>0</v>
      </c>
      <c r="MG64">
        <v>13837667</v>
      </c>
      <c r="MH64">
        <v>0</v>
      </c>
      <c r="MI64">
        <v>0</v>
      </c>
      <c r="MJ64">
        <v>0</v>
      </c>
      <c r="MK64">
        <v>0</v>
      </c>
      <c r="ML64">
        <v>0</v>
      </c>
    </row>
    <row r="65" spans="1:350" customFormat="1" x14ac:dyDescent="0.3">
      <c r="A65">
        <v>45755</v>
      </c>
      <c r="B65" s="4">
        <v>57848</v>
      </c>
      <c r="C65">
        <v>9</v>
      </c>
      <c r="D65">
        <v>2026</v>
      </c>
      <c r="E65">
        <v>6215</v>
      </c>
      <c r="F65">
        <v>0</v>
      </c>
      <c r="G65">
        <v>23433.233</v>
      </c>
      <c r="H65">
        <v>21301.71</v>
      </c>
      <c r="I65">
        <v>21301.71</v>
      </c>
      <c r="J65">
        <v>23433.233</v>
      </c>
      <c r="K65">
        <v>0</v>
      </c>
      <c r="L65">
        <v>6215</v>
      </c>
      <c r="M65">
        <v>0</v>
      </c>
      <c r="N65">
        <v>0</v>
      </c>
      <c r="P65">
        <v>23473.600000000002</v>
      </c>
      <c r="Q65">
        <v>0</v>
      </c>
      <c r="R65">
        <v>11059328</v>
      </c>
      <c r="S65">
        <v>471.13900000000001</v>
      </c>
      <c r="U65">
        <v>0</v>
      </c>
      <c r="V65">
        <v>9721.2830000000013</v>
      </c>
      <c r="W65">
        <v>6147369</v>
      </c>
      <c r="X65">
        <v>6147369</v>
      </c>
      <c r="Z65">
        <v>0</v>
      </c>
      <c r="AC65">
        <v>0</v>
      </c>
      <c r="AD65" t="s">
        <v>427</v>
      </c>
      <c r="AE65">
        <v>0</v>
      </c>
      <c r="AH65">
        <v>0</v>
      </c>
      <c r="AI65">
        <v>0</v>
      </c>
      <c r="AJ65">
        <v>6215</v>
      </c>
      <c r="AK65" t="s">
        <v>753</v>
      </c>
      <c r="AL65" t="s">
        <v>487</v>
      </c>
      <c r="AM65">
        <v>0</v>
      </c>
      <c r="AN65">
        <v>0</v>
      </c>
      <c r="AO65">
        <v>0</v>
      </c>
      <c r="AP65">
        <v>0</v>
      </c>
      <c r="AQ65">
        <v>0</v>
      </c>
      <c r="AS65">
        <v>0</v>
      </c>
      <c r="AT65">
        <v>0</v>
      </c>
      <c r="AU65">
        <v>0</v>
      </c>
      <c r="AV65">
        <v>0</v>
      </c>
      <c r="AW65">
        <v>274833987</v>
      </c>
      <c r="AX65">
        <v>271159350</v>
      </c>
      <c r="AY65">
        <v>0</v>
      </c>
      <c r="AZ65">
        <v>11059328</v>
      </c>
      <c r="BA65">
        <v>0</v>
      </c>
      <c r="BB65">
        <v>498141</v>
      </c>
      <c r="BC65">
        <v>494965</v>
      </c>
      <c r="BD65">
        <v>1171.662</v>
      </c>
      <c r="BE65">
        <v>3176</v>
      </c>
      <c r="BF65">
        <v>240570077</v>
      </c>
      <c r="BG65">
        <v>0</v>
      </c>
      <c r="BJ65">
        <v>0</v>
      </c>
      <c r="BK65">
        <v>0</v>
      </c>
      <c r="BL65">
        <v>0</v>
      </c>
      <c r="BM65">
        <v>0</v>
      </c>
      <c r="BN65">
        <v>0</v>
      </c>
      <c r="BO65">
        <v>0</v>
      </c>
      <c r="BP65">
        <v>0</v>
      </c>
      <c r="BQ65">
        <v>0</v>
      </c>
      <c r="BS65">
        <v>0</v>
      </c>
      <c r="BT65">
        <v>0</v>
      </c>
      <c r="BU65">
        <v>0</v>
      </c>
      <c r="BV65">
        <v>0</v>
      </c>
      <c r="BW65">
        <v>0</v>
      </c>
      <c r="BY65">
        <v>0</v>
      </c>
      <c r="CA65">
        <v>0</v>
      </c>
      <c r="CB65">
        <v>0</v>
      </c>
      <c r="CC65">
        <v>0</v>
      </c>
      <c r="CD65">
        <v>0</v>
      </c>
      <c r="CE65">
        <v>0</v>
      </c>
      <c r="CF65">
        <v>0</v>
      </c>
      <c r="CG65">
        <v>0</v>
      </c>
      <c r="CH65">
        <v>3730379</v>
      </c>
      <c r="CI65">
        <v>0</v>
      </c>
      <c r="CJ65">
        <v>5</v>
      </c>
      <c r="CK65">
        <v>0</v>
      </c>
      <c r="CL65">
        <v>0</v>
      </c>
      <c r="CN65">
        <v>0</v>
      </c>
      <c r="CO65">
        <v>1</v>
      </c>
      <c r="CP65">
        <v>4.9000000000000002E-2</v>
      </c>
      <c r="CQ65">
        <v>0</v>
      </c>
      <c r="CR65">
        <v>23433.233</v>
      </c>
      <c r="CS65">
        <v>0</v>
      </c>
      <c r="CT65">
        <v>0</v>
      </c>
      <c r="CU65">
        <v>0</v>
      </c>
      <c r="CV65">
        <v>0</v>
      </c>
      <c r="CW65">
        <v>0</v>
      </c>
      <c r="CX65">
        <v>0</v>
      </c>
      <c r="CY65">
        <v>0</v>
      </c>
      <c r="CZ65">
        <v>0</v>
      </c>
      <c r="DB65">
        <v>132390128</v>
      </c>
      <c r="DC65">
        <v>0</v>
      </c>
      <c r="DD65">
        <v>0</v>
      </c>
      <c r="DE65">
        <v>29065846</v>
      </c>
      <c r="DF65">
        <v>29066580</v>
      </c>
      <c r="DG65">
        <v>4676.7250000000004</v>
      </c>
      <c r="DH65">
        <v>0</v>
      </c>
      <c r="DI65">
        <v>734</v>
      </c>
      <c r="DK65">
        <v>0</v>
      </c>
      <c r="DL65">
        <v>0</v>
      </c>
      <c r="DM65">
        <v>19743423</v>
      </c>
      <c r="DN65">
        <v>52567</v>
      </c>
      <c r="DO65">
        <v>0</v>
      </c>
      <c r="DP65">
        <v>0</v>
      </c>
      <c r="DQ65">
        <v>0</v>
      </c>
      <c r="DR65">
        <v>0</v>
      </c>
      <c r="DS65">
        <v>0</v>
      </c>
      <c r="DT65">
        <v>0</v>
      </c>
      <c r="DU65">
        <v>0</v>
      </c>
      <c r="DV65">
        <v>0</v>
      </c>
      <c r="DW65">
        <v>0</v>
      </c>
      <c r="DX65">
        <v>0</v>
      </c>
      <c r="DY65">
        <v>0</v>
      </c>
      <c r="DZ65">
        <v>0</v>
      </c>
      <c r="EA65">
        <v>0.12300000000000001</v>
      </c>
      <c r="EB65">
        <v>0</v>
      </c>
      <c r="EC65">
        <v>393.18299999999999</v>
      </c>
      <c r="ED65">
        <v>2810177</v>
      </c>
      <c r="EE65">
        <v>0</v>
      </c>
      <c r="EF65">
        <v>0</v>
      </c>
      <c r="EG65">
        <v>0</v>
      </c>
      <c r="EH65">
        <v>16985813</v>
      </c>
      <c r="EI65">
        <v>0</v>
      </c>
      <c r="EJ65">
        <v>0</v>
      </c>
      <c r="EK65">
        <v>744.83300000000008</v>
      </c>
      <c r="EL65">
        <v>0.152</v>
      </c>
      <c r="EM65">
        <v>85.981999999999999</v>
      </c>
      <c r="EN65">
        <v>47.995000000000005</v>
      </c>
      <c r="EO65">
        <v>0</v>
      </c>
      <c r="EP65">
        <v>0</v>
      </c>
      <c r="EQ65">
        <v>878.93299999999999</v>
      </c>
      <c r="ER65">
        <v>0</v>
      </c>
      <c r="ES65">
        <v>2733.0350000000003</v>
      </c>
      <c r="ET65">
        <v>0</v>
      </c>
      <c r="EV65">
        <v>0</v>
      </c>
      <c r="EW65">
        <v>0</v>
      </c>
      <c r="EX65">
        <v>0</v>
      </c>
      <c r="EZ65">
        <v>229606489</v>
      </c>
      <c r="FA65">
        <v>0</v>
      </c>
      <c r="FB65">
        <v>240610075</v>
      </c>
      <c r="FC65">
        <v>0</v>
      </c>
      <c r="FD65">
        <v>0</v>
      </c>
      <c r="FE65">
        <v>35410048</v>
      </c>
      <c r="FF65">
        <v>6142813</v>
      </c>
      <c r="FG65">
        <v>7.0629999999999998E-2</v>
      </c>
      <c r="FH65">
        <v>3.1918000000000002E-2</v>
      </c>
      <c r="FI65">
        <v>0</v>
      </c>
      <c r="FJ65">
        <v>0</v>
      </c>
      <c r="FK65">
        <v>38707.976999999999</v>
      </c>
      <c r="FL65">
        <v>285893315</v>
      </c>
      <c r="FM65">
        <v>0</v>
      </c>
      <c r="FN65">
        <v>0</v>
      </c>
      <c r="FO65">
        <v>18180</v>
      </c>
      <c r="FP65">
        <v>0</v>
      </c>
      <c r="FQ65">
        <v>18180</v>
      </c>
      <c r="FR65">
        <v>18180</v>
      </c>
      <c r="FS65">
        <v>0</v>
      </c>
      <c r="FT65">
        <v>0</v>
      </c>
      <c r="FU65">
        <v>0</v>
      </c>
      <c r="FV65">
        <v>0</v>
      </c>
      <c r="FW65">
        <v>0</v>
      </c>
      <c r="FX65">
        <v>0</v>
      </c>
      <c r="FY65">
        <v>0</v>
      </c>
      <c r="GB65">
        <v>12705264</v>
      </c>
      <c r="GC65">
        <v>12705264</v>
      </c>
      <c r="GD65">
        <v>1252.5899999999999</v>
      </c>
      <c r="GF65">
        <v>0</v>
      </c>
      <c r="GG65">
        <v>0</v>
      </c>
      <c r="GH65">
        <v>0</v>
      </c>
      <c r="GI65">
        <v>0</v>
      </c>
      <c r="GK65">
        <v>0</v>
      </c>
      <c r="GL65">
        <v>0</v>
      </c>
      <c r="GM65">
        <v>0</v>
      </c>
      <c r="GN65">
        <v>0</v>
      </c>
      <c r="GO65">
        <v>0</v>
      </c>
      <c r="GQ65">
        <v>0</v>
      </c>
      <c r="GR65">
        <v>0</v>
      </c>
      <c r="GS65">
        <v>0</v>
      </c>
      <c r="GT65">
        <v>0</v>
      </c>
      <c r="HB65">
        <v>379934357</v>
      </c>
      <c r="HC65">
        <v>3.9798E-2</v>
      </c>
      <c r="HD65">
        <v>3730379</v>
      </c>
      <c r="HE65">
        <v>0</v>
      </c>
      <c r="HF65">
        <v>28629498</v>
      </c>
      <c r="HG65">
        <v>528275</v>
      </c>
      <c r="HH65">
        <v>5873299</v>
      </c>
      <c r="HI65">
        <v>0</v>
      </c>
      <c r="HJ65">
        <v>1721057</v>
      </c>
      <c r="HK65">
        <v>45066</v>
      </c>
      <c r="HL65">
        <v>32494</v>
      </c>
      <c r="HM65">
        <v>256000</v>
      </c>
      <c r="HN65">
        <v>2958476</v>
      </c>
      <c r="HO65">
        <v>0</v>
      </c>
      <c r="HP65">
        <v>0</v>
      </c>
      <c r="HQ65">
        <v>0</v>
      </c>
      <c r="HR65">
        <v>0</v>
      </c>
      <c r="HS65">
        <v>229550747</v>
      </c>
      <c r="HT65">
        <v>6142813</v>
      </c>
      <c r="HW65">
        <v>0</v>
      </c>
      <c r="HX65">
        <v>3607</v>
      </c>
      <c r="HY65">
        <v>3304</v>
      </c>
      <c r="HZ65">
        <v>6186</v>
      </c>
      <c r="IA65">
        <v>2684</v>
      </c>
      <c r="IB65">
        <v>3016</v>
      </c>
      <c r="IC65">
        <v>18797</v>
      </c>
      <c r="ID65">
        <v>0</v>
      </c>
      <c r="IE65">
        <v>91.832999999999998</v>
      </c>
      <c r="IF65">
        <v>64.3</v>
      </c>
      <c r="IG65">
        <v>850</v>
      </c>
      <c r="IH65">
        <v>9450.2000000000007</v>
      </c>
      <c r="II65">
        <v>0</v>
      </c>
      <c r="IJ65">
        <v>9877.4160000000011</v>
      </c>
      <c r="IK65">
        <v>0</v>
      </c>
      <c r="IL65">
        <v>32</v>
      </c>
      <c r="IM65">
        <v>28</v>
      </c>
      <c r="IN65">
        <v>3</v>
      </c>
      <c r="IO65">
        <v>63</v>
      </c>
      <c r="IP65">
        <v>0</v>
      </c>
      <c r="IQ65">
        <v>9721.2830000000013</v>
      </c>
      <c r="IR65">
        <v>6041777</v>
      </c>
      <c r="IS65">
        <v>0</v>
      </c>
      <c r="IT65">
        <v>160000</v>
      </c>
      <c r="IU65">
        <v>84000</v>
      </c>
      <c r="IV65">
        <v>12000</v>
      </c>
      <c r="IW65">
        <v>6215</v>
      </c>
      <c r="IX65">
        <v>85611</v>
      </c>
      <c r="IY65">
        <v>19981</v>
      </c>
      <c r="IZ65">
        <v>0</v>
      </c>
      <c r="JA65">
        <v>0</v>
      </c>
      <c r="JB65">
        <v>60</v>
      </c>
      <c r="JC65">
        <v>1118436</v>
      </c>
      <c r="JD65">
        <v>135</v>
      </c>
      <c r="JE65">
        <v>1355292</v>
      </c>
      <c r="JF65">
        <v>84</v>
      </c>
      <c r="JG65">
        <v>414248</v>
      </c>
      <c r="JH65">
        <v>70500</v>
      </c>
      <c r="JJ65">
        <v>0</v>
      </c>
      <c r="JK65">
        <v>0</v>
      </c>
      <c r="JL65">
        <v>0</v>
      </c>
      <c r="JM65">
        <v>0</v>
      </c>
      <c r="JO65">
        <v>0</v>
      </c>
      <c r="JP65">
        <v>844.70800000000008</v>
      </c>
      <c r="JQ65">
        <v>407.88200000000001</v>
      </c>
      <c r="JR65">
        <v>0</v>
      </c>
      <c r="JS65">
        <v>8172989</v>
      </c>
      <c r="JT65">
        <v>4532275</v>
      </c>
      <c r="JU65">
        <v>509731</v>
      </c>
      <c r="JW65">
        <v>0</v>
      </c>
      <c r="JX65">
        <v>0</v>
      </c>
      <c r="JY65">
        <v>0</v>
      </c>
      <c r="JZ65">
        <v>0</v>
      </c>
      <c r="KD65">
        <v>509879</v>
      </c>
      <c r="KE65">
        <v>7559</v>
      </c>
      <c r="KG65">
        <v>0</v>
      </c>
      <c r="KH65">
        <v>0</v>
      </c>
      <c r="KI65">
        <v>0</v>
      </c>
      <c r="KJ65">
        <v>500</v>
      </c>
      <c r="KK65">
        <v>350</v>
      </c>
      <c r="KL65">
        <v>310750</v>
      </c>
      <c r="KM65">
        <v>217525</v>
      </c>
      <c r="KN65">
        <v>0</v>
      </c>
      <c r="KO65">
        <v>0</v>
      </c>
      <c r="KP65">
        <v>0</v>
      </c>
      <c r="KQ65">
        <v>0</v>
      </c>
      <c r="KS65">
        <v>0</v>
      </c>
      <c r="KT65">
        <v>0</v>
      </c>
      <c r="KU65">
        <v>0</v>
      </c>
      <c r="KW65">
        <v>0</v>
      </c>
      <c r="KX65">
        <v>0</v>
      </c>
      <c r="KY65">
        <v>0</v>
      </c>
      <c r="KZ65">
        <v>0</v>
      </c>
      <c r="LA65">
        <v>0</v>
      </c>
      <c r="LB65">
        <v>0</v>
      </c>
      <c r="LD65">
        <v>0</v>
      </c>
      <c r="LE65">
        <v>0</v>
      </c>
      <c r="LF65">
        <v>0</v>
      </c>
      <c r="LG65">
        <v>0</v>
      </c>
      <c r="LH65">
        <v>0</v>
      </c>
      <c r="LI65">
        <v>0</v>
      </c>
      <c r="LJ65">
        <v>21162.912</v>
      </c>
      <c r="LK65">
        <v>38</v>
      </c>
      <c r="LL65">
        <v>1274520</v>
      </c>
      <c r="LM65">
        <v>446537</v>
      </c>
      <c r="LN65">
        <v>0</v>
      </c>
      <c r="LO65">
        <v>0</v>
      </c>
      <c r="LP65">
        <v>0</v>
      </c>
      <c r="LQ65">
        <v>0</v>
      </c>
      <c r="LR65">
        <v>0</v>
      </c>
      <c r="LS65">
        <v>0</v>
      </c>
      <c r="LT65">
        <v>0</v>
      </c>
      <c r="LU65">
        <v>0</v>
      </c>
      <c r="LV65">
        <v>0</v>
      </c>
      <c r="LW65">
        <v>0</v>
      </c>
      <c r="LX65">
        <v>0</v>
      </c>
      <c r="LY65">
        <v>0</v>
      </c>
      <c r="LZ65">
        <v>0</v>
      </c>
      <c r="MA65">
        <v>0</v>
      </c>
      <c r="MB65">
        <v>0</v>
      </c>
      <c r="MC65">
        <v>0</v>
      </c>
      <c r="MD65">
        <v>0</v>
      </c>
      <c r="ME65">
        <v>0</v>
      </c>
      <c r="MF65">
        <v>0</v>
      </c>
      <c r="MG65">
        <v>274833987</v>
      </c>
      <c r="MH65">
        <v>0</v>
      </c>
      <c r="MI65">
        <v>0</v>
      </c>
      <c r="MJ65">
        <v>0</v>
      </c>
      <c r="MK65">
        <v>0</v>
      </c>
      <c r="ML65">
        <v>0</v>
      </c>
    </row>
    <row r="66" spans="1:350" customFormat="1" x14ac:dyDescent="0.3">
      <c r="A66">
        <v>45755</v>
      </c>
      <c r="B66" s="4">
        <v>57850</v>
      </c>
      <c r="C66">
        <v>9</v>
      </c>
      <c r="D66">
        <v>2026</v>
      </c>
      <c r="E66">
        <v>6215</v>
      </c>
      <c r="F66">
        <v>0</v>
      </c>
      <c r="G66">
        <v>2170.1</v>
      </c>
      <c r="H66">
        <v>2043.3770000000002</v>
      </c>
      <c r="I66">
        <v>2043.3770000000002</v>
      </c>
      <c r="J66">
        <v>2170.1</v>
      </c>
      <c r="K66">
        <v>0</v>
      </c>
      <c r="L66">
        <v>6215</v>
      </c>
      <c r="M66">
        <v>0</v>
      </c>
      <c r="N66">
        <v>0</v>
      </c>
      <c r="P66">
        <v>2174</v>
      </c>
      <c r="Q66">
        <v>0</v>
      </c>
      <c r="R66">
        <v>1024256</v>
      </c>
      <c r="S66">
        <v>471.13900000000001</v>
      </c>
      <c r="U66">
        <v>0</v>
      </c>
      <c r="V66">
        <v>310.63300000000004</v>
      </c>
      <c r="W66">
        <v>193058</v>
      </c>
      <c r="X66">
        <v>193058</v>
      </c>
      <c r="Z66">
        <v>0</v>
      </c>
      <c r="AC66">
        <v>0</v>
      </c>
      <c r="AD66" t="s">
        <v>427</v>
      </c>
      <c r="AE66">
        <v>0</v>
      </c>
      <c r="AH66">
        <v>0</v>
      </c>
      <c r="AI66">
        <v>0</v>
      </c>
      <c r="AJ66">
        <v>6215</v>
      </c>
      <c r="AK66" t="s">
        <v>753</v>
      </c>
      <c r="AL66" t="s">
        <v>488</v>
      </c>
      <c r="AM66">
        <v>0</v>
      </c>
      <c r="AN66">
        <v>0</v>
      </c>
      <c r="AO66">
        <v>0</v>
      </c>
      <c r="AP66">
        <v>0</v>
      </c>
      <c r="AQ66">
        <v>0</v>
      </c>
      <c r="AS66">
        <v>0</v>
      </c>
      <c r="AT66">
        <v>0</v>
      </c>
      <c r="AU66">
        <v>0</v>
      </c>
      <c r="AV66">
        <v>0</v>
      </c>
      <c r="AW66">
        <v>22850719</v>
      </c>
      <c r="AX66">
        <v>22509992</v>
      </c>
      <c r="AY66">
        <v>0</v>
      </c>
      <c r="AZ66">
        <v>1024256</v>
      </c>
      <c r="BA66">
        <v>0</v>
      </c>
      <c r="BB66">
        <v>46132</v>
      </c>
      <c r="BC66">
        <v>45838</v>
      </c>
      <c r="BD66">
        <v>108.50500000000001</v>
      </c>
      <c r="BE66">
        <v>294</v>
      </c>
      <c r="BF66">
        <v>20059483</v>
      </c>
      <c r="BG66">
        <v>0</v>
      </c>
      <c r="BJ66">
        <v>0</v>
      </c>
      <c r="BK66">
        <v>0</v>
      </c>
      <c r="BL66">
        <v>0</v>
      </c>
      <c r="BM66">
        <v>0</v>
      </c>
      <c r="BN66">
        <v>0</v>
      </c>
      <c r="BO66">
        <v>0</v>
      </c>
      <c r="BP66">
        <v>0</v>
      </c>
      <c r="BQ66">
        <v>551</v>
      </c>
      <c r="BS66">
        <v>0</v>
      </c>
      <c r="BT66">
        <v>0</v>
      </c>
      <c r="BU66">
        <v>0</v>
      </c>
      <c r="BV66">
        <v>0</v>
      </c>
      <c r="BW66">
        <v>0</v>
      </c>
      <c r="BY66">
        <v>0</v>
      </c>
      <c r="CA66">
        <v>0</v>
      </c>
      <c r="CB66">
        <v>0</v>
      </c>
      <c r="CC66">
        <v>0</v>
      </c>
      <c r="CD66">
        <v>0</v>
      </c>
      <c r="CE66">
        <v>0</v>
      </c>
      <c r="CF66">
        <v>0</v>
      </c>
      <c r="CG66">
        <v>0</v>
      </c>
      <c r="CH66">
        <v>345462</v>
      </c>
      <c r="CI66">
        <v>0</v>
      </c>
      <c r="CJ66">
        <v>4</v>
      </c>
      <c r="CK66">
        <v>0</v>
      </c>
      <c r="CL66">
        <v>0</v>
      </c>
      <c r="CN66">
        <v>0</v>
      </c>
      <c r="CO66">
        <v>1</v>
      </c>
      <c r="CP66">
        <v>0</v>
      </c>
      <c r="CQ66">
        <v>0</v>
      </c>
      <c r="CR66">
        <v>2170.1</v>
      </c>
      <c r="CS66">
        <v>0</v>
      </c>
      <c r="CT66">
        <v>0</v>
      </c>
      <c r="CU66">
        <v>0</v>
      </c>
      <c r="CV66">
        <v>0</v>
      </c>
      <c r="CW66">
        <v>0</v>
      </c>
      <c r="CX66">
        <v>0</v>
      </c>
      <c r="CY66">
        <v>0</v>
      </c>
      <c r="CZ66">
        <v>0</v>
      </c>
      <c r="DB66">
        <v>12699588</v>
      </c>
      <c r="DC66">
        <v>0</v>
      </c>
      <c r="DD66">
        <v>0</v>
      </c>
      <c r="DE66">
        <v>1502632</v>
      </c>
      <c r="DF66">
        <v>1502632</v>
      </c>
      <c r="DG66">
        <v>241.77500000000001</v>
      </c>
      <c r="DH66">
        <v>0</v>
      </c>
      <c r="DI66">
        <v>0</v>
      </c>
      <c r="DK66">
        <v>0</v>
      </c>
      <c r="DL66">
        <v>0</v>
      </c>
      <c r="DM66">
        <v>1667805</v>
      </c>
      <c r="DN66">
        <v>4441</v>
      </c>
      <c r="DO66">
        <v>0</v>
      </c>
      <c r="DP66">
        <v>0</v>
      </c>
      <c r="DQ66">
        <v>0</v>
      </c>
      <c r="DR66">
        <v>0</v>
      </c>
      <c r="DS66">
        <v>0</v>
      </c>
      <c r="DT66">
        <v>0</v>
      </c>
      <c r="DU66">
        <v>0</v>
      </c>
      <c r="DV66">
        <v>0</v>
      </c>
      <c r="DW66">
        <v>0</v>
      </c>
      <c r="DX66">
        <v>0</v>
      </c>
      <c r="DY66">
        <v>0</v>
      </c>
      <c r="DZ66">
        <v>0</v>
      </c>
      <c r="EA66">
        <v>0</v>
      </c>
      <c r="EB66">
        <v>0</v>
      </c>
      <c r="EC66">
        <v>100.467</v>
      </c>
      <c r="ED66">
        <v>718063</v>
      </c>
      <c r="EE66">
        <v>0</v>
      </c>
      <c r="EF66">
        <v>0</v>
      </c>
      <c r="EG66">
        <v>0</v>
      </c>
      <c r="EH66">
        <v>954183</v>
      </c>
      <c r="EI66">
        <v>0</v>
      </c>
      <c r="EJ66">
        <v>0</v>
      </c>
      <c r="EK66">
        <v>38.792999999999999</v>
      </c>
      <c r="EL66">
        <v>0</v>
      </c>
      <c r="EM66">
        <v>0.04</v>
      </c>
      <c r="EN66">
        <v>7.4060000000000006</v>
      </c>
      <c r="EO66">
        <v>0</v>
      </c>
      <c r="EP66">
        <v>0</v>
      </c>
      <c r="EQ66">
        <v>46.239000000000004</v>
      </c>
      <c r="ER66">
        <v>0</v>
      </c>
      <c r="ES66">
        <v>153.529</v>
      </c>
      <c r="ET66">
        <v>0</v>
      </c>
      <c r="EV66">
        <v>0</v>
      </c>
      <c r="EW66">
        <v>0</v>
      </c>
      <c r="EX66">
        <v>0</v>
      </c>
      <c r="EZ66">
        <v>19045185</v>
      </c>
      <c r="FA66">
        <v>0</v>
      </c>
      <c r="FB66">
        <v>20064706</v>
      </c>
      <c r="FC66">
        <v>0</v>
      </c>
      <c r="FD66">
        <v>0</v>
      </c>
      <c r="FE66">
        <v>2952600</v>
      </c>
      <c r="FF66">
        <v>512207</v>
      </c>
      <c r="FG66">
        <v>7.0629999999999998E-2</v>
      </c>
      <c r="FH66">
        <v>3.1918000000000002E-2</v>
      </c>
      <c r="FI66">
        <v>0</v>
      </c>
      <c r="FJ66">
        <v>0</v>
      </c>
      <c r="FK66">
        <v>3227.5920000000001</v>
      </c>
      <c r="FL66">
        <v>23874975</v>
      </c>
      <c r="FM66">
        <v>0</v>
      </c>
      <c r="FN66">
        <v>0</v>
      </c>
      <c r="FO66">
        <v>0</v>
      </c>
      <c r="FP66">
        <v>0</v>
      </c>
      <c r="FQ66">
        <v>0</v>
      </c>
      <c r="FR66">
        <v>0</v>
      </c>
      <c r="FS66">
        <v>0</v>
      </c>
      <c r="FT66">
        <v>0</v>
      </c>
      <c r="FU66">
        <v>0</v>
      </c>
      <c r="FV66">
        <v>0</v>
      </c>
      <c r="FW66">
        <v>0</v>
      </c>
      <c r="FX66">
        <v>0</v>
      </c>
      <c r="FY66">
        <v>0</v>
      </c>
      <c r="GB66">
        <v>691690</v>
      </c>
      <c r="GC66">
        <v>691690</v>
      </c>
      <c r="GD66">
        <v>80.484000000000009</v>
      </c>
      <c r="GF66">
        <v>0</v>
      </c>
      <c r="GG66">
        <v>0</v>
      </c>
      <c r="GH66">
        <v>0</v>
      </c>
      <c r="GI66">
        <v>0</v>
      </c>
      <c r="GK66">
        <v>0</v>
      </c>
      <c r="GL66">
        <v>0</v>
      </c>
      <c r="GM66">
        <v>0</v>
      </c>
      <c r="GN66">
        <v>0</v>
      </c>
      <c r="GO66">
        <v>0</v>
      </c>
      <c r="GQ66">
        <v>0</v>
      </c>
      <c r="GR66">
        <v>0</v>
      </c>
      <c r="GS66">
        <v>0</v>
      </c>
      <c r="GT66">
        <v>0</v>
      </c>
      <c r="HB66">
        <v>379934357</v>
      </c>
      <c r="HC66">
        <v>3.9798E-2</v>
      </c>
      <c r="HD66">
        <v>345462</v>
      </c>
      <c r="HE66">
        <v>0</v>
      </c>
      <c r="HF66">
        <v>2746299</v>
      </c>
      <c r="HG66">
        <v>52828</v>
      </c>
      <c r="HH66">
        <v>152330</v>
      </c>
      <c r="HI66">
        <v>0</v>
      </c>
      <c r="HJ66">
        <v>251680</v>
      </c>
      <c r="HK66">
        <v>5754</v>
      </c>
      <c r="HL66">
        <v>4204</v>
      </c>
      <c r="HM66">
        <v>51000</v>
      </c>
      <c r="HN66">
        <v>0</v>
      </c>
      <c r="HO66">
        <v>0</v>
      </c>
      <c r="HP66">
        <v>0</v>
      </c>
      <c r="HQ66">
        <v>0</v>
      </c>
      <c r="HR66">
        <v>0</v>
      </c>
      <c r="HS66">
        <v>19040450</v>
      </c>
      <c r="HT66">
        <v>512207</v>
      </c>
      <c r="HW66">
        <v>0</v>
      </c>
      <c r="HX66">
        <v>183</v>
      </c>
      <c r="HY66">
        <v>295</v>
      </c>
      <c r="HZ66">
        <v>112</v>
      </c>
      <c r="IA66">
        <v>267</v>
      </c>
      <c r="IB66">
        <v>118</v>
      </c>
      <c r="IC66">
        <v>975</v>
      </c>
      <c r="ID66">
        <v>0</v>
      </c>
      <c r="IE66">
        <v>0</v>
      </c>
      <c r="IF66">
        <v>0</v>
      </c>
      <c r="IG66">
        <v>85</v>
      </c>
      <c r="IH66">
        <v>245.1</v>
      </c>
      <c r="II66">
        <v>0</v>
      </c>
      <c r="IJ66">
        <v>310.63300000000004</v>
      </c>
      <c r="IK66">
        <v>0</v>
      </c>
      <c r="IL66">
        <v>5</v>
      </c>
      <c r="IM66">
        <v>6</v>
      </c>
      <c r="IN66">
        <v>2</v>
      </c>
      <c r="IO66">
        <v>13</v>
      </c>
      <c r="IP66">
        <v>0</v>
      </c>
      <c r="IQ66">
        <v>310.63300000000004</v>
      </c>
      <c r="IR66">
        <v>193058</v>
      </c>
      <c r="IS66">
        <v>0</v>
      </c>
      <c r="IT66">
        <v>25000</v>
      </c>
      <c r="IU66">
        <v>18000</v>
      </c>
      <c r="IV66">
        <v>8000</v>
      </c>
      <c r="IW66">
        <v>6215</v>
      </c>
      <c r="IX66">
        <v>0</v>
      </c>
      <c r="IY66">
        <v>0</v>
      </c>
      <c r="IZ66">
        <v>0</v>
      </c>
      <c r="JA66">
        <v>0</v>
      </c>
      <c r="JB66">
        <v>0</v>
      </c>
      <c r="JC66">
        <v>0</v>
      </c>
      <c r="JD66">
        <v>0</v>
      </c>
      <c r="JE66">
        <v>0</v>
      </c>
      <c r="JF66">
        <v>0</v>
      </c>
      <c r="JG66">
        <v>0</v>
      </c>
      <c r="JH66">
        <v>0</v>
      </c>
      <c r="JJ66">
        <v>0</v>
      </c>
      <c r="JK66">
        <v>0</v>
      </c>
      <c r="JL66">
        <v>0</v>
      </c>
      <c r="JM66">
        <v>0</v>
      </c>
      <c r="JO66">
        <v>63.967000000000006</v>
      </c>
      <c r="JP66">
        <v>16.516999999999999</v>
      </c>
      <c r="JQ66">
        <v>0</v>
      </c>
      <c r="JR66">
        <v>531879</v>
      </c>
      <c r="JS66">
        <v>159811</v>
      </c>
      <c r="JT66">
        <v>0</v>
      </c>
      <c r="JU66">
        <v>47205</v>
      </c>
      <c r="JW66">
        <v>0</v>
      </c>
      <c r="JX66">
        <v>0</v>
      </c>
      <c r="JY66">
        <v>0</v>
      </c>
      <c r="JZ66">
        <v>0</v>
      </c>
      <c r="KD66">
        <v>47420</v>
      </c>
      <c r="KE66">
        <v>7559</v>
      </c>
      <c r="KG66">
        <v>0</v>
      </c>
      <c r="KH66">
        <v>0</v>
      </c>
      <c r="KI66">
        <v>0</v>
      </c>
      <c r="KJ66">
        <v>32</v>
      </c>
      <c r="KK66">
        <v>53</v>
      </c>
      <c r="KL66">
        <v>19888</v>
      </c>
      <c r="KM66">
        <v>32940</v>
      </c>
      <c r="KN66">
        <v>0</v>
      </c>
      <c r="KO66">
        <v>0</v>
      </c>
      <c r="KP66">
        <v>0</v>
      </c>
      <c r="KQ66">
        <v>0</v>
      </c>
      <c r="KS66">
        <v>0</v>
      </c>
      <c r="KT66">
        <v>0</v>
      </c>
      <c r="KU66">
        <v>0</v>
      </c>
      <c r="KW66">
        <v>0</v>
      </c>
      <c r="KX66">
        <v>0</v>
      </c>
      <c r="KY66">
        <v>0</v>
      </c>
      <c r="KZ66">
        <v>0</v>
      </c>
      <c r="LA66">
        <v>0</v>
      </c>
      <c r="LB66">
        <v>0</v>
      </c>
      <c r="LD66">
        <v>0</v>
      </c>
      <c r="LE66">
        <v>0</v>
      </c>
      <c r="LF66">
        <v>0</v>
      </c>
      <c r="LG66">
        <v>0</v>
      </c>
      <c r="LH66">
        <v>0</v>
      </c>
      <c r="LI66">
        <v>0</v>
      </c>
      <c r="LJ66">
        <v>2390.498</v>
      </c>
      <c r="LK66">
        <v>6</v>
      </c>
      <c r="LL66">
        <v>201240</v>
      </c>
      <c r="LM66">
        <v>50440</v>
      </c>
      <c r="LN66">
        <v>0</v>
      </c>
      <c r="LO66">
        <v>0</v>
      </c>
      <c r="LP66">
        <v>0</v>
      </c>
      <c r="LQ66">
        <v>0</v>
      </c>
      <c r="LR66">
        <v>0</v>
      </c>
      <c r="LS66">
        <v>0</v>
      </c>
      <c r="LT66">
        <v>0</v>
      </c>
      <c r="LU66">
        <v>0</v>
      </c>
      <c r="LV66">
        <v>0</v>
      </c>
      <c r="LW66">
        <v>0</v>
      </c>
      <c r="LX66">
        <v>0</v>
      </c>
      <c r="LY66">
        <v>0</v>
      </c>
      <c r="LZ66">
        <v>0</v>
      </c>
      <c r="MA66">
        <v>0</v>
      </c>
      <c r="MB66">
        <v>0</v>
      </c>
      <c r="MC66">
        <v>0</v>
      </c>
      <c r="MD66">
        <v>0</v>
      </c>
      <c r="ME66">
        <v>0</v>
      </c>
      <c r="MF66">
        <v>0</v>
      </c>
      <c r="MG66">
        <v>22850719</v>
      </c>
      <c r="MH66">
        <v>0</v>
      </c>
      <c r="MI66">
        <v>0</v>
      </c>
      <c r="MJ66">
        <v>0</v>
      </c>
      <c r="MK66">
        <v>0</v>
      </c>
      <c r="ML66">
        <v>0</v>
      </c>
    </row>
    <row r="67" spans="1:350" customFormat="1" x14ac:dyDescent="0.3">
      <c r="A67">
        <v>45755</v>
      </c>
      <c r="B67" s="4">
        <v>57851</v>
      </c>
      <c r="C67">
        <v>9</v>
      </c>
      <c r="D67">
        <v>2026</v>
      </c>
      <c r="E67">
        <v>6215</v>
      </c>
      <c r="F67">
        <v>0</v>
      </c>
      <c r="G67">
        <v>86.865000000000009</v>
      </c>
      <c r="H67">
        <v>77.272000000000006</v>
      </c>
      <c r="I67">
        <v>77.272000000000006</v>
      </c>
      <c r="J67">
        <v>86.865000000000009</v>
      </c>
      <c r="K67">
        <v>0</v>
      </c>
      <c r="L67">
        <v>6215</v>
      </c>
      <c r="M67">
        <v>0</v>
      </c>
      <c r="N67">
        <v>0</v>
      </c>
      <c r="P67">
        <v>86.865000000000009</v>
      </c>
      <c r="Q67">
        <v>0</v>
      </c>
      <c r="R67">
        <v>40925</v>
      </c>
      <c r="S67">
        <v>471.13900000000001</v>
      </c>
      <c r="U67">
        <v>0</v>
      </c>
      <c r="V67">
        <v>20.133000000000003</v>
      </c>
      <c r="W67">
        <v>12513</v>
      </c>
      <c r="X67">
        <v>12513</v>
      </c>
      <c r="Z67">
        <v>0</v>
      </c>
      <c r="AC67">
        <v>0</v>
      </c>
      <c r="AD67" t="s">
        <v>427</v>
      </c>
      <c r="AE67">
        <v>0</v>
      </c>
      <c r="AH67">
        <v>0</v>
      </c>
      <c r="AI67">
        <v>0</v>
      </c>
      <c r="AJ67">
        <v>6215</v>
      </c>
      <c r="AK67" t="s">
        <v>753</v>
      </c>
      <c r="AL67" t="s">
        <v>489</v>
      </c>
      <c r="AM67">
        <v>0</v>
      </c>
      <c r="AN67">
        <v>0</v>
      </c>
      <c r="AO67">
        <v>0</v>
      </c>
      <c r="AP67">
        <v>0</v>
      </c>
      <c r="AQ67">
        <v>0</v>
      </c>
      <c r="AS67">
        <v>0</v>
      </c>
      <c r="AT67">
        <v>0</v>
      </c>
      <c r="AU67">
        <v>0</v>
      </c>
      <c r="AV67">
        <v>0</v>
      </c>
      <c r="AW67">
        <v>1051772</v>
      </c>
      <c r="AX67">
        <v>1052291</v>
      </c>
      <c r="AY67">
        <v>0</v>
      </c>
      <c r="AZ67">
        <v>40925</v>
      </c>
      <c r="BA67">
        <v>0</v>
      </c>
      <c r="BB67">
        <v>0</v>
      </c>
      <c r="BC67">
        <v>0</v>
      </c>
      <c r="BD67">
        <v>0</v>
      </c>
      <c r="BE67">
        <v>0</v>
      </c>
      <c r="BF67">
        <v>932200</v>
      </c>
      <c r="BG67">
        <v>0</v>
      </c>
      <c r="BJ67">
        <v>0</v>
      </c>
      <c r="BK67">
        <v>0</v>
      </c>
      <c r="BL67">
        <v>0</v>
      </c>
      <c r="BM67">
        <v>0</v>
      </c>
      <c r="BN67">
        <v>0</v>
      </c>
      <c r="BO67">
        <v>0</v>
      </c>
      <c r="BP67">
        <v>0</v>
      </c>
      <c r="BQ67">
        <v>918</v>
      </c>
      <c r="BS67">
        <v>0</v>
      </c>
      <c r="BT67">
        <v>0</v>
      </c>
      <c r="BU67">
        <v>0</v>
      </c>
      <c r="BV67">
        <v>0</v>
      </c>
      <c r="BW67">
        <v>0</v>
      </c>
      <c r="BY67">
        <v>0</v>
      </c>
      <c r="CA67">
        <v>0</v>
      </c>
      <c r="CB67">
        <v>0</v>
      </c>
      <c r="CC67">
        <v>0</v>
      </c>
      <c r="CD67">
        <v>0</v>
      </c>
      <c r="CE67">
        <v>0</v>
      </c>
      <c r="CF67">
        <v>0</v>
      </c>
      <c r="CG67">
        <v>0</v>
      </c>
      <c r="CH67">
        <v>0</v>
      </c>
      <c r="CI67">
        <v>0</v>
      </c>
      <c r="CJ67">
        <v>4</v>
      </c>
      <c r="CK67">
        <v>0</v>
      </c>
      <c r="CL67">
        <v>0</v>
      </c>
      <c r="CN67">
        <v>0</v>
      </c>
      <c r="CO67">
        <v>1</v>
      </c>
      <c r="CP67">
        <v>0</v>
      </c>
      <c r="CQ67">
        <v>0</v>
      </c>
      <c r="CR67">
        <v>86.865000000000009</v>
      </c>
      <c r="CS67">
        <v>0</v>
      </c>
      <c r="CT67">
        <v>0</v>
      </c>
      <c r="CU67">
        <v>0</v>
      </c>
      <c r="CV67">
        <v>0</v>
      </c>
      <c r="CW67">
        <v>0</v>
      </c>
      <c r="CX67">
        <v>0</v>
      </c>
      <c r="CY67">
        <v>0</v>
      </c>
      <c r="CZ67">
        <v>0</v>
      </c>
      <c r="DB67">
        <v>480245</v>
      </c>
      <c r="DC67">
        <v>0</v>
      </c>
      <c r="DD67">
        <v>0</v>
      </c>
      <c r="DE67">
        <v>81339</v>
      </c>
      <c r="DF67">
        <v>81339</v>
      </c>
      <c r="DG67">
        <v>13.088000000000001</v>
      </c>
      <c r="DH67">
        <v>0</v>
      </c>
      <c r="DI67">
        <v>0</v>
      </c>
      <c r="DK67">
        <v>4353</v>
      </c>
      <c r="DL67">
        <v>0</v>
      </c>
      <c r="DM67">
        <v>195094</v>
      </c>
      <c r="DN67">
        <v>519</v>
      </c>
      <c r="DO67">
        <v>0</v>
      </c>
      <c r="DP67">
        <v>0</v>
      </c>
      <c r="DQ67">
        <v>0</v>
      </c>
      <c r="DR67">
        <v>0</v>
      </c>
      <c r="DS67">
        <v>0</v>
      </c>
      <c r="DT67">
        <v>0</v>
      </c>
      <c r="DU67">
        <v>0</v>
      </c>
      <c r="DV67">
        <v>0</v>
      </c>
      <c r="DW67">
        <v>0</v>
      </c>
      <c r="DX67">
        <v>0</v>
      </c>
      <c r="DY67">
        <v>0</v>
      </c>
      <c r="DZ67">
        <v>0</v>
      </c>
      <c r="EA67">
        <v>0</v>
      </c>
      <c r="EB67">
        <v>0</v>
      </c>
      <c r="EC67">
        <v>1.7020000000000002</v>
      </c>
      <c r="ED67">
        <v>12165</v>
      </c>
      <c r="EE67">
        <v>0</v>
      </c>
      <c r="EF67">
        <v>0</v>
      </c>
      <c r="EG67">
        <v>0</v>
      </c>
      <c r="EH67">
        <v>183448</v>
      </c>
      <c r="EI67">
        <v>0</v>
      </c>
      <c r="EJ67">
        <v>0</v>
      </c>
      <c r="EK67">
        <v>9.0570000000000004</v>
      </c>
      <c r="EL67">
        <v>0</v>
      </c>
      <c r="EM67">
        <v>0.16700000000000001</v>
      </c>
      <c r="EN67">
        <v>0.36899999999999999</v>
      </c>
      <c r="EO67">
        <v>0</v>
      </c>
      <c r="EP67">
        <v>0</v>
      </c>
      <c r="EQ67">
        <v>9.593</v>
      </c>
      <c r="ER67">
        <v>0</v>
      </c>
      <c r="ES67">
        <v>29.517000000000003</v>
      </c>
      <c r="ET67">
        <v>0</v>
      </c>
      <c r="EV67">
        <v>0</v>
      </c>
      <c r="EW67">
        <v>0</v>
      </c>
      <c r="EX67">
        <v>0</v>
      </c>
      <c r="EZ67">
        <v>891275</v>
      </c>
      <c r="FA67">
        <v>0</v>
      </c>
      <c r="FB67">
        <v>931681</v>
      </c>
      <c r="FC67">
        <v>0</v>
      </c>
      <c r="FD67">
        <v>0</v>
      </c>
      <c r="FE67">
        <v>137213</v>
      </c>
      <c r="FF67">
        <v>23803</v>
      </c>
      <c r="FG67">
        <v>7.0629999999999998E-2</v>
      </c>
      <c r="FH67">
        <v>3.1918000000000002E-2</v>
      </c>
      <c r="FI67">
        <v>0</v>
      </c>
      <c r="FJ67">
        <v>0</v>
      </c>
      <c r="FK67">
        <v>149.99200000000002</v>
      </c>
      <c r="FL67">
        <v>1092697</v>
      </c>
      <c r="FM67">
        <v>0</v>
      </c>
      <c r="FN67">
        <v>0</v>
      </c>
      <c r="FO67">
        <v>0</v>
      </c>
      <c r="FP67">
        <v>0</v>
      </c>
      <c r="FQ67">
        <v>0</v>
      </c>
      <c r="FR67">
        <v>0</v>
      </c>
      <c r="FS67">
        <v>0</v>
      </c>
      <c r="FT67">
        <v>0</v>
      </c>
      <c r="FU67">
        <v>0</v>
      </c>
      <c r="FV67">
        <v>0</v>
      </c>
      <c r="FW67">
        <v>0</v>
      </c>
      <c r="FX67">
        <v>0</v>
      </c>
      <c r="FY67">
        <v>0</v>
      </c>
      <c r="GB67">
        <v>0</v>
      </c>
      <c r="GC67">
        <v>0</v>
      </c>
      <c r="GD67">
        <v>0</v>
      </c>
      <c r="GF67">
        <v>0</v>
      </c>
      <c r="GG67">
        <v>0</v>
      </c>
      <c r="GH67">
        <v>0</v>
      </c>
      <c r="GI67">
        <v>0</v>
      </c>
      <c r="GK67">
        <v>0</v>
      </c>
      <c r="GL67">
        <v>0</v>
      </c>
      <c r="GM67">
        <v>0</v>
      </c>
      <c r="GN67">
        <v>0</v>
      </c>
      <c r="GO67">
        <v>0</v>
      </c>
      <c r="GQ67">
        <v>0</v>
      </c>
      <c r="GR67">
        <v>0</v>
      </c>
      <c r="GS67">
        <v>0</v>
      </c>
      <c r="GT67">
        <v>0</v>
      </c>
      <c r="HB67">
        <v>0</v>
      </c>
      <c r="HC67">
        <v>3.9798E-2</v>
      </c>
      <c r="HD67">
        <v>0</v>
      </c>
      <c r="HE67">
        <v>0</v>
      </c>
      <c r="HF67">
        <v>103854</v>
      </c>
      <c r="HG67">
        <v>3108</v>
      </c>
      <c r="HH67">
        <v>20178</v>
      </c>
      <c r="HI67">
        <v>0</v>
      </c>
      <c r="HJ67">
        <v>35350</v>
      </c>
      <c r="HK67">
        <v>0</v>
      </c>
      <c r="HL67">
        <v>0</v>
      </c>
      <c r="HM67">
        <v>0</v>
      </c>
      <c r="HN67">
        <v>0</v>
      </c>
      <c r="HO67">
        <v>0</v>
      </c>
      <c r="HP67">
        <v>0</v>
      </c>
      <c r="HQ67">
        <v>0</v>
      </c>
      <c r="HR67">
        <v>0</v>
      </c>
      <c r="HS67">
        <v>890756</v>
      </c>
      <c r="HT67">
        <v>23803</v>
      </c>
      <c r="HW67">
        <v>0</v>
      </c>
      <c r="HX67">
        <v>9</v>
      </c>
      <c r="HY67">
        <v>9</v>
      </c>
      <c r="HZ67">
        <v>10</v>
      </c>
      <c r="IA67">
        <v>14</v>
      </c>
      <c r="IB67">
        <v>10</v>
      </c>
      <c r="IC67">
        <v>52</v>
      </c>
      <c r="ID67">
        <v>0</v>
      </c>
      <c r="IE67">
        <v>0</v>
      </c>
      <c r="IF67">
        <v>0</v>
      </c>
      <c r="IG67">
        <v>5</v>
      </c>
      <c r="IH67">
        <v>32.466999999999999</v>
      </c>
      <c r="II67">
        <v>0</v>
      </c>
      <c r="IJ67">
        <v>20.133000000000003</v>
      </c>
      <c r="IK67">
        <v>0</v>
      </c>
      <c r="IL67">
        <v>0</v>
      </c>
      <c r="IM67">
        <v>0</v>
      </c>
      <c r="IN67">
        <v>0</v>
      </c>
      <c r="IO67">
        <v>0</v>
      </c>
      <c r="IP67">
        <v>0</v>
      </c>
      <c r="IQ67">
        <v>20.133000000000003</v>
      </c>
      <c r="IR67">
        <v>12513</v>
      </c>
      <c r="IS67">
        <v>0</v>
      </c>
      <c r="IT67">
        <v>0</v>
      </c>
      <c r="IU67">
        <v>0</v>
      </c>
      <c r="IV67">
        <v>0</v>
      </c>
      <c r="IW67">
        <v>6215</v>
      </c>
      <c r="IX67">
        <v>0</v>
      </c>
      <c r="IY67">
        <v>0</v>
      </c>
      <c r="IZ67">
        <v>0</v>
      </c>
      <c r="JA67">
        <v>0</v>
      </c>
      <c r="JB67">
        <v>0</v>
      </c>
      <c r="JC67">
        <v>0</v>
      </c>
      <c r="JD67">
        <v>0</v>
      </c>
      <c r="JE67">
        <v>0</v>
      </c>
      <c r="JF67">
        <v>0</v>
      </c>
      <c r="JG67">
        <v>0</v>
      </c>
      <c r="JH67">
        <v>0</v>
      </c>
      <c r="JJ67">
        <v>0</v>
      </c>
      <c r="JK67">
        <v>0</v>
      </c>
      <c r="JL67">
        <v>0</v>
      </c>
      <c r="JM67">
        <v>0</v>
      </c>
      <c r="JO67">
        <v>0</v>
      </c>
      <c r="JP67">
        <v>0</v>
      </c>
      <c r="JQ67">
        <v>0</v>
      </c>
      <c r="JR67">
        <v>0</v>
      </c>
      <c r="JS67">
        <v>0</v>
      </c>
      <c r="JT67">
        <v>0</v>
      </c>
      <c r="JU67">
        <v>0</v>
      </c>
      <c r="JW67">
        <v>0</v>
      </c>
      <c r="JX67">
        <v>0</v>
      </c>
      <c r="JY67">
        <v>0</v>
      </c>
      <c r="JZ67">
        <v>0</v>
      </c>
      <c r="KD67">
        <v>0</v>
      </c>
      <c r="KE67">
        <v>7559</v>
      </c>
      <c r="KG67">
        <v>0</v>
      </c>
      <c r="KH67">
        <v>0</v>
      </c>
      <c r="KI67">
        <v>0</v>
      </c>
      <c r="KJ67">
        <v>5</v>
      </c>
      <c r="KK67">
        <v>0</v>
      </c>
      <c r="KL67">
        <v>3108</v>
      </c>
      <c r="KM67">
        <v>0</v>
      </c>
      <c r="KN67">
        <v>0</v>
      </c>
      <c r="KO67">
        <v>0</v>
      </c>
      <c r="KP67">
        <v>0</v>
      </c>
      <c r="KQ67">
        <v>0</v>
      </c>
      <c r="KS67">
        <v>0</v>
      </c>
      <c r="KT67">
        <v>0</v>
      </c>
      <c r="KU67">
        <v>0</v>
      </c>
      <c r="KW67">
        <v>0</v>
      </c>
      <c r="KX67">
        <v>0</v>
      </c>
      <c r="KY67">
        <v>0</v>
      </c>
      <c r="KZ67">
        <v>0</v>
      </c>
      <c r="LA67">
        <v>0</v>
      </c>
      <c r="LB67">
        <v>0</v>
      </c>
      <c r="LD67">
        <v>0</v>
      </c>
      <c r="LE67">
        <v>0</v>
      </c>
      <c r="LF67">
        <v>0</v>
      </c>
      <c r="LG67">
        <v>0</v>
      </c>
      <c r="LH67">
        <v>0</v>
      </c>
      <c r="LI67">
        <v>0</v>
      </c>
      <c r="LJ67">
        <v>85.772000000000006</v>
      </c>
      <c r="LK67">
        <v>1</v>
      </c>
      <c r="LL67">
        <v>33540</v>
      </c>
      <c r="LM67">
        <v>1810</v>
      </c>
      <c r="LN67">
        <v>0</v>
      </c>
      <c r="LO67">
        <v>0</v>
      </c>
      <c r="LP67">
        <v>0</v>
      </c>
      <c r="LQ67">
        <v>0</v>
      </c>
      <c r="LR67">
        <v>0</v>
      </c>
      <c r="LS67">
        <v>0</v>
      </c>
      <c r="LT67">
        <v>0</v>
      </c>
      <c r="LU67">
        <v>0</v>
      </c>
      <c r="LV67">
        <v>0</v>
      </c>
      <c r="LW67">
        <v>0</v>
      </c>
      <c r="LX67">
        <v>0</v>
      </c>
      <c r="LY67">
        <v>0</v>
      </c>
      <c r="LZ67">
        <v>0</v>
      </c>
      <c r="MA67">
        <v>0</v>
      </c>
      <c r="MB67">
        <v>0</v>
      </c>
      <c r="MC67">
        <v>0</v>
      </c>
      <c r="MD67">
        <v>0</v>
      </c>
      <c r="ME67">
        <v>0</v>
      </c>
      <c r="MF67">
        <v>0</v>
      </c>
      <c r="MG67">
        <v>1051772</v>
      </c>
      <c r="MH67">
        <v>0</v>
      </c>
      <c r="MI67">
        <v>0</v>
      </c>
      <c r="MJ67">
        <v>0</v>
      </c>
      <c r="MK67">
        <v>0</v>
      </c>
      <c r="ML67">
        <v>0</v>
      </c>
    </row>
    <row r="68" spans="1:350" customFormat="1" x14ac:dyDescent="0.3">
      <c r="A68">
        <v>45755</v>
      </c>
      <c r="B68" s="4">
        <v>61802</v>
      </c>
      <c r="C68">
        <v>9</v>
      </c>
      <c r="D68">
        <v>2026</v>
      </c>
      <c r="E68">
        <v>6215</v>
      </c>
      <c r="F68">
        <v>0</v>
      </c>
      <c r="G68">
        <v>713.30200000000002</v>
      </c>
      <c r="H68">
        <v>691.20400000000006</v>
      </c>
      <c r="I68">
        <v>691.20400000000006</v>
      </c>
      <c r="J68">
        <v>713.30200000000002</v>
      </c>
      <c r="K68">
        <v>0</v>
      </c>
      <c r="L68">
        <v>6215</v>
      </c>
      <c r="M68">
        <v>0</v>
      </c>
      <c r="N68">
        <v>0</v>
      </c>
      <c r="P68">
        <v>715.35700000000008</v>
      </c>
      <c r="Q68">
        <v>0</v>
      </c>
      <c r="R68">
        <v>337033</v>
      </c>
      <c r="S68">
        <v>471.13900000000001</v>
      </c>
      <c r="U68">
        <v>0</v>
      </c>
      <c r="V68">
        <v>282.75</v>
      </c>
      <c r="W68">
        <v>175729</v>
      </c>
      <c r="X68">
        <v>175729</v>
      </c>
      <c r="Z68">
        <v>0</v>
      </c>
      <c r="AC68">
        <v>0</v>
      </c>
      <c r="AD68" t="s">
        <v>427</v>
      </c>
      <c r="AE68">
        <v>0</v>
      </c>
      <c r="AH68">
        <v>0</v>
      </c>
      <c r="AI68">
        <v>0</v>
      </c>
      <c r="AJ68">
        <v>6215</v>
      </c>
      <c r="AK68" t="s">
        <v>753</v>
      </c>
      <c r="AL68" t="s">
        <v>490</v>
      </c>
      <c r="AM68">
        <v>0</v>
      </c>
      <c r="AN68">
        <v>0</v>
      </c>
      <c r="AO68">
        <v>0</v>
      </c>
      <c r="AP68">
        <v>0</v>
      </c>
      <c r="AQ68">
        <v>0</v>
      </c>
      <c r="AS68">
        <v>0</v>
      </c>
      <c r="AT68">
        <v>0</v>
      </c>
      <c r="AU68">
        <v>0</v>
      </c>
      <c r="AV68">
        <v>0</v>
      </c>
      <c r="AW68">
        <v>8597567</v>
      </c>
      <c r="AX68">
        <v>8485111</v>
      </c>
      <c r="AY68">
        <v>0</v>
      </c>
      <c r="AZ68">
        <v>337033</v>
      </c>
      <c r="BA68">
        <v>11.333</v>
      </c>
      <c r="BB68">
        <v>0</v>
      </c>
      <c r="BC68">
        <v>0</v>
      </c>
      <c r="BD68">
        <v>0</v>
      </c>
      <c r="BE68">
        <v>0</v>
      </c>
      <c r="BF68">
        <v>7455611</v>
      </c>
      <c r="BG68">
        <v>0</v>
      </c>
      <c r="BJ68">
        <v>0</v>
      </c>
      <c r="BK68">
        <v>0</v>
      </c>
      <c r="BL68">
        <v>0</v>
      </c>
      <c r="BM68">
        <v>0</v>
      </c>
      <c r="BN68">
        <v>0</v>
      </c>
      <c r="BO68">
        <v>0</v>
      </c>
      <c r="BP68">
        <v>0</v>
      </c>
      <c r="BQ68">
        <v>803</v>
      </c>
      <c r="BS68">
        <v>0</v>
      </c>
      <c r="BT68">
        <v>0</v>
      </c>
      <c r="BU68">
        <v>0</v>
      </c>
      <c r="BV68">
        <v>0</v>
      </c>
      <c r="BW68">
        <v>0</v>
      </c>
      <c r="BY68">
        <v>0</v>
      </c>
      <c r="CA68">
        <v>0</v>
      </c>
      <c r="CB68">
        <v>0</v>
      </c>
      <c r="CC68">
        <v>0</v>
      </c>
      <c r="CD68">
        <v>0</v>
      </c>
      <c r="CE68">
        <v>0</v>
      </c>
      <c r="CF68">
        <v>0</v>
      </c>
      <c r="CG68">
        <v>0</v>
      </c>
      <c r="CH68">
        <v>113552</v>
      </c>
      <c r="CI68">
        <v>0</v>
      </c>
      <c r="CJ68">
        <v>4</v>
      </c>
      <c r="CK68">
        <v>0</v>
      </c>
      <c r="CL68">
        <v>0</v>
      </c>
      <c r="CN68">
        <v>0</v>
      </c>
      <c r="CO68">
        <v>1</v>
      </c>
      <c r="CP68">
        <v>0</v>
      </c>
      <c r="CQ68">
        <v>1.5</v>
      </c>
      <c r="CR68">
        <v>713.30200000000002</v>
      </c>
      <c r="CS68">
        <v>0</v>
      </c>
      <c r="CT68">
        <v>0</v>
      </c>
      <c r="CU68">
        <v>0</v>
      </c>
      <c r="CV68">
        <v>0</v>
      </c>
      <c r="CW68">
        <v>0</v>
      </c>
      <c r="CX68">
        <v>0</v>
      </c>
      <c r="CY68">
        <v>0</v>
      </c>
      <c r="CZ68">
        <v>0</v>
      </c>
      <c r="DB68">
        <v>4295833</v>
      </c>
      <c r="DC68">
        <v>0</v>
      </c>
      <c r="DD68">
        <v>0</v>
      </c>
      <c r="DE68">
        <v>1011724</v>
      </c>
      <c r="DF68">
        <v>1011724</v>
      </c>
      <c r="DG68">
        <v>162.78800000000001</v>
      </c>
      <c r="DH68">
        <v>0</v>
      </c>
      <c r="DI68">
        <v>0</v>
      </c>
      <c r="DK68">
        <v>2598</v>
      </c>
      <c r="DL68">
        <v>0</v>
      </c>
      <c r="DM68">
        <v>411561</v>
      </c>
      <c r="DN68">
        <v>1096</v>
      </c>
      <c r="DO68">
        <v>0</v>
      </c>
      <c r="DP68">
        <v>0</v>
      </c>
      <c r="DQ68">
        <v>0</v>
      </c>
      <c r="DR68">
        <v>0</v>
      </c>
      <c r="DS68">
        <v>0</v>
      </c>
      <c r="DT68">
        <v>0</v>
      </c>
      <c r="DU68">
        <v>0</v>
      </c>
      <c r="DV68">
        <v>0</v>
      </c>
      <c r="DW68">
        <v>0</v>
      </c>
      <c r="DX68">
        <v>0</v>
      </c>
      <c r="DY68">
        <v>0</v>
      </c>
      <c r="DZ68">
        <v>0</v>
      </c>
      <c r="EA68">
        <v>0</v>
      </c>
      <c r="EB68">
        <v>0</v>
      </c>
      <c r="EC68">
        <v>6.6660000000000004</v>
      </c>
      <c r="ED68">
        <v>47644</v>
      </c>
      <c r="EE68">
        <v>0</v>
      </c>
      <c r="EF68">
        <v>0</v>
      </c>
      <c r="EG68">
        <v>0</v>
      </c>
      <c r="EH68">
        <v>365013</v>
      </c>
      <c r="EI68">
        <v>0</v>
      </c>
      <c r="EJ68">
        <v>0</v>
      </c>
      <c r="EK68">
        <v>17.222000000000001</v>
      </c>
      <c r="EL68">
        <v>0</v>
      </c>
      <c r="EM68">
        <v>0</v>
      </c>
      <c r="EN68">
        <v>1.413</v>
      </c>
      <c r="EO68">
        <v>0</v>
      </c>
      <c r="EP68">
        <v>0</v>
      </c>
      <c r="EQ68">
        <v>18.635000000000002</v>
      </c>
      <c r="ER68">
        <v>0</v>
      </c>
      <c r="ES68">
        <v>58.731000000000002</v>
      </c>
      <c r="ET68">
        <v>0</v>
      </c>
      <c r="EV68">
        <v>0</v>
      </c>
      <c r="EW68">
        <v>0</v>
      </c>
      <c r="EX68">
        <v>0</v>
      </c>
      <c r="EZ68">
        <v>7197328</v>
      </c>
      <c r="FA68">
        <v>0</v>
      </c>
      <c r="FB68">
        <v>7533265</v>
      </c>
      <c r="FC68">
        <v>0</v>
      </c>
      <c r="FD68">
        <v>0</v>
      </c>
      <c r="FE68">
        <v>1097408</v>
      </c>
      <c r="FF68">
        <v>190375</v>
      </c>
      <c r="FG68">
        <v>7.0629999999999998E-2</v>
      </c>
      <c r="FH68">
        <v>3.1918000000000002E-2</v>
      </c>
      <c r="FI68">
        <v>0</v>
      </c>
      <c r="FJ68">
        <v>0</v>
      </c>
      <c r="FK68">
        <v>1199.616</v>
      </c>
      <c r="FL68">
        <v>8934600</v>
      </c>
      <c r="FM68">
        <v>0</v>
      </c>
      <c r="FN68">
        <v>0</v>
      </c>
      <c r="FO68">
        <v>78750</v>
      </c>
      <c r="FP68">
        <v>0</v>
      </c>
      <c r="FQ68">
        <v>78750</v>
      </c>
      <c r="FR68">
        <v>78750</v>
      </c>
      <c r="FS68">
        <v>0</v>
      </c>
      <c r="FT68">
        <v>0</v>
      </c>
      <c r="FU68">
        <v>0</v>
      </c>
      <c r="FV68">
        <v>0</v>
      </c>
      <c r="FW68">
        <v>0</v>
      </c>
      <c r="FX68">
        <v>0</v>
      </c>
      <c r="FY68">
        <v>0</v>
      </c>
      <c r="GB68">
        <v>33506</v>
      </c>
      <c r="GC68">
        <v>33506</v>
      </c>
      <c r="GD68">
        <v>3.4630000000000001</v>
      </c>
      <c r="GF68">
        <v>0</v>
      </c>
      <c r="GG68">
        <v>0</v>
      </c>
      <c r="GH68">
        <v>0</v>
      </c>
      <c r="GI68">
        <v>0</v>
      </c>
      <c r="GK68">
        <v>0</v>
      </c>
      <c r="GL68">
        <v>0</v>
      </c>
      <c r="GM68">
        <v>0</v>
      </c>
      <c r="GN68">
        <v>0</v>
      </c>
      <c r="GO68">
        <v>0</v>
      </c>
      <c r="GQ68">
        <v>0</v>
      </c>
      <c r="GR68">
        <v>0</v>
      </c>
      <c r="GS68">
        <v>0</v>
      </c>
      <c r="GT68">
        <v>0</v>
      </c>
      <c r="HB68">
        <v>379934357</v>
      </c>
      <c r="HC68">
        <v>3.9798E-2</v>
      </c>
      <c r="HD68">
        <v>113552</v>
      </c>
      <c r="HE68">
        <v>0</v>
      </c>
      <c r="HF68">
        <v>928978</v>
      </c>
      <c r="HG68">
        <v>0</v>
      </c>
      <c r="HH68">
        <v>190775</v>
      </c>
      <c r="HI68">
        <v>0</v>
      </c>
      <c r="HJ68">
        <v>114658</v>
      </c>
      <c r="HK68">
        <v>0</v>
      </c>
      <c r="HL68">
        <v>0</v>
      </c>
      <c r="HM68">
        <v>0</v>
      </c>
      <c r="HN68">
        <v>291751</v>
      </c>
      <c r="HO68">
        <v>0</v>
      </c>
      <c r="HP68">
        <v>0</v>
      </c>
      <c r="HQ68">
        <v>0</v>
      </c>
      <c r="HR68">
        <v>0</v>
      </c>
      <c r="HS68">
        <v>7196232</v>
      </c>
      <c r="HT68">
        <v>190375</v>
      </c>
      <c r="HW68">
        <v>0</v>
      </c>
      <c r="HX68">
        <v>109</v>
      </c>
      <c r="HY68">
        <v>146</v>
      </c>
      <c r="HZ68">
        <v>78</v>
      </c>
      <c r="IA68">
        <v>71</v>
      </c>
      <c r="IB68">
        <v>238</v>
      </c>
      <c r="IC68">
        <v>642</v>
      </c>
      <c r="ID68">
        <v>0</v>
      </c>
      <c r="IE68">
        <v>0</v>
      </c>
      <c r="IF68">
        <v>0</v>
      </c>
      <c r="IG68">
        <v>0</v>
      </c>
      <c r="IH68">
        <v>306.959</v>
      </c>
      <c r="II68">
        <v>0</v>
      </c>
      <c r="IJ68">
        <v>282.75</v>
      </c>
      <c r="IK68">
        <v>0</v>
      </c>
      <c r="IL68">
        <v>0</v>
      </c>
      <c r="IM68">
        <v>0</v>
      </c>
      <c r="IN68">
        <v>0</v>
      </c>
      <c r="IO68">
        <v>0</v>
      </c>
      <c r="IP68">
        <v>0</v>
      </c>
      <c r="IQ68">
        <v>282.75</v>
      </c>
      <c r="IR68">
        <v>175729</v>
      </c>
      <c r="IS68">
        <v>0</v>
      </c>
      <c r="IT68">
        <v>0</v>
      </c>
      <c r="IU68">
        <v>0</v>
      </c>
      <c r="IV68">
        <v>0</v>
      </c>
      <c r="IW68">
        <v>6215</v>
      </c>
      <c r="IX68">
        <v>0</v>
      </c>
      <c r="IY68">
        <v>0</v>
      </c>
      <c r="IZ68">
        <v>0</v>
      </c>
      <c r="JA68">
        <v>0</v>
      </c>
      <c r="JB68">
        <v>11</v>
      </c>
      <c r="JC68">
        <v>273680</v>
      </c>
      <c r="JD68">
        <v>1</v>
      </c>
      <c r="JE68">
        <v>16071</v>
      </c>
      <c r="JF68">
        <v>0</v>
      </c>
      <c r="JG68">
        <v>0</v>
      </c>
      <c r="JH68">
        <v>2000</v>
      </c>
      <c r="JJ68">
        <v>0</v>
      </c>
      <c r="JK68">
        <v>0</v>
      </c>
      <c r="JL68">
        <v>0</v>
      </c>
      <c r="JM68">
        <v>0</v>
      </c>
      <c r="JO68">
        <v>0</v>
      </c>
      <c r="JP68">
        <v>3.4630000000000001</v>
      </c>
      <c r="JQ68">
        <v>0</v>
      </c>
      <c r="JR68">
        <v>0</v>
      </c>
      <c r="JS68">
        <v>33506</v>
      </c>
      <c r="JT68">
        <v>0</v>
      </c>
      <c r="JU68">
        <v>0</v>
      </c>
      <c r="JW68">
        <v>0</v>
      </c>
      <c r="JX68">
        <v>0</v>
      </c>
      <c r="JY68">
        <v>0</v>
      </c>
      <c r="JZ68">
        <v>0</v>
      </c>
      <c r="KD68">
        <v>0</v>
      </c>
      <c r="KE68">
        <v>7559</v>
      </c>
      <c r="KG68">
        <v>0</v>
      </c>
      <c r="KH68">
        <v>0</v>
      </c>
      <c r="KI68">
        <v>0</v>
      </c>
      <c r="KJ68">
        <v>0</v>
      </c>
      <c r="KK68">
        <v>0</v>
      </c>
      <c r="KL68">
        <v>0</v>
      </c>
      <c r="KM68">
        <v>0</v>
      </c>
      <c r="KN68">
        <v>0</v>
      </c>
      <c r="KO68">
        <v>0</v>
      </c>
      <c r="KP68">
        <v>0</v>
      </c>
      <c r="KQ68">
        <v>0</v>
      </c>
      <c r="KS68">
        <v>0</v>
      </c>
      <c r="KT68">
        <v>0</v>
      </c>
      <c r="KU68">
        <v>0</v>
      </c>
      <c r="KW68">
        <v>0</v>
      </c>
      <c r="KX68">
        <v>0</v>
      </c>
      <c r="KY68">
        <v>0</v>
      </c>
      <c r="KZ68">
        <v>0</v>
      </c>
      <c r="LA68">
        <v>0</v>
      </c>
      <c r="LB68">
        <v>0</v>
      </c>
      <c r="LD68">
        <v>0</v>
      </c>
      <c r="LE68">
        <v>0</v>
      </c>
      <c r="LF68">
        <v>0</v>
      </c>
      <c r="LG68">
        <v>0</v>
      </c>
      <c r="LH68">
        <v>0</v>
      </c>
      <c r="LI68">
        <v>0</v>
      </c>
      <c r="LJ68">
        <v>665.30100000000004</v>
      </c>
      <c r="LK68">
        <v>3</v>
      </c>
      <c r="LL68">
        <v>100620</v>
      </c>
      <c r="LM68">
        <v>14038</v>
      </c>
      <c r="LN68">
        <v>0</v>
      </c>
      <c r="LO68">
        <v>0</v>
      </c>
      <c r="LP68">
        <v>0</v>
      </c>
      <c r="LQ68">
        <v>0</v>
      </c>
      <c r="LR68">
        <v>0</v>
      </c>
      <c r="LS68">
        <v>0</v>
      </c>
      <c r="LT68">
        <v>0</v>
      </c>
      <c r="LU68">
        <v>0</v>
      </c>
      <c r="LV68">
        <v>0</v>
      </c>
      <c r="LW68">
        <v>0</v>
      </c>
      <c r="LX68">
        <v>0</v>
      </c>
      <c r="LY68">
        <v>0</v>
      </c>
      <c r="LZ68">
        <v>0</v>
      </c>
      <c r="MA68">
        <v>0</v>
      </c>
      <c r="MB68">
        <v>0</v>
      </c>
      <c r="MC68">
        <v>0</v>
      </c>
      <c r="MD68">
        <v>0</v>
      </c>
      <c r="ME68">
        <v>0</v>
      </c>
      <c r="MF68">
        <v>0</v>
      </c>
      <c r="MG68">
        <v>8597567</v>
      </c>
      <c r="MH68">
        <v>0</v>
      </c>
      <c r="MI68">
        <v>0</v>
      </c>
      <c r="MJ68">
        <v>0</v>
      </c>
      <c r="MK68">
        <v>0</v>
      </c>
      <c r="ML68">
        <v>0</v>
      </c>
    </row>
    <row r="69" spans="1:350" customFormat="1" x14ac:dyDescent="0.3">
      <c r="A69">
        <v>45755</v>
      </c>
      <c r="B69" s="4">
        <v>61804</v>
      </c>
      <c r="C69">
        <v>9</v>
      </c>
      <c r="D69">
        <v>2026</v>
      </c>
      <c r="E69">
        <v>6215</v>
      </c>
      <c r="F69">
        <v>0</v>
      </c>
      <c r="G69">
        <v>1327.087</v>
      </c>
      <c r="H69">
        <v>1120.499</v>
      </c>
      <c r="I69">
        <v>1120.499</v>
      </c>
      <c r="J69">
        <v>1327.087</v>
      </c>
      <c r="K69">
        <v>0</v>
      </c>
      <c r="L69">
        <v>6215</v>
      </c>
      <c r="M69">
        <v>0</v>
      </c>
      <c r="N69">
        <v>0</v>
      </c>
      <c r="P69">
        <v>1329.0330000000001</v>
      </c>
      <c r="Q69">
        <v>0</v>
      </c>
      <c r="R69">
        <v>626159</v>
      </c>
      <c r="S69">
        <v>471.13900000000001</v>
      </c>
      <c r="U69">
        <v>0</v>
      </c>
      <c r="V69">
        <v>163.363</v>
      </c>
      <c r="W69">
        <v>101530</v>
      </c>
      <c r="X69">
        <v>101530</v>
      </c>
      <c r="Z69">
        <v>0</v>
      </c>
      <c r="AC69">
        <v>0</v>
      </c>
      <c r="AD69" t="s">
        <v>427</v>
      </c>
      <c r="AE69">
        <v>0</v>
      </c>
      <c r="AH69">
        <v>0</v>
      </c>
      <c r="AI69">
        <v>0</v>
      </c>
      <c r="AJ69">
        <v>6215</v>
      </c>
      <c r="AK69" t="s">
        <v>753</v>
      </c>
      <c r="AL69" t="s">
        <v>491</v>
      </c>
      <c r="AM69">
        <v>0</v>
      </c>
      <c r="AN69">
        <v>0</v>
      </c>
      <c r="AO69">
        <v>0</v>
      </c>
      <c r="AP69">
        <v>0</v>
      </c>
      <c r="AQ69">
        <v>0</v>
      </c>
      <c r="AS69">
        <v>0</v>
      </c>
      <c r="AT69">
        <v>0</v>
      </c>
      <c r="AU69">
        <v>0</v>
      </c>
      <c r="AV69">
        <v>0</v>
      </c>
      <c r="AW69">
        <v>13426242</v>
      </c>
      <c r="AX69">
        <v>13218084</v>
      </c>
      <c r="AY69">
        <v>0</v>
      </c>
      <c r="AZ69">
        <v>626159</v>
      </c>
      <c r="BA69">
        <v>0</v>
      </c>
      <c r="BB69">
        <v>28060</v>
      </c>
      <c r="BC69">
        <v>27881</v>
      </c>
      <c r="BD69">
        <v>66</v>
      </c>
      <c r="BE69">
        <v>179</v>
      </c>
      <c r="BF69">
        <v>11799118</v>
      </c>
      <c r="BG69">
        <v>0</v>
      </c>
      <c r="BJ69">
        <v>0</v>
      </c>
      <c r="BK69">
        <v>0</v>
      </c>
      <c r="BL69">
        <v>0</v>
      </c>
      <c r="BM69">
        <v>0</v>
      </c>
      <c r="BN69">
        <v>0</v>
      </c>
      <c r="BO69">
        <v>0</v>
      </c>
      <c r="BP69">
        <v>0</v>
      </c>
      <c r="BQ69">
        <v>723</v>
      </c>
      <c r="BS69">
        <v>0</v>
      </c>
      <c r="BT69">
        <v>0</v>
      </c>
      <c r="BU69">
        <v>0</v>
      </c>
      <c r="BV69">
        <v>0</v>
      </c>
      <c r="BW69">
        <v>0</v>
      </c>
      <c r="BY69">
        <v>0</v>
      </c>
      <c r="CA69">
        <v>0</v>
      </c>
      <c r="CB69">
        <v>0</v>
      </c>
      <c r="CC69">
        <v>0</v>
      </c>
      <c r="CD69">
        <v>0</v>
      </c>
      <c r="CE69">
        <v>0</v>
      </c>
      <c r="CF69">
        <v>0</v>
      </c>
      <c r="CG69">
        <v>0</v>
      </c>
      <c r="CH69">
        <v>211261</v>
      </c>
      <c r="CI69">
        <v>0</v>
      </c>
      <c r="CJ69">
        <v>4</v>
      </c>
      <c r="CK69">
        <v>0</v>
      </c>
      <c r="CL69">
        <v>0</v>
      </c>
      <c r="CN69">
        <v>0</v>
      </c>
      <c r="CO69">
        <v>1</v>
      </c>
      <c r="CP69">
        <v>0</v>
      </c>
      <c r="CQ69">
        <v>0</v>
      </c>
      <c r="CR69">
        <v>1327.087</v>
      </c>
      <c r="CS69">
        <v>0</v>
      </c>
      <c r="CT69">
        <v>0</v>
      </c>
      <c r="CU69">
        <v>0</v>
      </c>
      <c r="CV69">
        <v>0</v>
      </c>
      <c r="CW69">
        <v>0</v>
      </c>
      <c r="CX69">
        <v>0</v>
      </c>
      <c r="CY69">
        <v>0</v>
      </c>
      <c r="CZ69">
        <v>0</v>
      </c>
      <c r="DB69">
        <v>6963901</v>
      </c>
      <c r="DC69">
        <v>0</v>
      </c>
      <c r="DD69">
        <v>0</v>
      </c>
      <c r="DE69">
        <v>48011</v>
      </c>
      <c r="DF69">
        <v>48011</v>
      </c>
      <c r="DG69">
        <v>7.7250000000000005</v>
      </c>
      <c r="DH69">
        <v>0</v>
      </c>
      <c r="DI69">
        <v>0</v>
      </c>
      <c r="DK69">
        <v>1371</v>
      </c>
      <c r="DL69">
        <v>0</v>
      </c>
      <c r="DM69">
        <v>1098202</v>
      </c>
      <c r="DN69">
        <v>2924</v>
      </c>
      <c r="DO69">
        <v>0</v>
      </c>
      <c r="DP69">
        <v>0</v>
      </c>
      <c r="DQ69">
        <v>0</v>
      </c>
      <c r="DR69">
        <v>0</v>
      </c>
      <c r="DS69">
        <v>0</v>
      </c>
      <c r="DT69">
        <v>0</v>
      </c>
      <c r="DU69">
        <v>0</v>
      </c>
      <c r="DV69">
        <v>0</v>
      </c>
      <c r="DW69">
        <v>0</v>
      </c>
      <c r="DX69">
        <v>0</v>
      </c>
      <c r="DY69">
        <v>0</v>
      </c>
      <c r="DZ69">
        <v>0</v>
      </c>
      <c r="EA69">
        <v>0</v>
      </c>
      <c r="EB69">
        <v>0</v>
      </c>
      <c r="EC69">
        <v>49.143000000000001</v>
      </c>
      <c r="ED69">
        <v>351237</v>
      </c>
      <c r="EE69">
        <v>0</v>
      </c>
      <c r="EF69">
        <v>0</v>
      </c>
      <c r="EG69">
        <v>0</v>
      </c>
      <c r="EH69">
        <v>749889</v>
      </c>
      <c r="EI69">
        <v>0</v>
      </c>
      <c r="EJ69">
        <v>0</v>
      </c>
      <c r="EK69">
        <v>30.876000000000001</v>
      </c>
      <c r="EL69">
        <v>0</v>
      </c>
      <c r="EM69">
        <v>5.2549999999999999</v>
      </c>
      <c r="EN69">
        <v>2.4530000000000003</v>
      </c>
      <c r="EO69">
        <v>0</v>
      </c>
      <c r="EP69">
        <v>0</v>
      </c>
      <c r="EQ69">
        <v>38.584000000000003</v>
      </c>
      <c r="ER69">
        <v>0</v>
      </c>
      <c r="ES69">
        <v>120.658</v>
      </c>
      <c r="ET69">
        <v>0</v>
      </c>
      <c r="EV69">
        <v>0</v>
      </c>
      <c r="EW69">
        <v>0</v>
      </c>
      <c r="EX69">
        <v>0</v>
      </c>
      <c r="EZ69">
        <v>11180063</v>
      </c>
      <c r="FA69">
        <v>0</v>
      </c>
      <c r="FB69">
        <v>11803119</v>
      </c>
      <c r="FC69">
        <v>0</v>
      </c>
      <c r="FD69">
        <v>0</v>
      </c>
      <c r="FE69">
        <v>1736738</v>
      </c>
      <c r="FF69">
        <v>301283</v>
      </c>
      <c r="FG69">
        <v>7.0629999999999998E-2</v>
      </c>
      <c r="FH69">
        <v>3.1918000000000002E-2</v>
      </c>
      <c r="FI69">
        <v>0</v>
      </c>
      <c r="FJ69">
        <v>0</v>
      </c>
      <c r="FK69">
        <v>1898.49</v>
      </c>
      <c r="FL69">
        <v>14052401</v>
      </c>
      <c r="FM69">
        <v>0</v>
      </c>
      <c r="FN69">
        <v>0</v>
      </c>
      <c r="FO69">
        <v>0</v>
      </c>
      <c r="FP69">
        <v>0</v>
      </c>
      <c r="FQ69">
        <v>0</v>
      </c>
      <c r="FR69">
        <v>0</v>
      </c>
      <c r="FS69">
        <v>0</v>
      </c>
      <c r="FT69">
        <v>0</v>
      </c>
      <c r="FU69">
        <v>0</v>
      </c>
      <c r="FV69">
        <v>0</v>
      </c>
      <c r="FW69">
        <v>0</v>
      </c>
      <c r="FX69">
        <v>0</v>
      </c>
      <c r="FY69">
        <v>0</v>
      </c>
      <c r="GB69">
        <v>1739951</v>
      </c>
      <c r="GC69">
        <v>1739951</v>
      </c>
      <c r="GD69">
        <v>168.00400000000002</v>
      </c>
      <c r="GF69">
        <v>0</v>
      </c>
      <c r="GG69">
        <v>0</v>
      </c>
      <c r="GH69">
        <v>0</v>
      </c>
      <c r="GI69">
        <v>0</v>
      </c>
      <c r="GK69">
        <v>0</v>
      </c>
      <c r="GL69">
        <v>0</v>
      </c>
      <c r="GM69">
        <v>0</v>
      </c>
      <c r="GN69">
        <v>0</v>
      </c>
      <c r="GO69">
        <v>0</v>
      </c>
      <c r="GQ69">
        <v>0</v>
      </c>
      <c r="GR69">
        <v>0</v>
      </c>
      <c r="GS69">
        <v>0</v>
      </c>
      <c r="GT69">
        <v>0</v>
      </c>
      <c r="HB69">
        <v>379934357</v>
      </c>
      <c r="HC69">
        <v>3.9798E-2</v>
      </c>
      <c r="HD69">
        <v>211261</v>
      </c>
      <c r="HE69">
        <v>0</v>
      </c>
      <c r="HF69">
        <v>1505951</v>
      </c>
      <c r="HG69">
        <v>3729</v>
      </c>
      <c r="HH69">
        <v>64327</v>
      </c>
      <c r="HI69">
        <v>0</v>
      </c>
      <c r="HJ69">
        <v>94830</v>
      </c>
      <c r="HK69">
        <v>3774</v>
      </c>
      <c r="HL69">
        <v>3330</v>
      </c>
      <c r="HM69">
        <v>79000</v>
      </c>
      <c r="HN69">
        <v>68702</v>
      </c>
      <c r="HO69">
        <v>0</v>
      </c>
      <c r="HP69">
        <v>0</v>
      </c>
      <c r="HQ69">
        <v>0</v>
      </c>
      <c r="HR69">
        <v>0</v>
      </c>
      <c r="HS69">
        <v>11176960</v>
      </c>
      <c r="HT69">
        <v>301283</v>
      </c>
      <c r="HW69">
        <v>0</v>
      </c>
      <c r="HX69">
        <v>28</v>
      </c>
      <c r="HY69">
        <v>6</v>
      </c>
      <c r="HZ69">
        <v>0</v>
      </c>
      <c r="IA69">
        <v>0</v>
      </c>
      <c r="IB69">
        <v>0</v>
      </c>
      <c r="IC69">
        <v>34</v>
      </c>
      <c r="ID69">
        <v>0</v>
      </c>
      <c r="IE69">
        <v>0</v>
      </c>
      <c r="IF69">
        <v>0</v>
      </c>
      <c r="IG69">
        <v>6</v>
      </c>
      <c r="IH69">
        <v>103.503</v>
      </c>
      <c r="II69">
        <v>0</v>
      </c>
      <c r="IJ69">
        <v>163.363</v>
      </c>
      <c r="IK69">
        <v>0</v>
      </c>
      <c r="IL69">
        <v>0</v>
      </c>
      <c r="IM69">
        <v>25</v>
      </c>
      <c r="IN69">
        <v>1</v>
      </c>
      <c r="IO69">
        <v>26</v>
      </c>
      <c r="IP69">
        <v>0</v>
      </c>
      <c r="IQ69">
        <v>163.363</v>
      </c>
      <c r="IR69">
        <v>101530</v>
      </c>
      <c r="IS69">
        <v>0</v>
      </c>
      <c r="IT69">
        <v>0</v>
      </c>
      <c r="IU69">
        <v>75000</v>
      </c>
      <c r="IV69">
        <v>4000</v>
      </c>
      <c r="IW69">
        <v>6215</v>
      </c>
      <c r="IX69">
        <v>0</v>
      </c>
      <c r="IY69">
        <v>0</v>
      </c>
      <c r="IZ69">
        <v>0</v>
      </c>
      <c r="JA69">
        <v>0</v>
      </c>
      <c r="JB69">
        <v>2</v>
      </c>
      <c r="JC69">
        <v>24070</v>
      </c>
      <c r="JD69">
        <v>7</v>
      </c>
      <c r="JE69">
        <v>42132</v>
      </c>
      <c r="JF69">
        <v>0</v>
      </c>
      <c r="JG69">
        <v>0</v>
      </c>
      <c r="JH69">
        <v>2500</v>
      </c>
      <c r="JJ69">
        <v>0</v>
      </c>
      <c r="JK69">
        <v>0</v>
      </c>
      <c r="JL69">
        <v>0</v>
      </c>
      <c r="JM69">
        <v>0</v>
      </c>
      <c r="JO69">
        <v>0</v>
      </c>
      <c r="JP69">
        <v>88.332999999999998</v>
      </c>
      <c r="JQ69">
        <v>79.671000000000006</v>
      </c>
      <c r="JR69">
        <v>0</v>
      </c>
      <c r="JS69">
        <v>854668</v>
      </c>
      <c r="JT69">
        <v>885283</v>
      </c>
      <c r="JU69">
        <v>28713</v>
      </c>
      <c r="JW69">
        <v>0</v>
      </c>
      <c r="JX69">
        <v>0</v>
      </c>
      <c r="JY69">
        <v>0</v>
      </c>
      <c r="JZ69">
        <v>0</v>
      </c>
      <c r="KD69">
        <v>28713</v>
      </c>
      <c r="KE69">
        <v>7559</v>
      </c>
      <c r="KG69">
        <v>0</v>
      </c>
      <c r="KH69">
        <v>0</v>
      </c>
      <c r="KI69">
        <v>0</v>
      </c>
      <c r="KJ69">
        <v>2</v>
      </c>
      <c r="KK69">
        <v>4</v>
      </c>
      <c r="KL69">
        <v>1243</v>
      </c>
      <c r="KM69">
        <v>2486</v>
      </c>
      <c r="KN69">
        <v>0</v>
      </c>
      <c r="KO69">
        <v>0</v>
      </c>
      <c r="KP69">
        <v>0</v>
      </c>
      <c r="KQ69">
        <v>0</v>
      </c>
      <c r="KS69">
        <v>0</v>
      </c>
      <c r="KT69">
        <v>0</v>
      </c>
      <c r="KU69">
        <v>0</v>
      </c>
      <c r="KW69">
        <v>0</v>
      </c>
      <c r="KX69">
        <v>0</v>
      </c>
      <c r="KY69">
        <v>0</v>
      </c>
      <c r="KZ69">
        <v>0</v>
      </c>
      <c r="LA69">
        <v>0</v>
      </c>
      <c r="LB69">
        <v>0</v>
      </c>
      <c r="LD69">
        <v>0</v>
      </c>
      <c r="LE69">
        <v>0</v>
      </c>
      <c r="LF69">
        <v>0</v>
      </c>
      <c r="LG69">
        <v>0</v>
      </c>
      <c r="LH69">
        <v>0</v>
      </c>
      <c r="LI69">
        <v>0</v>
      </c>
      <c r="LJ69">
        <v>1315.1780000000001</v>
      </c>
      <c r="LK69">
        <v>2</v>
      </c>
      <c r="LL69">
        <v>67080</v>
      </c>
      <c r="LM69">
        <v>27750</v>
      </c>
      <c r="LN69">
        <v>0</v>
      </c>
      <c r="LO69">
        <v>0</v>
      </c>
      <c r="LP69">
        <v>0</v>
      </c>
      <c r="LQ69">
        <v>0</v>
      </c>
      <c r="LR69">
        <v>0</v>
      </c>
      <c r="LS69">
        <v>0</v>
      </c>
      <c r="LT69">
        <v>0</v>
      </c>
      <c r="LU69">
        <v>0</v>
      </c>
      <c r="LV69">
        <v>0</v>
      </c>
      <c r="LW69">
        <v>0</v>
      </c>
      <c r="LX69">
        <v>0</v>
      </c>
      <c r="LY69">
        <v>0</v>
      </c>
      <c r="LZ69">
        <v>0</v>
      </c>
      <c r="MA69">
        <v>0</v>
      </c>
      <c r="MB69">
        <v>0</v>
      </c>
      <c r="MC69">
        <v>0</v>
      </c>
      <c r="MD69">
        <v>0</v>
      </c>
      <c r="ME69">
        <v>0</v>
      </c>
      <c r="MF69">
        <v>0</v>
      </c>
      <c r="MG69">
        <v>13426242</v>
      </c>
      <c r="MH69">
        <v>0</v>
      </c>
      <c r="MI69">
        <v>0</v>
      </c>
      <c r="MJ69">
        <v>0</v>
      </c>
      <c r="MK69">
        <v>0</v>
      </c>
      <c r="ML69">
        <v>0</v>
      </c>
    </row>
    <row r="70" spans="1:350" customFormat="1" x14ac:dyDescent="0.3">
      <c r="A70">
        <v>45755</v>
      </c>
      <c r="B70" s="4">
        <v>61805</v>
      </c>
      <c r="C70">
        <v>9</v>
      </c>
      <c r="D70">
        <v>2026</v>
      </c>
      <c r="E70">
        <v>6215</v>
      </c>
      <c r="F70">
        <v>0</v>
      </c>
      <c r="G70">
        <v>600.048</v>
      </c>
      <c r="H70">
        <v>579.02499999999998</v>
      </c>
      <c r="I70">
        <v>579.02499999999998</v>
      </c>
      <c r="J70">
        <v>600.048</v>
      </c>
      <c r="K70">
        <v>0</v>
      </c>
      <c r="L70">
        <v>6215</v>
      </c>
      <c r="M70">
        <v>0</v>
      </c>
      <c r="N70">
        <v>0</v>
      </c>
      <c r="P70">
        <v>598.28500000000008</v>
      </c>
      <c r="Q70">
        <v>0</v>
      </c>
      <c r="R70">
        <v>281875</v>
      </c>
      <c r="S70">
        <v>471.13900000000001</v>
      </c>
      <c r="U70">
        <v>0</v>
      </c>
      <c r="V70">
        <v>53.2</v>
      </c>
      <c r="W70">
        <v>33064</v>
      </c>
      <c r="X70">
        <v>33064</v>
      </c>
      <c r="Z70">
        <v>0</v>
      </c>
      <c r="AC70">
        <v>0</v>
      </c>
      <c r="AD70" t="s">
        <v>427</v>
      </c>
      <c r="AE70">
        <v>0</v>
      </c>
      <c r="AH70">
        <v>0</v>
      </c>
      <c r="AI70">
        <v>0</v>
      </c>
      <c r="AJ70">
        <v>6215</v>
      </c>
      <c r="AK70" t="s">
        <v>753</v>
      </c>
      <c r="AL70" t="s">
        <v>492</v>
      </c>
      <c r="AM70">
        <v>0</v>
      </c>
      <c r="AN70">
        <v>0</v>
      </c>
      <c r="AO70">
        <v>0</v>
      </c>
      <c r="AP70">
        <v>0</v>
      </c>
      <c r="AQ70">
        <v>0</v>
      </c>
      <c r="AS70">
        <v>0</v>
      </c>
      <c r="AT70">
        <v>0</v>
      </c>
      <c r="AU70">
        <v>0</v>
      </c>
      <c r="AV70">
        <v>0</v>
      </c>
      <c r="AW70">
        <v>5897585</v>
      </c>
      <c r="AX70">
        <v>5803370</v>
      </c>
      <c r="AY70">
        <v>0</v>
      </c>
      <c r="AZ70">
        <v>281875</v>
      </c>
      <c r="BA70">
        <v>0</v>
      </c>
      <c r="BB70">
        <v>12755</v>
      </c>
      <c r="BC70">
        <v>12674</v>
      </c>
      <c r="BD70">
        <v>30</v>
      </c>
      <c r="BE70">
        <v>81</v>
      </c>
      <c r="BF70">
        <v>5188114</v>
      </c>
      <c r="BG70">
        <v>0</v>
      </c>
      <c r="BJ70">
        <v>0</v>
      </c>
      <c r="BK70">
        <v>0</v>
      </c>
      <c r="BL70">
        <v>0</v>
      </c>
      <c r="BM70">
        <v>0</v>
      </c>
      <c r="BN70">
        <v>0</v>
      </c>
      <c r="BO70">
        <v>0</v>
      </c>
      <c r="BP70">
        <v>0</v>
      </c>
      <c r="BQ70">
        <v>824</v>
      </c>
      <c r="BS70">
        <v>0</v>
      </c>
      <c r="BT70">
        <v>0</v>
      </c>
      <c r="BU70">
        <v>0</v>
      </c>
      <c r="BV70">
        <v>0</v>
      </c>
      <c r="BW70">
        <v>0</v>
      </c>
      <c r="BY70">
        <v>0</v>
      </c>
      <c r="CA70">
        <v>0</v>
      </c>
      <c r="CB70">
        <v>0</v>
      </c>
      <c r="CC70">
        <v>0</v>
      </c>
      <c r="CD70">
        <v>0</v>
      </c>
      <c r="CE70">
        <v>0</v>
      </c>
      <c r="CF70">
        <v>0</v>
      </c>
      <c r="CG70">
        <v>0</v>
      </c>
      <c r="CH70">
        <v>95523</v>
      </c>
      <c r="CI70">
        <v>0</v>
      </c>
      <c r="CJ70">
        <v>4</v>
      </c>
      <c r="CK70">
        <v>0</v>
      </c>
      <c r="CL70">
        <v>0</v>
      </c>
      <c r="CN70">
        <v>0</v>
      </c>
      <c r="CO70">
        <v>1</v>
      </c>
      <c r="CP70">
        <v>0</v>
      </c>
      <c r="CQ70">
        <v>0</v>
      </c>
      <c r="CR70">
        <v>600.048</v>
      </c>
      <c r="CS70">
        <v>0</v>
      </c>
      <c r="CT70">
        <v>0</v>
      </c>
      <c r="CU70">
        <v>0</v>
      </c>
      <c r="CV70">
        <v>0</v>
      </c>
      <c r="CW70">
        <v>0</v>
      </c>
      <c r="CX70">
        <v>0</v>
      </c>
      <c r="CY70">
        <v>0</v>
      </c>
      <c r="CZ70">
        <v>0</v>
      </c>
      <c r="DB70">
        <v>3598640</v>
      </c>
      <c r="DC70">
        <v>0</v>
      </c>
      <c r="DD70">
        <v>0</v>
      </c>
      <c r="DE70">
        <v>32318</v>
      </c>
      <c r="DF70">
        <v>32318</v>
      </c>
      <c r="DG70">
        <v>5.2</v>
      </c>
      <c r="DH70">
        <v>0</v>
      </c>
      <c r="DI70">
        <v>0</v>
      </c>
      <c r="DK70">
        <v>2919</v>
      </c>
      <c r="DL70">
        <v>0</v>
      </c>
      <c r="DM70">
        <v>460709</v>
      </c>
      <c r="DN70">
        <v>1227</v>
      </c>
      <c r="DO70">
        <v>0</v>
      </c>
      <c r="DP70">
        <v>0</v>
      </c>
      <c r="DQ70">
        <v>0</v>
      </c>
      <c r="DR70">
        <v>0</v>
      </c>
      <c r="DS70">
        <v>0</v>
      </c>
      <c r="DT70">
        <v>0</v>
      </c>
      <c r="DU70">
        <v>0</v>
      </c>
      <c r="DV70">
        <v>0</v>
      </c>
      <c r="DW70">
        <v>0</v>
      </c>
      <c r="DX70">
        <v>0</v>
      </c>
      <c r="DY70">
        <v>0</v>
      </c>
      <c r="DZ70">
        <v>0</v>
      </c>
      <c r="EA70">
        <v>0</v>
      </c>
      <c r="EB70">
        <v>0</v>
      </c>
      <c r="EC70">
        <v>34.067</v>
      </c>
      <c r="ED70">
        <v>243485</v>
      </c>
      <c r="EE70">
        <v>0</v>
      </c>
      <c r="EF70">
        <v>0</v>
      </c>
      <c r="EG70">
        <v>0</v>
      </c>
      <c r="EH70">
        <v>218451</v>
      </c>
      <c r="EI70">
        <v>0</v>
      </c>
      <c r="EJ70">
        <v>0</v>
      </c>
      <c r="EK70">
        <v>7.5090000000000003</v>
      </c>
      <c r="EL70">
        <v>0</v>
      </c>
      <c r="EM70">
        <v>2.5489999999999999</v>
      </c>
      <c r="EN70">
        <v>0.995</v>
      </c>
      <c r="EO70">
        <v>0</v>
      </c>
      <c r="EP70">
        <v>0</v>
      </c>
      <c r="EQ70">
        <v>11.053000000000001</v>
      </c>
      <c r="ER70">
        <v>0</v>
      </c>
      <c r="ES70">
        <v>35.149000000000001</v>
      </c>
      <c r="ET70">
        <v>0</v>
      </c>
      <c r="EV70">
        <v>0</v>
      </c>
      <c r="EW70">
        <v>0</v>
      </c>
      <c r="EX70">
        <v>0</v>
      </c>
      <c r="EZ70">
        <v>4907245</v>
      </c>
      <c r="FA70">
        <v>0</v>
      </c>
      <c r="FB70">
        <v>5187812</v>
      </c>
      <c r="FC70">
        <v>0</v>
      </c>
      <c r="FD70">
        <v>0</v>
      </c>
      <c r="FE70">
        <v>763650</v>
      </c>
      <c r="FF70">
        <v>132475</v>
      </c>
      <c r="FG70">
        <v>7.0629999999999998E-2</v>
      </c>
      <c r="FH70">
        <v>3.1918000000000002E-2</v>
      </c>
      <c r="FI70">
        <v>0</v>
      </c>
      <c r="FJ70">
        <v>0</v>
      </c>
      <c r="FK70">
        <v>834.77300000000002</v>
      </c>
      <c r="FL70">
        <v>6179460</v>
      </c>
      <c r="FM70">
        <v>0</v>
      </c>
      <c r="FN70">
        <v>0</v>
      </c>
      <c r="FO70">
        <v>0</v>
      </c>
      <c r="FP70">
        <v>0</v>
      </c>
      <c r="FQ70">
        <v>0</v>
      </c>
      <c r="FR70">
        <v>0</v>
      </c>
      <c r="FS70">
        <v>0</v>
      </c>
      <c r="FT70">
        <v>0</v>
      </c>
      <c r="FU70">
        <v>0</v>
      </c>
      <c r="FV70">
        <v>0</v>
      </c>
      <c r="FW70">
        <v>0</v>
      </c>
      <c r="FX70">
        <v>0</v>
      </c>
      <c r="FY70">
        <v>0</v>
      </c>
      <c r="GB70">
        <v>103375</v>
      </c>
      <c r="GC70">
        <v>103375</v>
      </c>
      <c r="GD70">
        <v>9.9700000000000006</v>
      </c>
      <c r="GF70">
        <v>0</v>
      </c>
      <c r="GG70">
        <v>0</v>
      </c>
      <c r="GH70">
        <v>0</v>
      </c>
      <c r="GI70">
        <v>0</v>
      </c>
      <c r="GK70">
        <v>0</v>
      </c>
      <c r="GL70">
        <v>0</v>
      </c>
      <c r="GM70">
        <v>0</v>
      </c>
      <c r="GN70">
        <v>0</v>
      </c>
      <c r="GO70">
        <v>0</v>
      </c>
      <c r="GQ70">
        <v>0</v>
      </c>
      <c r="GR70">
        <v>0</v>
      </c>
      <c r="GS70">
        <v>0</v>
      </c>
      <c r="GT70">
        <v>0</v>
      </c>
      <c r="HB70">
        <v>379934357</v>
      </c>
      <c r="HC70">
        <v>3.9798E-2</v>
      </c>
      <c r="HD70">
        <v>95523</v>
      </c>
      <c r="HE70">
        <v>0</v>
      </c>
      <c r="HF70">
        <v>778210</v>
      </c>
      <c r="HG70">
        <v>24239</v>
      </c>
      <c r="HH70">
        <v>19526</v>
      </c>
      <c r="HI70">
        <v>0</v>
      </c>
      <c r="HJ70">
        <v>46733</v>
      </c>
      <c r="HK70">
        <v>712</v>
      </c>
      <c r="HL70">
        <v>294</v>
      </c>
      <c r="HM70">
        <v>20000</v>
      </c>
      <c r="HN70">
        <v>57318</v>
      </c>
      <c r="HO70">
        <v>0</v>
      </c>
      <c r="HP70">
        <v>0</v>
      </c>
      <c r="HQ70">
        <v>0</v>
      </c>
      <c r="HR70">
        <v>0</v>
      </c>
      <c r="HS70">
        <v>4905937</v>
      </c>
      <c r="HT70">
        <v>132475</v>
      </c>
      <c r="HW70">
        <v>0</v>
      </c>
      <c r="HX70">
        <v>8</v>
      </c>
      <c r="HY70">
        <v>10</v>
      </c>
      <c r="HZ70">
        <v>2</v>
      </c>
      <c r="IA70">
        <v>2</v>
      </c>
      <c r="IB70">
        <v>0</v>
      </c>
      <c r="IC70">
        <v>22</v>
      </c>
      <c r="ID70">
        <v>0</v>
      </c>
      <c r="IE70">
        <v>0</v>
      </c>
      <c r="IF70">
        <v>0</v>
      </c>
      <c r="IG70">
        <v>39</v>
      </c>
      <c r="IH70">
        <v>31.418000000000003</v>
      </c>
      <c r="II70">
        <v>0</v>
      </c>
      <c r="IJ70">
        <v>53.2</v>
      </c>
      <c r="IK70">
        <v>0</v>
      </c>
      <c r="IL70">
        <v>1</v>
      </c>
      <c r="IM70">
        <v>5</v>
      </c>
      <c r="IN70">
        <v>0</v>
      </c>
      <c r="IO70">
        <v>6</v>
      </c>
      <c r="IP70">
        <v>0</v>
      </c>
      <c r="IQ70">
        <v>53.2</v>
      </c>
      <c r="IR70">
        <v>33064</v>
      </c>
      <c r="IS70">
        <v>0</v>
      </c>
      <c r="IT70">
        <v>5000</v>
      </c>
      <c r="IU70">
        <v>15000</v>
      </c>
      <c r="IV70">
        <v>0</v>
      </c>
      <c r="IW70">
        <v>6215</v>
      </c>
      <c r="IX70">
        <v>0</v>
      </c>
      <c r="IY70">
        <v>0</v>
      </c>
      <c r="IZ70">
        <v>0</v>
      </c>
      <c r="JA70">
        <v>0</v>
      </c>
      <c r="JB70">
        <v>1</v>
      </c>
      <c r="JC70">
        <v>12269</v>
      </c>
      <c r="JD70">
        <v>4</v>
      </c>
      <c r="JE70">
        <v>24644</v>
      </c>
      <c r="JF70">
        <v>5</v>
      </c>
      <c r="JG70">
        <v>15405</v>
      </c>
      <c r="JH70">
        <v>5000</v>
      </c>
      <c r="JJ70">
        <v>0</v>
      </c>
      <c r="JK70">
        <v>0</v>
      </c>
      <c r="JL70">
        <v>0</v>
      </c>
      <c r="JM70">
        <v>0</v>
      </c>
      <c r="JO70">
        <v>0</v>
      </c>
      <c r="JP70">
        <v>5.1589999999999998</v>
      </c>
      <c r="JQ70">
        <v>4.8109999999999999</v>
      </c>
      <c r="JR70">
        <v>0</v>
      </c>
      <c r="JS70">
        <v>49916</v>
      </c>
      <c r="JT70">
        <v>53459</v>
      </c>
      <c r="JU70">
        <v>13052</v>
      </c>
      <c r="JW70">
        <v>0</v>
      </c>
      <c r="JX70">
        <v>0</v>
      </c>
      <c r="JY70">
        <v>0</v>
      </c>
      <c r="JZ70">
        <v>0</v>
      </c>
      <c r="KD70">
        <v>13052</v>
      </c>
      <c r="KE70">
        <v>7559</v>
      </c>
      <c r="KG70">
        <v>0</v>
      </c>
      <c r="KH70">
        <v>0</v>
      </c>
      <c r="KI70">
        <v>0</v>
      </c>
      <c r="KJ70">
        <v>22</v>
      </c>
      <c r="KK70">
        <v>17</v>
      </c>
      <c r="KL70">
        <v>13673</v>
      </c>
      <c r="KM70">
        <v>10566</v>
      </c>
      <c r="KN70">
        <v>0</v>
      </c>
      <c r="KO70">
        <v>0</v>
      </c>
      <c r="KP70">
        <v>0</v>
      </c>
      <c r="KQ70">
        <v>0</v>
      </c>
      <c r="KS70">
        <v>0</v>
      </c>
      <c r="KT70">
        <v>0</v>
      </c>
      <c r="KU70">
        <v>0</v>
      </c>
      <c r="KW70">
        <v>0</v>
      </c>
      <c r="KX70">
        <v>0</v>
      </c>
      <c r="KY70">
        <v>0</v>
      </c>
      <c r="KZ70">
        <v>0</v>
      </c>
      <c r="LA70">
        <v>0</v>
      </c>
      <c r="LB70">
        <v>0</v>
      </c>
      <c r="LD70">
        <v>0</v>
      </c>
      <c r="LE70">
        <v>0</v>
      </c>
      <c r="LF70">
        <v>0</v>
      </c>
      <c r="LG70">
        <v>0</v>
      </c>
      <c r="LH70">
        <v>0</v>
      </c>
      <c r="LI70">
        <v>0</v>
      </c>
      <c r="LJ70">
        <v>625.28200000000004</v>
      </c>
      <c r="LK70">
        <v>1</v>
      </c>
      <c r="LL70">
        <v>33540</v>
      </c>
      <c r="LM70">
        <v>13193</v>
      </c>
      <c r="LN70">
        <v>0</v>
      </c>
      <c r="LO70">
        <v>0</v>
      </c>
      <c r="LP70">
        <v>0</v>
      </c>
      <c r="LQ70">
        <v>0</v>
      </c>
      <c r="LR70">
        <v>0</v>
      </c>
      <c r="LS70">
        <v>0</v>
      </c>
      <c r="LT70">
        <v>0</v>
      </c>
      <c r="LU70">
        <v>0</v>
      </c>
      <c r="LV70">
        <v>0</v>
      </c>
      <c r="LW70">
        <v>0</v>
      </c>
      <c r="LX70">
        <v>0</v>
      </c>
      <c r="LY70">
        <v>0</v>
      </c>
      <c r="LZ70">
        <v>0</v>
      </c>
      <c r="MA70">
        <v>0</v>
      </c>
      <c r="MB70">
        <v>0</v>
      </c>
      <c r="MC70">
        <v>0</v>
      </c>
      <c r="MD70">
        <v>0</v>
      </c>
      <c r="ME70">
        <v>0</v>
      </c>
      <c r="MF70">
        <v>0</v>
      </c>
      <c r="MG70">
        <v>5897585</v>
      </c>
      <c r="MH70">
        <v>0</v>
      </c>
      <c r="MI70">
        <v>0</v>
      </c>
      <c r="MJ70">
        <v>0</v>
      </c>
      <c r="MK70">
        <v>0</v>
      </c>
      <c r="ML70">
        <v>0</v>
      </c>
    </row>
    <row r="71" spans="1:350" customFormat="1" x14ac:dyDescent="0.3">
      <c r="A71">
        <v>45755</v>
      </c>
      <c r="B71" s="4">
        <v>61806</v>
      </c>
      <c r="C71">
        <v>9</v>
      </c>
      <c r="D71">
        <v>2026</v>
      </c>
      <c r="E71">
        <v>6215</v>
      </c>
      <c r="F71">
        <v>0</v>
      </c>
      <c r="G71">
        <v>528.28600000000006</v>
      </c>
      <c r="H71">
        <v>493.21500000000003</v>
      </c>
      <c r="I71">
        <v>493.21500000000003</v>
      </c>
      <c r="J71">
        <v>528.28600000000006</v>
      </c>
      <c r="K71">
        <v>0</v>
      </c>
      <c r="L71">
        <v>6215</v>
      </c>
      <c r="M71">
        <v>0</v>
      </c>
      <c r="N71">
        <v>0</v>
      </c>
      <c r="P71">
        <v>528.28600000000006</v>
      </c>
      <c r="Q71">
        <v>0</v>
      </c>
      <c r="R71">
        <v>248896</v>
      </c>
      <c r="S71">
        <v>471.13900000000001</v>
      </c>
      <c r="U71">
        <v>0</v>
      </c>
      <c r="V71">
        <v>21.234999999999999</v>
      </c>
      <c r="W71">
        <v>13198</v>
      </c>
      <c r="X71">
        <v>13198</v>
      </c>
      <c r="Z71">
        <v>0</v>
      </c>
      <c r="AC71">
        <v>0</v>
      </c>
      <c r="AD71" t="s">
        <v>427</v>
      </c>
      <c r="AE71">
        <v>0</v>
      </c>
      <c r="AH71">
        <v>0</v>
      </c>
      <c r="AI71">
        <v>0</v>
      </c>
      <c r="AJ71">
        <v>6215</v>
      </c>
      <c r="AK71" t="s">
        <v>753</v>
      </c>
      <c r="AL71" t="s">
        <v>619</v>
      </c>
      <c r="AM71">
        <v>0</v>
      </c>
      <c r="AN71">
        <v>0</v>
      </c>
      <c r="AO71">
        <v>0</v>
      </c>
      <c r="AP71">
        <v>0</v>
      </c>
      <c r="AQ71">
        <v>0</v>
      </c>
      <c r="AS71">
        <v>0</v>
      </c>
      <c r="AT71">
        <v>0</v>
      </c>
      <c r="AU71">
        <v>0</v>
      </c>
      <c r="AV71">
        <v>0</v>
      </c>
      <c r="AW71">
        <v>5109188</v>
      </c>
      <c r="AX71">
        <v>5109345</v>
      </c>
      <c r="AY71">
        <v>0</v>
      </c>
      <c r="AZ71">
        <v>248896</v>
      </c>
      <c r="BA71">
        <v>0</v>
      </c>
      <c r="BB71">
        <v>0</v>
      </c>
      <c r="BC71">
        <v>0</v>
      </c>
      <c r="BD71">
        <v>0</v>
      </c>
      <c r="BE71">
        <v>0</v>
      </c>
      <c r="BF71">
        <v>4440853</v>
      </c>
      <c r="BG71">
        <v>0</v>
      </c>
      <c r="BJ71">
        <v>0</v>
      </c>
      <c r="BK71">
        <v>0</v>
      </c>
      <c r="BL71">
        <v>0</v>
      </c>
      <c r="BM71">
        <v>0</v>
      </c>
      <c r="BN71">
        <v>0</v>
      </c>
      <c r="BO71">
        <v>0</v>
      </c>
      <c r="BP71">
        <v>0</v>
      </c>
      <c r="BQ71">
        <v>840</v>
      </c>
      <c r="BS71">
        <v>0</v>
      </c>
      <c r="BT71">
        <v>0</v>
      </c>
      <c r="BU71">
        <v>0</v>
      </c>
      <c r="BV71">
        <v>0</v>
      </c>
      <c r="BW71">
        <v>0</v>
      </c>
      <c r="BY71">
        <v>0</v>
      </c>
      <c r="CA71">
        <v>0</v>
      </c>
      <c r="CB71">
        <v>0</v>
      </c>
      <c r="CC71">
        <v>0</v>
      </c>
      <c r="CD71">
        <v>0</v>
      </c>
      <c r="CE71">
        <v>0</v>
      </c>
      <c r="CF71">
        <v>0</v>
      </c>
      <c r="CG71">
        <v>0</v>
      </c>
      <c r="CH71">
        <v>0</v>
      </c>
      <c r="CI71">
        <v>0</v>
      </c>
      <c r="CJ71">
        <v>4</v>
      </c>
      <c r="CK71">
        <v>0</v>
      </c>
      <c r="CL71">
        <v>0</v>
      </c>
      <c r="CN71">
        <v>0</v>
      </c>
      <c r="CO71">
        <v>1</v>
      </c>
      <c r="CP71">
        <v>0</v>
      </c>
      <c r="CQ71">
        <v>0</v>
      </c>
      <c r="CR71">
        <v>528.28600000000006</v>
      </c>
      <c r="CS71">
        <v>0</v>
      </c>
      <c r="CT71">
        <v>0</v>
      </c>
      <c r="CU71">
        <v>0</v>
      </c>
      <c r="CV71">
        <v>0</v>
      </c>
      <c r="CW71">
        <v>0</v>
      </c>
      <c r="CX71">
        <v>0</v>
      </c>
      <c r="CY71">
        <v>0</v>
      </c>
      <c r="CZ71">
        <v>0</v>
      </c>
      <c r="DB71">
        <v>3065331</v>
      </c>
      <c r="DC71">
        <v>0</v>
      </c>
      <c r="DD71">
        <v>0</v>
      </c>
      <c r="DE71">
        <v>259554</v>
      </c>
      <c r="DF71">
        <v>259554</v>
      </c>
      <c r="DG71">
        <v>41.763000000000005</v>
      </c>
      <c r="DH71">
        <v>0</v>
      </c>
      <c r="DI71">
        <v>0</v>
      </c>
      <c r="DK71">
        <v>3164</v>
      </c>
      <c r="DL71">
        <v>0</v>
      </c>
      <c r="DM71">
        <v>58845</v>
      </c>
      <c r="DN71">
        <v>157</v>
      </c>
      <c r="DO71">
        <v>0</v>
      </c>
      <c r="DP71">
        <v>0</v>
      </c>
      <c r="DQ71">
        <v>0</v>
      </c>
      <c r="DR71">
        <v>0</v>
      </c>
      <c r="DS71">
        <v>0</v>
      </c>
      <c r="DT71">
        <v>0</v>
      </c>
      <c r="DU71">
        <v>0</v>
      </c>
      <c r="DV71">
        <v>0</v>
      </c>
      <c r="DW71">
        <v>0</v>
      </c>
      <c r="DX71">
        <v>0</v>
      </c>
      <c r="DY71">
        <v>0</v>
      </c>
      <c r="DZ71">
        <v>0</v>
      </c>
      <c r="EA71">
        <v>0</v>
      </c>
      <c r="EB71">
        <v>0</v>
      </c>
      <c r="EC71">
        <v>7.8170000000000002</v>
      </c>
      <c r="ED71">
        <v>55870</v>
      </c>
      <c r="EE71">
        <v>0</v>
      </c>
      <c r="EF71">
        <v>0</v>
      </c>
      <c r="EG71">
        <v>0</v>
      </c>
      <c r="EH71">
        <v>3132</v>
      </c>
      <c r="EI71">
        <v>0</v>
      </c>
      <c r="EJ71">
        <v>0</v>
      </c>
      <c r="EK71">
        <v>0.16800000000000001</v>
      </c>
      <c r="EL71">
        <v>0</v>
      </c>
      <c r="EM71">
        <v>0</v>
      </c>
      <c r="EN71">
        <v>0</v>
      </c>
      <c r="EO71">
        <v>0</v>
      </c>
      <c r="EP71">
        <v>0</v>
      </c>
      <c r="EQ71">
        <v>0.16800000000000001</v>
      </c>
      <c r="ER71">
        <v>0</v>
      </c>
      <c r="ES71">
        <v>0.504</v>
      </c>
      <c r="ET71">
        <v>0</v>
      </c>
      <c r="EV71">
        <v>0</v>
      </c>
      <c r="EW71">
        <v>0</v>
      </c>
      <c r="EX71">
        <v>0</v>
      </c>
      <c r="EZ71">
        <v>4342291</v>
      </c>
      <c r="FA71">
        <v>0</v>
      </c>
      <c r="FB71">
        <v>4591030</v>
      </c>
      <c r="FC71">
        <v>0</v>
      </c>
      <c r="FD71">
        <v>0</v>
      </c>
      <c r="FE71">
        <v>653659</v>
      </c>
      <c r="FF71">
        <v>113395</v>
      </c>
      <c r="FG71">
        <v>7.0629999999999998E-2</v>
      </c>
      <c r="FH71">
        <v>3.1918000000000002E-2</v>
      </c>
      <c r="FI71">
        <v>0</v>
      </c>
      <c r="FJ71">
        <v>0</v>
      </c>
      <c r="FK71">
        <v>714.53800000000001</v>
      </c>
      <c r="FL71">
        <v>5358084</v>
      </c>
      <c r="FM71">
        <v>0</v>
      </c>
      <c r="FN71">
        <v>0</v>
      </c>
      <c r="FO71">
        <v>150334</v>
      </c>
      <c r="FP71">
        <v>0</v>
      </c>
      <c r="FQ71">
        <v>150334</v>
      </c>
      <c r="FR71">
        <v>150334</v>
      </c>
      <c r="FS71">
        <v>0</v>
      </c>
      <c r="FT71">
        <v>0</v>
      </c>
      <c r="FU71">
        <v>0</v>
      </c>
      <c r="FV71">
        <v>0</v>
      </c>
      <c r="FW71">
        <v>0</v>
      </c>
      <c r="FX71">
        <v>0</v>
      </c>
      <c r="FY71">
        <v>0</v>
      </c>
      <c r="GB71">
        <v>363485</v>
      </c>
      <c r="GC71">
        <v>363485</v>
      </c>
      <c r="GD71">
        <v>34.902999999999999</v>
      </c>
      <c r="GF71">
        <v>0</v>
      </c>
      <c r="GG71">
        <v>0</v>
      </c>
      <c r="GH71">
        <v>0</v>
      </c>
      <c r="GI71">
        <v>0</v>
      </c>
      <c r="GK71">
        <v>0</v>
      </c>
      <c r="GL71">
        <v>0</v>
      </c>
      <c r="GM71">
        <v>0</v>
      </c>
      <c r="GN71">
        <v>0</v>
      </c>
      <c r="GO71">
        <v>0</v>
      </c>
      <c r="GQ71">
        <v>0</v>
      </c>
      <c r="GR71">
        <v>0</v>
      </c>
      <c r="GS71">
        <v>0</v>
      </c>
      <c r="GT71">
        <v>0</v>
      </c>
      <c r="HB71">
        <v>0</v>
      </c>
      <c r="HC71">
        <v>3.9798E-2</v>
      </c>
      <c r="HD71">
        <v>0</v>
      </c>
      <c r="HE71">
        <v>0</v>
      </c>
      <c r="HF71">
        <v>662881</v>
      </c>
      <c r="HG71">
        <v>17402</v>
      </c>
      <c r="HH71">
        <v>0</v>
      </c>
      <c r="HI71">
        <v>0</v>
      </c>
      <c r="HJ71">
        <v>0</v>
      </c>
      <c r="HK71">
        <v>0</v>
      </c>
      <c r="HL71">
        <v>0</v>
      </c>
      <c r="HM71">
        <v>0</v>
      </c>
      <c r="HN71">
        <v>0</v>
      </c>
      <c r="HO71">
        <v>0</v>
      </c>
      <c r="HP71">
        <v>0</v>
      </c>
      <c r="HQ71">
        <v>0</v>
      </c>
      <c r="HR71">
        <v>0</v>
      </c>
      <c r="HS71">
        <v>4342134</v>
      </c>
      <c r="HT71">
        <v>113395</v>
      </c>
      <c r="HW71">
        <v>0</v>
      </c>
      <c r="HX71">
        <v>16</v>
      </c>
      <c r="HY71">
        <v>22</v>
      </c>
      <c r="HZ71">
        <v>30</v>
      </c>
      <c r="IA71">
        <v>55</v>
      </c>
      <c r="IB71">
        <v>40</v>
      </c>
      <c r="IC71">
        <v>163</v>
      </c>
      <c r="ID71">
        <v>0</v>
      </c>
      <c r="IE71">
        <v>0</v>
      </c>
      <c r="IF71">
        <v>0</v>
      </c>
      <c r="IG71">
        <v>28</v>
      </c>
      <c r="IH71">
        <v>0</v>
      </c>
      <c r="II71">
        <v>0</v>
      </c>
      <c r="IJ71">
        <v>21.234999999999999</v>
      </c>
      <c r="IK71">
        <v>0</v>
      </c>
      <c r="IL71">
        <v>0</v>
      </c>
      <c r="IM71">
        <v>0</v>
      </c>
      <c r="IN71">
        <v>0</v>
      </c>
      <c r="IO71">
        <v>0</v>
      </c>
      <c r="IP71">
        <v>0</v>
      </c>
      <c r="IQ71">
        <v>21.234999999999999</v>
      </c>
      <c r="IR71">
        <v>13198</v>
      </c>
      <c r="IS71">
        <v>0</v>
      </c>
      <c r="IT71">
        <v>0</v>
      </c>
      <c r="IU71">
        <v>0</v>
      </c>
      <c r="IV71">
        <v>0</v>
      </c>
      <c r="IW71">
        <v>6215</v>
      </c>
      <c r="IX71">
        <v>0</v>
      </c>
      <c r="IY71">
        <v>0</v>
      </c>
      <c r="IZ71">
        <v>0</v>
      </c>
      <c r="JA71">
        <v>0</v>
      </c>
      <c r="JB71">
        <v>0</v>
      </c>
      <c r="JC71">
        <v>0</v>
      </c>
      <c r="JD71">
        <v>0</v>
      </c>
      <c r="JE71">
        <v>0</v>
      </c>
      <c r="JF71">
        <v>0</v>
      </c>
      <c r="JG71">
        <v>0</v>
      </c>
      <c r="JH71">
        <v>0</v>
      </c>
      <c r="JJ71">
        <v>0</v>
      </c>
      <c r="JK71">
        <v>0</v>
      </c>
      <c r="JL71">
        <v>0</v>
      </c>
      <c r="JM71">
        <v>0</v>
      </c>
      <c r="JO71">
        <v>1.9E-2</v>
      </c>
      <c r="JP71">
        <v>16.916</v>
      </c>
      <c r="JQ71">
        <v>17.968</v>
      </c>
      <c r="JR71">
        <v>158</v>
      </c>
      <c r="JS71">
        <v>163671</v>
      </c>
      <c r="JT71">
        <v>199656</v>
      </c>
      <c r="JU71">
        <v>0</v>
      </c>
      <c r="JW71">
        <v>0</v>
      </c>
      <c r="JX71">
        <v>0</v>
      </c>
      <c r="JY71">
        <v>0</v>
      </c>
      <c r="JZ71">
        <v>0</v>
      </c>
      <c r="KD71">
        <v>0</v>
      </c>
      <c r="KE71">
        <v>7559</v>
      </c>
      <c r="KG71">
        <v>0</v>
      </c>
      <c r="KH71">
        <v>0</v>
      </c>
      <c r="KI71">
        <v>0</v>
      </c>
      <c r="KJ71">
        <v>8</v>
      </c>
      <c r="KK71">
        <v>20</v>
      </c>
      <c r="KL71">
        <v>4972</v>
      </c>
      <c r="KM71">
        <v>12430</v>
      </c>
      <c r="KN71">
        <v>0</v>
      </c>
      <c r="KO71">
        <v>0</v>
      </c>
      <c r="KP71">
        <v>0</v>
      </c>
      <c r="KQ71">
        <v>0</v>
      </c>
      <c r="KS71">
        <v>0</v>
      </c>
      <c r="KT71">
        <v>0</v>
      </c>
      <c r="KU71">
        <v>0</v>
      </c>
      <c r="KW71">
        <v>0</v>
      </c>
      <c r="KX71">
        <v>0</v>
      </c>
      <c r="KY71">
        <v>0</v>
      </c>
      <c r="KZ71">
        <v>0</v>
      </c>
      <c r="LA71">
        <v>0</v>
      </c>
      <c r="LB71">
        <v>0</v>
      </c>
      <c r="LD71">
        <v>0</v>
      </c>
      <c r="LE71">
        <v>0</v>
      </c>
      <c r="LF71">
        <v>0</v>
      </c>
      <c r="LG71">
        <v>0</v>
      </c>
      <c r="LH71">
        <v>0</v>
      </c>
      <c r="LI71">
        <v>0</v>
      </c>
      <c r="LJ71">
        <v>0</v>
      </c>
      <c r="LK71">
        <v>0</v>
      </c>
      <c r="LL71">
        <v>0</v>
      </c>
      <c r="LM71">
        <v>0</v>
      </c>
      <c r="LN71">
        <v>0</v>
      </c>
      <c r="LO71">
        <v>0</v>
      </c>
      <c r="LP71">
        <v>0</v>
      </c>
      <c r="LQ71">
        <v>0</v>
      </c>
      <c r="LR71">
        <v>0</v>
      </c>
      <c r="LS71">
        <v>0</v>
      </c>
      <c r="LT71">
        <v>0</v>
      </c>
      <c r="LU71">
        <v>0</v>
      </c>
      <c r="LV71">
        <v>0</v>
      </c>
      <c r="LW71">
        <v>0</v>
      </c>
      <c r="LX71">
        <v>0</v>
      </c>
      <c r="LY71">
        <v>0</v>
      </c>
      <c r="LZ71">
        <v>0</v>
      </c>
      <c r="MA71">
        <v>0</v>
      </c>
      <c r="MB71">
        <v>0</v>
      </c>
      <c r="MC71">
        <v>0</v>
      </c>
      <c r="MD71">
        <v>0</v>
      </c>
      <c r="ME71">
        <v>0</v>
      </c>
      <c r="MF71">
        <v>0</v>
      </c>
      <c r="MG71">
        <v>5109188</v>
      </c>
      <c r="MH71">
        <v>0</v>
      </c>
      <c r="MI71">
        <v>0</v>
      </c>
      <c r="MJ71">
        <v>0</v>
      </c>
      <c r="MK71">
        <v>0</v>
      </c>
      <c r="ML71">
        <v>0</v>
      </c>
    </row>
    <row r="72" spans="1:350" customFormat="1" x14ac:dyDescent="0.3">
      <c r="A72">
        <v>45755</v>
      </c>
      <c r="B72" s="4">
        <v>68802</v>
      </c>
      <c r="C72">
        <v>9</v>
      </c>
      <c r="D72">
        <v>2026</v>
      </c>
      <c r="E72">
        <v>6215</v>
      </c>
      <c r="F72">
        <v>0</v>
      </c>
      <c r="G72">
        <v>1603.152</v>
      </c>
      <c r="H72">
        <v>1568.5150000000001</v>
      </c>
      <c r="I72">
        <v>1568.5150000000001</v>
      </c>
      <c r="J72">
        <v>1603.152</v>
      </c>
      <c r="K72">
        <v>0</v>
      </c>
      <c r="L72">
        <v>6215</v>
      </c>
      <c r="M72">
        <v>0</v>
      </c>
      <c r="N72">
        <v>0</v>
      </c>
      <c r="P72">
        <v>1601.883</v>
      </c>
      <c r="Q72">
        <v>0</v>
      </c>
      <c r="R72">
        <v>754710</v>
      </c>
      <c r="S72">
        <v>471.13900000000001</v>
      </c>
      <c r="U72">
        <v>0</v>
      </c>
      <c r="V72">
        <v>7.7950000000000008</v>
      </c>
      <c r="W72">
        <v>6311</v>
      </c>
      <c r="X72">
        <v>6311</v>
      </c>
      <c r="Z72">
        <v>0</v>
      </c>
      <c r="AC72">
        <v>0</v>
      </c>
      <c r="AD72" t="s">
        <v>427</v>
      </c>
      <c r="AE72">
        <v>0</v>
      </c>
      <c r="AH72">
        <v>0</v>
      </c>
      <c r="AI72">
        <v>0</v>
      </c>
      <c r="AJ72">
        <v>6215</v>
      </c>
      <c r="AK72" t="s">
        <v>753</v>
      </c>
      <c r="AL72" t="s">
        <v>493</v>
      </c>
      <c r="AM72">
        <v>0</v>
      </c>
      <c r="AN72">
        <v>0</v>
      </c>
      <c r="AO72">
        <v>0</v>
      </c>
      <c r="AP72">
        <v>0</v>
      </c>
      <c r="AQ72">
        <v>0</v>
      </c>
      <c r="AS72">
        <v>0</v>
      </c>
      <c r="AT72">
        <v>0</v>
      </c>
      <c r="AU72">
        <v>0</v>
      </c>
      <c r="AV72">
        <v>0</v>
      </c>
      <c r="AW72">
        <v>15078705</v>
      </c>
      <c r="AX72">
        <v>14826734</v>
      </c>
      <c r="AY72">
        <v>0</v>
      </c>
      <c r="AZ72">
        <v>754710</v>
      </c>
      <c r="BA72">
        <v>0</v>
      </c>
      <c r="BB72">
        <v>2126</v>
      </c>
      <c r="BC72">
        <v>2112</v>
      </c>
      <c r="BD72">
        <v>5</v>
      </c>
      <c r="BE72">
        <v>14</v>
      </c>
      <c r="BF72">
        <v>13282641</v>
      </c>
      <c r="BG72">
        <v>0</v>
      </c>
      <c r="BJ72">
        <v>0</v>
      </c>
      <c r="BK72">
        <v>0</v>
      </c>
      <c r="BL72">
        <v>0</v>
      </c>
      <c r="BM72">
        <v>0</v>
      </c>
      <c r="BN72">
        <v>0</v>
      </c>
      <c r="BO72">
        <v>0</v>
      </c>
      <c r="BP72">
        <v>0</v>
      </c>
      <c r="BQ72">
        <v>640</v>
      </c>
      <c r="BS72">
        <v>0</v>
      </c>
      <c r="BT72">
        <v>0</v>
      </c>
      <c r="BU72">
        <v>0</v>
      </c>
      <c r="BV72">
        <v>0</v>
      </c>
      <c r="BW72">
        <v>0</v>
      </c>
      <c r="BY72">
        <v>0</v>
      </c>
      <c r="CA72">
        <v>0</v>
      </c>
      <c r="CB72">
        <v>0</v>
      </c>
      <c r="CC72">
        <v>0</v>
      </c>
      <c r="CD72">
        <v>0</v>
      </c>
      <c r="CE72">
        <v>0</v>
      </c>
      <c r="CF72">
        <v>0</v>
      </c>
      <c r="CG72">
        <v>0</v>
      </c>
      <c r="CH72">
        <v>255209</v>
      </c>
      <c r="CI72">
        <v>0</v>
      </c>
      <c r="CJ72">
        <v>4</v>
      </c>
      <c r="CK72">
        <v>0</v>
      </c>
      <c r="CL72">
        <v>0</v>
      </c>
      <c r="CN72">
        <v>0</v>
      </c>
      <c r="CO72">
        <v>1</v>
      </c>
      <c r="CP72">
        <v>0</v>
      </c>
      <c r="CQ72">
        <v>0</v>
      </c>
      <c r="CR72">
        <v>1603.152</v>
      </c>
      <c r="CS72">
        <v>0</v>
      </c>
      <c r="CT72">
        <v>0</v>
      </c>
      <c r="CU72">
        <v>0</v>
      </c>
      <c r="CV72">
        <v>0</v>
      </c>
      <c r="CW72">
        <v>0</v>
      </c>
      <c r="CX72">
        <v>0</v>
      </c>
      <c r="CY72">
        <v>0</v>
      </c>
      <c r="CZ72">
        <v>0</v>
      </c>
      <c r="DB72">
        <v>9748321</v>
      </c>
      <c r="DC72">
        <v>0</v>
      </c>
      <c r="DD72">
        <v>0</v>
      </c>
      <c r="DE72">
        <v>60829</v>
      </c>
      <c r="DF72">
        <v>60829</v>
      </c>
      <c r="DG72">
        <v>9.7880000000000003</v>
      </c>
      <c r="DH72">
        <v>0</v>
      </c>
      <c r="DI72">
        <v>0</v>
      </c>
      <c r="DK72">
        <v>90</v>
      </c>
      <c r="DL72">
        <v>0</v>
      </c>
      <c r="DM72">
        <v>1210951</v>
      </c>
      <c r="DN72">
        <v>3224</v>
      </c>
      <c r="DO72">
        <v>0</v>
      </c>
      <c r="DP72">
        <v>0</v>
      </c>
      <c r="DQ72">
        <v>0</v>
      </c>
      <c r="DR72">
        <v>0</v>
      </c>
      <c r="DS72">
        <v>0</v>
      </c>
      <c r="DT72">
        <v>0</v>
      </c>
      <c r="DU72">
        <v>0</v>
      </c>
      <c r="DV72">
        <v>0</v>
      </c>
      <c r="DW72">
        <v>0</v>
      </c>
      <c r="DX72">
        <v>0</v>
      </c>
      <c r="DY72">
        <v>0</v>
      </c>
      <c r="DZ72">
        <v>0</v>
      </c>
      <c r="EA72">
        <v>0</v>
      </c>
      <c r="EB72">
        <v>0</v>
      </c>
      <c r="EC72">
        <v>74.900000000000006</v>
      </c>
      <c r="ED72">
        <v>535329</v>
      </c>
      <c r="EE72">
        <v>0</v>
      </c>
      <c r="EF72">
        <v>0</v>
      </c>
      <c r="EG72">
        <v>0</v>
      </c>
      <c r="EH72">
        <v>678846</v>
      </c>
      <c r="EI72">
        <v>0</v>
      </c>
      <c r="EJ72">
        <v>0</v>
      </c>
      <c r="EK72">
        <v>31.979000000000003</v>
      </c>
      <c r="EL72">
        <v>0</v>
      </c>
      <c r="EM72">
        <v>0</v>
      </c>
      <c r="EN72">
        <v>2.6579999999999999</v>
      </c>
      <c r="EO72">
        <v>0</v>
      </c>
      <c r="EP72">
        <v>0</v>
      </c>
      <c r="EQ72">
        <v>34.637</v>
      </c>
      <c r="ER72">
        <v>0</v>
      </c>
      <c r="ES72">
        <v>109.227</v>
      </c>
      <c r="ET72">
        <v>0</v>
      </c>
      <c r="EV72">
        <v>0</v>
      </c>
      <c r="EW72">
        <v>0</v>
      </c>
      <c r="EX72">
        <v>0</v>
      </c>
      <c r="EZ72">
        <v>12532468</v>
      </c>
      <c r="FA72">
        <v>0</v>
      </c>
      <c r="FB72">
        <v>13283940</v>
      </c>
      <c r="FC72">
        <v>0</v>
      </c>
      <c r="FD72">
        <v>0</v>
      </c>
      <c r="FE72">
        <v>1955102</v>
      </c>
      <c r="FF72">
        <v>339164</v>
      </c>
      <c r="FG72">
        <v>7.0629999999999998E-2</v>
      </c>
      <c r="FH72">
        <v>3.1918000000000002E-2</v>
      </c>
      <c r="FI72">
        <v>0</v>
      </c>
      <c r="FJ72">
        <v>0</v>
      </c>
      <c r="FK72">
        <v>2137.1910000000003</v>
      </c>
      <c r="FL72">
        <v>15833415</v>
      </c>
      <c r="FM72">
        <v>0</v>
      </c>
      <c r="FN72">
        <v>0</v>
      </c>
      <c r="FO72">
        <v>0</v>
      </c>
      <c r="FP72">
        <v>0</v>
      </c>
      <c r="FQ72">
        <v>0</v>
      </c>
      <c r="FR72">
        <v>0</v>
      </c>
      <c r="FS72">
        <v>0</v>
      </c>
      <c r="FT72">
        <v>0</v>
      </c>
      <c r="FU72">
        <v>0</v>
      </c>
      <c r="FV72">
        <v>0</v>
      </c>
      <c r="FW72">
        <v>0</v>
      </c>
      <c r="FX72">
        <v>0</v>
      </c>
      <c r="FY72">
        <v>0</v>
      </c>
      <c r="GB72">
        <v>0</v>
      </c>
      <c r="GC72">
        <v>0</v>
      </c>
      <c r="GD72">
        <v>0</v>
      </c>
      <c r="GF72">
        <v>0</v>
      </c>
      <c r="GG72">
        <v>0</v>
      </c>
      <c r="GH72">
        <v>0</v>
      </c>
      <c r="GI72">
        <v>0</v>
      </c>
      <c r="GK72">
        <v>0</v>
      </c>
      <c r="GL72">
        <v>0</v>
      </c>
      <c r="GM72">
        <v>0</v>
      </c>
      <c r="GN72">
        <v>0</v>
      </c>
      <c r="GO72">
        <v>0</v>
      </c>
      <c r="GQ72">
        <v>0</v>
      </c>
      <c r="GR72">
        <v>0</v>
      </c>
      <c r="GS72">
        <v>0</v>
      </c>
      <c r="GT72">
        <v>0</v>
      </c>
      <c r="HB72">
        <v>379934357</v>
      </c>
      <c r="HC72">
        <v>3.9798E-2</v>
      </c>
      <c r="HD72">
        <v>255209</v>
      </c>
      <c r="HE72">
        <v>0</v>
      </c>
      <c r="HF72">
        <v>2108084</v>
      </c>
      <c r="HG72">
        <v>15538</v>
      </c>
      <c r="HH72">
        <v>1049</v>
      </c>
      <c r="HI72">
        <v>0</v>
      </c>
      <c r="HJ72">
        <v>62680</v>
      </c>
      <c r="HK72">
        <v>3663</v>
      </c>
      <c r="HL72">
        <v>874</v>
      </c>
      <c r="HM72">
        <v>39000</v>
      </c>
      <c r="HN72">
        <v>24528</v>
      </c>
      <c r="HO72">
        <v>0</v>
      </c>
      <c r="HP72">
        <v>0</v>
      </c>
      <c r="HQ72">
        <v>0</v>
      </c>
      <c r="HR72">
        <v>0</v>
      </c>
      <c r="HS72">
        <v>12529230</v>
      </c>
      <c r="HT72">
        <v>339164</v>
      </c>
      <c r="HW72">
        <v>0</v>
      </c>
      <c r="HX72">
        <v>14</v>
      </c>
      <c r="HY72">
        <v>16</v>
      </c>
      <c r="HZ72">
        <v>5</v>
      </c>
      <c r="IA72">
        <v>5</v>
      </c>
      <c r="IB72">
        <v>1</v>
      </c>
      <c r="IC72">
        <v>41</v>
      </c>
      <c r="ID72">
        <v>0</v>
      </c>
      <c r="IE72">
        <v>1.5730000000000002</v>
      </c>
      <c r="IF72">
        <v>0</v>
      </c>
      <c r="IG72">
        <v>25</v>
      </c>
      <c r="IH72">
        <v>1.6880000000000002</v>
      </c>
      <c r="II72">
        <v>0</v>
      </c>
      <c r="IJ72">
        <v>9.3680000000000003</v>
      </c>
      <c r="IK72">
        <v>0</v>
      </c>
      <c r="IL72">
        <v>2</v>
      </c>
      <c r="IM72">
        <v>7</v>
      </c>
      <c r="IN72">
        <v>2</v>
      </c>
      <c r="IO72">
        <v>11</v>
      </c>
      <c r="IP72">
        <v>0</v>
      </c>
      <c r="IQ72">
        <v>7.7950000000000008</v>
      </c>
      <c r="IR72">
        <v>4845</v>
      </c>
      <c r="IS72">
        <v>0</v>
      </c>
      <c r="IT72">
        <v>10000</v>
      </c>
      <c r="IU72">
        <v>21000</v>
      </c>
      <c r="IV72">
        <v>8000</v>
      </c>
      <c r="IW72">
        <v>6215</v>
      </c>
      <c r="IX72">
        <v>1466</v>
      </c>
      <c r="IY72">
        <v>0</v>
      </c>
      <c r="IZ72">
        <v>0</v>
      </c>
      <c r="JA72">
        <v>0</v>
      </c>
      <c r="JB72">
        <v>2</v>
      </c>
      <c r="JC72">
        <v>24528</v>
      </c>
      <c r="JD72">
        <v>0</v>
      </c>
      <c r="JE72">
        <v>0</v>
      </c>
      <c r="JF72">
        <v>0</v>
      </c>
      <c r="JG72">
        <v>0</v>
      </c>
      <c r="JH72">
        <v>0</v>
      </c>
      <c r="JJ72">
        <v>0</v>
      </c>
      <c r="JK72">
        <v>0</v>
      </c>
      <c r="JL72">
        <v>0</v>
      </c>
      <c r="JM72">
        <v>0</v>
      </c>
      <c r="JO72">
        <v>0</v>
      </c>
      <c r="JP72">
        <v>0</v>
      </c>
      <c r="JQ72">
        <v>0</v>
      </c>
      <c r="JR72">
        <v>0</v>
      </c>
      <c r="JS72">
        <v>0</v>
      </c>
      <c r="JT72">
        <v>0</v>
      </c>
      <c r="JU72">
        <v>2175</v>
      </c>
      <c r="JW72">
        <v>0</v>
      </c>
      <c r="JX72">
        <v>0</v>
      </c>
      <c r="JY72">
        <v>0</v>
      </c>
      <c r="JZ72">
        <v>0</v>
      </c>
      <c r="KD72">
        <v>2175</v>
      </c>
      <c r="KE72">
        <v>7559</v>
      </c>
      <c r="KG72">
        <v>0</v>
      </c>
      <c r="KH72">
        <v>0</v>
      </c>
      <c r="KI72">
        <v>0</v>
      </c>
      <c r="KJ72">
        <v>6</v>
      </c>
      <c r="KK72">
        <v>19</v>
      </c>
      <c r="KL72">
        <v>3729</v>
      </c>
      <c r="KM72">
        <v>11809</v>
      </c>
      <c r="KN72">
        <v>0</v>
      </c>
      <c r="KO72">
        <v>0</v>
      </c>
      <c r="KP72">
        <v>0</v>
      </c>
      <c r="KQ72">
        <v>0</v>
      </c>
      <c r="KS72">
        <v>0</v>
      </c>
      <c r="KT72">
        <v>0</v>
      </c>
      <c r="KU72">
        <v>0</v>
      </c>
      <c r="KW72">
        <v>0</v>
      </c>
      <c r="KX72">
        <v>0</v>
      </c>
      <c r="KY72">
        <v>0</v>
      </c>
      <c r="KZ72">
        <v>0</v>
      </c>
      <c r="LA72">
        <v>0</v>
      </c>
      <c r="LB72">
        <v>0</v>
      </c>
      <c r="LD72">
        <v>0</v>
      </c>
      <c r="LE72">
        <v>0</v>
      </c>
      <c r="LF72">
        <v>0</v>
      </c>
      <c r="LG72">
        <v>0</v>
      </c>
      <c r="LH72">
        <v>0</v>
      </c>
      <c r="LI72">
        <v>0</v>
      </c>
      <c r="LJ72">
        <v>1381.0650000000001</v>
      </c>
      <c r="LK72">
        <v>1</v>
      </c>
      <c r="LL72">
        <v>33540</v>
      </c>
      <c r="LM72">
        <v>29140</v>
      </c>
      <c r="LN72">
        <v>0</v>
      </c>
      <c r="LO72">
        <v>0</v>
      </c>
      <c r="LP72">
        <v>0</v>
      </c>
      <c r="LQ72">
        <v>0</v>
      </c>
      <c r="LR72">
        <v>0</v>
      </c>
      <c r="LS72">
        <v>0</v>
      </c>
      <c r="LT72">
        <v>0</v>
      </c>
      <c r="LU72">
        <v>0</v>
      </c>
      <c r="LV72">
        <v>0</v>
      </c>
      <c r="LW72">
        <v>0</v>
      </c>
      <c r="LX72">
        <v>0</v>
      </c>
      <c r="LY72">
        <v>0</v>
      </c>
      <c r="LZ72">
        <v>0</v>
      </c>
      <c r="MA72">
        <v>0</v>
      </c>
      <c r="MB72">
        <v>0</v>
      </c>
      <c r="MC72">
        <v>0</v>
      </c>
      <c r="MD72">
        <v>0</v>
      </c>
      <c r="ME72">
        <v>0</v>
      </c>
      <c r="MF72">
        <v>0</v>
      </c>
      <c r="MG72">
        <v>15078705</v>
      </c>
      <c r="MH72">
        <v>0</v>
      </c>
      <c r="MI72">
        <v>0</v>
      </c>
      <c r="MJ72">
        <v>0</v>
      </c>
      <c r="MK72">
        <v>0</v>
      </c>
      <c r="ML72">
        <v>0</v>
      </c>
    </row>
    <row r="73" spans="1:350" customFormat="1" x14ac:dyDescent="0.3">
      <c r="A73">
        <v>45755</v>
      </c>
      <c r="B73" s="4">
        <v>70801</v>
      </c>
      <c r="C73">
        <v>9</v>
      </c>
      <c r="D73">
        <v>2026</v>
      </c>
      <c r="E73">
        <v>6215</v>
      </c>
      <c r="F73">
        <v>0</v>
      </c>
      <c r="G73">
        <v>2692.8720000000003</v>
      </c>
      <c r="H73">
        <v>2167.1730000000002</v>
      </c>
      <c r="I73">
        <v>2167.1730000000002</v>
      </c>
      <c r="J73">
        <v>2692.8720000000003</v>
      </c>
      <c r="K73">
        <v>0</v>
      </c>
      <c r="L73">
        <v>6215</v>
      </c>
      <c r="M73">
        <v>0</v>
      </c>
      <c r="N73">
        <v>0</v>
      </c>
      <c r="P73">
        <v>2695.5740000000001</v>
      </c>
      <c r="Q73">
        <v>0</v>
      </c>
      <c r="R73">
        <v>1269990</v>
      </c>
      <c r="S73">
        <v>471.13900000000001</v>
      </c>
      <c r="U73">
        <v>0</v>
      </c>
      <c r="V73">
        <v>1034.183</v>
      </c>
      <c r="W73">
        <v>1237403</v>
      </c>
      <c r="X73">
        <v>1237403</v>
      </c>
      <c r="Z73">
        <v>0</v>
      </c>
      <c r="AC73">
        <v>0</v>
      </c>
      <c r="AD73" t="s">
        <v>427</v>
      </c>
      <c r="AE73">
        <v>0</v>
      </c>
      <c r="AH73">
        <v>0</v>
      </c>
      <c r="AI73">
        <v>0</v>
      </c>
      <c r="AJ73">
        <v>6215</v>
      </c>
      <c r="AK73" t="s">
        <v>753</v>
      </c>
      <c r="AL73" t="s">
        <v>494</v>
      </c>
      <c r="AM73">
        <v>0</v>
      </c>
      <c r="AN73">
        <v>0</v>
      </c>
      <c r="AO73">
        <v>0</v>
      </c>
      <c r="AP73">
        <v>0</v>
      </c>
      <c r="AQ73">
        <v>0</v>
      </c>
      <c r="AS73">
        <v>0</v>
      </c>
      <c r="AT73">
        <v>0</v>
      </c>
      <c r="AU73">
        <v>0</v>
      </c>
      <c r="AV73">
        <v>0</v>
      </c>
      <c r="AW73">
        <v>34133664</v>
      </c>
      <c r="AX73">
        <v>34141195</v>
      </c>
      <c r="AY73">
        <v>0</v>
      </c>
      <c r="AZ73">
        <v>1269990</v>
      </c>
      <c r="BA73">
        <v>150.083</v>
      </c>
      <c r="BB73">
        <v>53570</v>
      </c>
      <c r="BC73">
        <v>53228</v>
      </c>
      <c r="BD73">
        <v>126</v>
      </c>
      <c r="BE73">
        <v>342</v>
      </c>
      <c r="BF73">
        <v>30149737</v>
      </c>
      <c r="BG73">
        <v>0</v>
      </c>
      <c r="BJ73">
        <v>0</v>
      </c>
      <c r="BK73">
        <v>0</v>
      </c>
      <c r="BL73">
        <v>0</v>
      </c>
      <c r="BM73">
        <v>0</v>
      </c>
      <c r="BN73">
        <v>0</v>
      </c>
      <c r="BO73">
        <v>0</v>
      </c>
      <c r="BP73">
        <v>0</v>
      </c>
      <c r="BQ73">
        <v>528</v>
      </c>
      <c r="BS73">
        <v>0</v>
      </c>
      <c r="BT73">
        <v>0</v>
      </c>
      <c r="BU73">
        <v>0</v>
      </c>
      <c r="BV73">
        <v>0</v>
      </c>
      <c r="BW73">
        <v>0</v>
      </c>
      <c r="BY73">
        <v>0</v>
      </c>
      <c r="CA73">
        <v>0</v>
      </c>
      <c r="CB73">
        <v>0</v>
      </c>
      <c r="CC73">
        <v>0</v>
      </c>
      <c r="CD73">
        <v>0</v>
      </c>
      <c r="CE73">
        <v>0</v>
      </c>
      <c r="CF73">
        <v>0</v>
      </c>
      <c r="CG73">
        <v>0</v>
      </c>
      <c r="CH73">
        <v>0</v>
      </c>
      <c r="CI73">
        <v>0</v>
      </c>
      <c r="CJ73">
        <v>5</v>
      </c>
      <c r="CK73">
        <v>0</v>
      </c>
      <c r="CL73">
        <v>0</v>
      </c>
      <c r="CN73">
        <v>0</v>
      </c>
      <c r="CO73">
        <v>1</v>
      </c>
      <c r="CP73">
        <v>0</v>
      </c>
      <c r="CQ73">
        <v>5.4170000000000007</v>
      </c>
      <c r="CR73">
        <v>2692.8720000000003</v>
      </c>
      <c r="CS73">
        <v>0</v>
      </c>
      <c r="CT73">
        <v>0</v>
      </c>
      <c r="CU73">
        <v>0</v>
      </c>
      <c r="CV73">
        <v>0</v>
      </c>
      <c r="CW73">
        <v>0</v>
      </c>
      <c r="CX73">
        <v>0</v>
      </c>
      <c r="CY73">
        <v>0</v>
      </c>
      <c r="CZ73">
        <v>0</v>
      </c>
      <c r="DB73">
        <v>13468980</v>
      </c>
      <c r="DC73">
        <v>0</v>
      </c>
      <c r="DD73">
        <v>0</v>
      </c>
      <c r="DE73">
        <v>4861684</v>
      </c>
      <c r="DF73">
        <v>4861684</v>
      </c>
      <c r="DG73">
        <v>782.25</v>
      </c>
      <c r="DH73">
        <v>0</v>
      </c>
      <c r="DI73">
        <v>0</v>
      </c>
      <c r="DK73">
        <v>0</v>
      </c>
      <c r="DL73">
        <v>0</v>
      </c>
      <c r="DM73">
        <v>2700187</v>
      </c>
      <c r="DN73">
        <v>7189</v>
      </c>
      <c r="DO73">
        <v>0</v>
      </c>
      <c r="DP73">
        <v>0</v>
      </c>
      <c r="DQ73">
        <v>0</v>
      </c>
      <c r="DR73">
        <v>0</v>
      </c>
      <c r="DS73">
        <v>0</v>
      </c>
      <c r="DT73">
        <v>0</v>
      </c>
      <c r="DU73">
        <v>0</v>
      </c>
      <c r="DV73">
        <v>0</v>
      </c>
      <c r="DW73">
        <v>0</v>
      </c>
      <c r="DX73">
        <v>0</v>
      </c>
      <c r="DY73">
        <v>0</v>
      </c>
      <c r="DZ73">
        <v>0</v>
      </c>
      <c r="EA73">
        <v>0</v>
      </c>
      <c r="EB73">
        <v>0</v>
      </c>
      <c r="EC73">
        <v>114.711</v>
      </c>
      <c r="ED73">
        <v>819868</v>
      </c>
      <c r="EE73">
        <v>0</v>
      </c>
      <c r="EF73">
        <v>0</v>
      </c>
      <c r="EG73">
        <v>0</v>
      </c>
      <c r="EH73">
        <v>1887508</v>
      </c>
      <c r="EI73">
        <v>0</v>
      </c>
      <c r="EJ73">
        <v>0</v>
      </c>
      <c r="EK73">
        <v>93.613</v>
      </c>
      <c r="EL73">
        <v>0</v>
      </c>
      <c r="EM73">
        <v>7.5999999999999998E-2</v>
      </c>
      <c r="EN73">
        <v>4.5270000000000001</v>
      </c>
      <c r="EO73">
        <v>0</v>
      </c>
      <c r="EP73">
        <v>0</v>
      </c>
      <c r="EQ73">
        <v>98.216000000000008</v>
      </c>
      <c r="ER73">
        <v>0</v>
      </c>
      <c r="ES73">
        <v>303.702</v>
      </c>
      <c r="ET73">
        <v>0</v>
      </c>
      <c r="EV73">
        <v>0</v>
      </c>
      <c r="EW73">
        <v>0</v>
      </c>
      <c r="EX73">
        <v>0</v>
      </c>
      <c r="EZ73">
        <v>28933533</v>
      </c>
      <c r="FA73">
        <v>0</v>
      </c>
      <c r="FB73">
        <v>30195992</v>
      </c>
      <c r="FC73">
        <v>0</v>
      </c>
      <c r="FD73">
        <v>0</v>
      </c>
      <c r="FE73">
        <v>4437807</v>
      </c>
      <c r="FF73">
        <v>769855</v>
      </c>
      <c r="FG73">
        <v>7.0629999999999998E-2</v>
      </c>
      <c r="FH73">
        <v>3.1918000000000002E-2</v>
      </c>
      <c r="FI73">
        <v>0</v>
      </c>
      <c r="FJ73">
        <v>0</v>
      </c>
      <c r="FK73">
        <v>4851.1239999999998</v>
      </c>
      <c r="FL73">
        <v>35403654</v>
      </c>
      <c r="FM73">
        <v>0</v>
      </c>
      <c r="FN73">
        <v>0</v>
      </c>
      <c r="FO73">
        <v>41720</v>
      </c>
      <c r="FP73">
        <v>0</v>
      </c>
      <c r="FQ73">
        <v>41720</v>
      </c>
      <c r="FR73">
        <v>41720</v>
      </c>
      <c r="FS73">
        <v>0</v>
      </c>
      <c r="FT73">
        <v>0</v>
      </c>
      <c r="FU73">
        <v>0</v>
      </c>
      <c r="FV73">
        <v>0</v>
      </c>
      <c r="FW73">
        <v>0</v>
      </c>
      <c r="FX73">
        <v>0</v>
      </c>
      <c r="FY73">
        <v>0</v>
      </c>
      <c r="GB73">
        <v>4204786</v>
      </c>
      <c r="GC73">
        <v>4204786</v>
      </c>
      <c r="GD73">
        <v>427.483</v>
      </c>
      <c r="GF73">
        <v>0</v>
      </c>
      <c r="GG73">
        <v>0</v>
      </c>
      <c r="GH73">
        <v>0</v>
      </c>
      <c r="GI73">
        <v>0</v>
      </c>
      <c r="GK73">
        <v>0</v>
      </c>
      <c r="GL73">
        <v>0</v>
      </c>
      <c r="GM73">
        <v>0</v>
      </c>
      <c r="GN73">
        <v>0</v>
      </c>
      <c r="GO73">
        <v>0</v>
      </c>
      <c r="GQ73">
        <v>0</v>
      </c>
      <c r="GR73">
        <v>0</v>
      </c>
      <c r="GS73">
        <v>0</v>
      </c>
      <c r="GT73">
        <v>0</v>
      </c>
      <c r="HB73">
        <v>0</v>
      </c>
      <c r="HC73">
        <v>3.9798E-2</v>
      </c>
      <c r="HD73">
        <v>0</v>
      </c>
      <c r="HE73">
        <v>0</v>
      </c>
      <c r="HF73">
        <v>2912681</v>
      </c>
      <c r="HG73">
        <v>73337</v>
      </c>
      <c r="HH73">
        <v>508039</v>
      </c>
      <c r="HI73">
        <v>0</v>
      </c>
      <c r="HJ73">
        <v>121881</v>
      </c>
      <c r="HK73">
        <v>7668</v>
      </c>
      <c r="HL73">
        <v>4398</v>
      </c>
      <c r="HM73">
        <v>0</v>
      </c>
      <c r="HN73">
        <v>0</v>
      </c>
      <c r="HO73">
        <v>0</v>
      </c>
      <c r="HP73">
        <v>0</v>
      </c>
      <c r="HQ73">
        <v>0</v>
      </c>
      <c r="HR73">
        <v>0</v>
      </c>
      <c r="HS73">
        <v>28926002</v>
      </c>
      <c r="HT73">
        <v>769855</v>
      </c>
      <c r="HW73">
        <v>0</v>
      </c>
      <c r="HX73">
        <v>263</v>
      </c>
      <c r="HY73">
        <v>371</v>
      </c>
      <c r="HZ73">
        <v>396</v>
      </c>
      <c r="IA73">
        <v>903</v>
      </c>
      <c r="IB73">
        <v>1087</v>
      </c>
      <c r="IC73">
        <v>3020</v>
      </c>
      <c r="ID73">
        <v>0</v>
      </c>
      <c r="IE73">
        <v>582.48400000000004</v>
      </c>
      <c r="IF73">
        <v>166.17000000000002</v>
      </c>
      <c r="IG73">
        <v>118</v>
      </c>
      <c r="IH73">
        <v>817.44</v>
      </c>
      <c r="II73">
        <v>0</v>
      </c>
      <c r="IJ73">
        <v>1782.837</v>
      </c>
      <c r="IK73">
        <v>0</v>
      </c>
      <c r="IL73">
        <v>0</v>
      </c>
      <c r="IM73">
        <v>0</v>
      </c>
      <c r="IN73">
        <v>0</v>
      </c>
      <c r="IO73">
        <v>0</v>
      </c>
      <c r="IP73">
        <v>0</v>
      </c>
      <c r="IQ73">
        <v>1034.183</v>
      </c>
      <c r="IR73">
        <v>642745</v>
      </c>
      <c r="IS73">
        <v>0</v>
      </c>
      <c r="IT73">
        <v>0</v>
      </c>
      <c r="IU73">
        <v>0</v>
      </c>
      <c r="IV73">
        <v>0</v>
      </c>
      <c r="IW73">
        <v>6215</v>
      </c>
      <c r="IX73">
        <v>543021</v>
      </c>
      <c r="IY73">
        <v>51637</v>
      </c>
      <c r="IZ73">
        <v>0</v>
      </c>
      <c r="JA73">
        <v>0</v>
      </c>
      <c r="JB73">
        <v>0</v>
      </c>
      <c r="JC73">
        <v>0</v>
      </c>
      <c r="JD73">
        <v>0</v>
      </c>
      <c r="JE73">
        <v>0</v>
      </c>
      <c r="JF73">
        <v>0</v>
      </c>
      <c r="JG73">
        <v>0</v>
      </c>
      <c r="JH73">
        <v>0</v>
      </c>
      <c r="JJ73">
        <v>0</v>
      </c>
      <c r="JK73">
        <v>0</v>
      </c>
      <c r="JL73">
        <v>0</v>
      </c>
      <c r="JM73">
        <v>0</v>
      </c>
      <c r="JO73">
        <v>5.8820000000000006</v>
      </c>
      <c r="JP73">
        <v>368.21800000000002</v>
      </c>
      <c r="JQ73">
        <v>53.383000000000003</v>
      </c>
      <c r="JR73">
        <v>48908</v>
      </c>
      <c r="JS73">
        <v>3562701</v>
      </c>
      <c r="JT73">
        <v>593177</v>
      </c>
      <c r="JU73">
        <v>54816</v>
      </c>
      <c r="JW73">
        <v>0</v>
      </c>
      <c r="JX73">
        <v>0</v>
      </c>
      <c r="JY73">
        <v>0</v>
      </c>
      <c r="JZ73">
        <v>0</v>
      </c>
      <c r="KD73">
        <v>54816</v>
      </c>
      <c r="KE73">
        <v>7559</v>
      </c>
      <c r="KG73">
        <v>0</v>
      </c>
      <c r="KH73">
        <v>0</v>
      </c>
      <c r="KI73">
        <v>0</v>
      </c>
      <c r="KJ73">
        <v>105</v>
      </c>
      <c r="KK73">
        <v>13</v>
      </c>
      <c r="KL73">
        <v>65258</v>
      </c>
      <c r="KM73">
        <v>8080</v>
      </c>
      <c r="KN73">
        <v>0</v>
      </c>
      <c r="KO73">
        <v>0</v>
      </c>
      <c r="KP73">
        <v>0</v>
      </c>
      <c r="KQ73">
        <v>0</v>
      </c>
      <c r="KS73">
        <v>0</v>
      </c>
      <c r="KT73">
        <v>0</v>
      </c>
      <c r="KU73">
        <v>0</v>
      </c>
      <c r="KW73">
        <v>0</v>
      </c>
      <c r="KX73">
        <v>0</v>
      </c>
      <c r="KY73">
        <v>0</v>
      </c>
      <c r="KZ73">
        <v>0</v>
      </c>
      <c r="LA73">
        <v>0</v>
      </c>
      <c r="LB73">
        <v>0</v>
      </c>
      <c r="LD73">
        <v>0</v>
      </c>
      <c r="LE73">
        <v>0</v>
      </c>
      <c r="LF73">
        <v>0</v>
      </c>
      <c r="LG73">
        <v>0</v>
      </c>
      <c r="LH73">
        <v>0</v>
      </c>
      <c r="LI73">
        <v>0</v>
      </c>
      <c r="LJ73">
        <v>2597.2270000000003</v>
      </c>
      <c r="LK73">
        <v>2</v>
      </c>
      <c r="LL73">
        <v>67080</v>
      </c>
      <c r="LM73">
        <v>54801</v>
      </c>
      <c r="LN73">
        <v>0</v>
      </c>
      <c r="LO73">
        <v>0</v>
      </c>
      <c r="LP73">
        <v>0</v>
      </c>
      <c r="LQ73">
        <v>0</v>
      </c>
      <c r="LR73">
        <v>0</v>
      </c>
      <c r="LS73">
        <v>0</v>
      </c>
      <c r="LT73">
        <v>0</v>
      </c>
      <c r="LU73">
        <v>0</v>
      </c>
      <c r="LV73">
        <v>0</v>
      </c>
      <c r="LW73">
        <v>0</v>
      </c>
      <c r="LX73">
        <v>0</v>
      </c>
      <c r="LY73">
        <v>0</v>
      </c>
      <c r="LZ73">
        <v>0</v>
      </c>
      <c r="MA73">
        <v>0</v>
      </c>
      <c r="MB73">
        <v>0</v>
      </c>
      <c r="MC73">
        <v>0</v>
      </c>
      <c r="MD73">
        <v>0</v>
      </c>
      <c r="ME73">
        <v>0</v>
      </c>
      <c r="MF73">
        <v>0</v>
      </c>
      <c r="MG73">
        <v>34133664</v>
      </c>
      <c r="MH73">
        <v>0</v>
      </c>
      <c r="MI73">
        <v>0</v>
      </c>
      <c r="MJ73">
        <v>0</v>
      </c>
      <c r="MK73">
        <v>0</v>
      </c>
      <c r="ML73">
        <v>0</v>
      </c>
    </row>
    <row r="74" spans="1:350" customFormat="1" x14ac:dyDescent="0.3">
      <c r="A74">
        <v>45755</v>
      </c>
      <c r="B74" s="4">
        <v>71801</v>
      </c>
      <c r="C74">
        <v>9</v>
      </c>
      <c r="D74">
        <v>2026</v>
      </c>
      <c r="E74">
        <v>6215</v>
      </c>
      <c r="F74">
        <v>0</v>
      </c>
      <c r="G74">
        <v>1572.0730000000001</v>
      </c>
      <c r="H74">
        <v>1434.492</v>
      </c>
      <c r="I74">
        <v>1434.492</v>
      </c>
      <c r="J74">
        <v>1572.0730000000001</v>
      </c>
      <c r="K74">
        <v>0</v>
      </c>
      <c r="L74">
        <v>6215</v>
      </c>
      <c r="M74">
        <v>0</v>
      </c>
      <c r="N74">
        <v>0</v>
      </c>
      <c r="P74">
        <v>1576.2230000000002</v>
      </c>
      <c r="Q74">
        <v>0</v>
      </c>
      <c r="R74">
        <v>742620</v>
      </c>
      <c r="S74">
        <v>471.13900000000001</v>
      </c>
      <c r="U74">
        <v>0</v>
      </c>
      <c r="V74">
        <v>921.66300000000001</v>
      </c>
      <c r="W74">
        <v>636254</v>
      </c>
      <c r="X74">
        <v>636254</v>
      </c>
      <c r="Z74">
        <v>0</v>
      </c>
      <c r="AC74">
        <v>0</v>
      </c>
      <c r="AD74" t="s">
        <v>427</v>
      </c>
      <c r="AE74">
        <v>0</v>
      </c>
      <c r="AH74">
        <v>0</v>
      </c>
      <c r="AI74">
        <v>0</v>
      </c>
      <c r="AJ74">
        <v>6215</v>
      </c>
      <c r="AK74" t="s">
        <v>753</v>
      </c>
      <c r="AL74" t="s">
        <v>495</v>
      </c>
      <c r="AM74">
        <v>0</v>
      </c>
      <c r="AN74">
        <v>0</v>
      </c>
      <c r="AO74">
        <v>0</v>
      </c>
      <c r="AP74">
        <v>0</v>
      </c>
      <c r="AQ74">
        <v>0</v>
      </c>
      <c r="AS74">
        <v>0</v>
      </c>
      <c r="AT74">
        <v>0</v>
      </c>
      <c r="AU74">
        <v>0</v>
      </c>
      <c r="AV74">
        <v>0</v>
      </c>
      <c r="AW74">
        <v>17566826</v>
      </c>
      <c r="AX74">
        <v>17317282</v>
      </c>
      <c r="AY74">
        <v>0</v>
      </c>
      <c r="AZ74">
        <v>742620</v>
      </c>
      <c r="BA74">
        <v>21.5</v>
      </c>
      <c r="BB74">
        <v>0</v>
      </c>
      <c r="BC74">
        <v>0</v>
      </c>
      <c r="BD74">
        <v>0</v>
      </c>
      <c r="BE74">
        <v>0</v>
      </c>
      <c r="BF74">
        <v>15392477</v>
      </c>
      <c r="BG74">
        <v>0</v>
      </c>
      <c r="BJ74">
        <v>0</v>
      </c>
      <c r="BK74">
        <v>0</v>
      </c>
      <c r="BL74">
        <v>0</v>
      </c>
      <c r="BM74">
        <v>0</v>
      </c>
      <c r="BN74">
        <v>0</v>
      </c>
      <c r="BO74">
        <v>0</v>
      </c>
      <c r="BP74">
        <v>0</v>
      </c>
      <c r="BQ74">
        <v>665</v>
      </c>
      <c r="BS74">
        <v>0</v>
      </c>
      <c r="BT74">
        <v>0</v>
      </c>
      <c r="BU74">
        <v>0</v>
      </c>
      <c r="BV74">
        <v>0</v>
      </c>
      <c r="BW74">
        <v>0</v>
      </c>
      <c r="BY74">
        <v>0</v>
      </c>
      <c r="CA74">
        <v>0</v>
      </c>
      <c r="CB74">
        <v>0</v>
      </c>
      <c r="CC74">
        <v>0</v>
      </c>
      <c r="CD74">
        <v>0</v>
      </c>
      <c r="CE74">
        <v>0</v>
      </c>
      <c r="CF74">
        <v>0</v>
      </c>
      <c r="CG74">
        <v>0</v>
      </c>
      <c r="CH74">
        <v>250261</v>
      </c>
      <c r="CI74">
        <v>0</v>
      </c>
      <c r="CJ74">
        <v>4</v>
      </c>
      <c r="CK74">
        <v>0</v>
      </c>
      <c r="CL74">
        <v>0</v>
      </c>
      <c r="CN74">
        <v>0</v>
      </c>
      <c r="CO74">
        <v>1</v>
      </c>
      <c r="CP74">
        <v>0</v>
      </c>
      <c r="CQ74">
        <v>0</v>
      </c>
      <c r="CR74">
        <v>1572.0730000000001</v>
      </c>
      <c r="CS74">
        <v>0</v>
      </c>
      <c r="CT74">
        <v>0</v>
      </c>
      <c r="CU74">
        <v>0</v>
      </c>
      <c r="CV74">
        <v>0</v>
      </c>
      <c r="CW74">
        <v>0</v>
      </c>
      <c r="CX74">
        <v>0</v>
      </c>
      <c r="CY74">
        <v>0</v>
      </c>
      <c r="CZ74">
        <v>0</v>
      </c>
      <c r="DB74">
        <v>8915368</v>
      </c>
      <c r="DC74">
        <v>0</v>
      </c>
      <c r="DD74">
        <v>0</v>
      </c>
      <c r="DE74">
        <v>1897440</v>
      </c>
      <c r="DF74">
        <v>1897440</v>
      </c>
      <c r="DG74">
        <v>305.3</v>
      </c>
      <c r="DH74">
        <v>0</v>
      </c>
      <c r="DI74">
        <v>0</v>
      </c>
      <c r="DK74">
        <v>473</v>
      </c>
      <c r="DL74">
        <v>0</v>
      </c>
      <c r="DM74">
        <v>269195</v>
      </c>
      <c r="DN74">
        <v>717</v>
      </c>
      <c r="DO74">
        <v>0</v>
      </c>
      <c r="DP74">
        <v>0</v>
      </c>
      <c r="DQ74">
        <v>0</v>
      </c>
      <c r="DR74">
        <v>0</v>
      </c>
      <c r="DS74">
        <v>0</v>
      </c>
      <c r="DT74">
        <v>0</v>
      </c>
      <c r="DU74">
        <v>0</v>
      </c>
      <c r="DV74">
        <v>0</v>
      </c>
      <c r="DW74">
        <v>0</v>
      </c>
      <c r="DX74">
        <v>0</v>
      </c>
      <c r="DY74">
        <v>0</v>
      </c>
      <c r="DZ74">
        <v>0</v>
      </c>
      <c r="EA74">
        <v>0</v>
      </c>
      <c r="EB74">
        <v>0</v>
      </c>
      <c r="EC74">
        <v>17.106999999999999</v>
      </c>
      <c r="ED74">
        <v>122268</v>
      </c>
      <c r="EE74">
        <v>0</v>
      </c>
      <c r="EF74">
        <v>0</v>
      </c>
      <c r="EG74">
        <v>0</v>
      </c>
      <c r="EH74">
        <v>147644</v>
      </c>
      <c r="EI74">
        <v>0</v>
      </c>
      <c r="EJ74">
        <v>0</v>
      </c>
      <c r="EK74">
        <v>5.7270000000000003</v>
      </c>
      <c r="EL74">
        <v>0</v>
      </c>
      <c r="EM74">
        <v>0</v>
      </c>
      <c r="EN74">
        <v>1.3150000000000002</v>
      </c>
      <c r="EO74">
        <v>0</v>
      </c>
      <c r="EP74">
        <v>0</v>
      </c>
      <c r="EQ74">
        <v>7.0420000000000007</v>
      </c>
      <c r="ER74">
        <v>0</v>
      </c>
      <c r="ES74">
        <v>23.756</v>
      </c>
      <c r="ET74">
        <v>0</v>
      </c>
      <c r="EV74">
        <v>0</v>
      </c>
      <c r="EW74">
        <v>0</v>
      </c>
      <c r="EX74">
        <v>0</v>
      </c>
      <c r="EZ74">
        <v>14658591</v>
      </c>
      <c r="FA74">
        <v>0</v>
      </c>
      <c r="FB74">
        <v>15400494</v>
      </c>
      <c r="FC74">
        <v>0</v>
      </c>
      <c r="FD74">
        <v>0</v>
      </c>
      <c r="FE74">
        <v>2265653</v>
      </c>
      <c r="FF74">
        <v>393038</v>
      </c>
      <c r="FG74">
        <v>7.0629999999999998E-2</v>
      </c>
      <c r="FH74">
        <v>3.1918000000000002E-2</v>
      </c>
      <c r="FI74">
        <v>0</v>
      </c>
      <c r="FJ74">
        <v>0</v>
      </c>
      <c r="FK74">
        <v>2476.6660000000002</v>
      </c>
      <c r="FL74">
        <v>18309446</v>
      </c>
      <c r="FM74">
        <v>0</v>
      </c>
      <c r="FN74">
        <v>0</v>
      </c>
      <c r="FO74">
        <v>0</v>
      </c>
      <c r="FP74">
        <v>0</v>
      </c>
      <c r="FQ74">
        <v>0</v>
      </c>
      <c r="FR74">
        <v>0</v>
      </c>
      <c r="FS74">
        <v>0</v>
      </c>
      <c r="FT74">
        <v>0</v>
      </c>
      <c r="FU74">
        <v>0</v>
      </c>
      <c r="FV74">
        <v>0</v>
      </c>
      <c r="FW74">
        <v>0</v>
      </c>
      <c r="FX74">
        <v>0</v>
      </c>
      <c r="FY74">
        <v>0</v>
      </c>
      <c r="GB74">
        <v>1320405</v>
      </c>
      <c r="GC74">
        <v>1320405</v>
      </c>
      <c r="GD74">
        <v>130.53900000000002</v>
      </c>
      <c r="GF74">
        <v>0</v>
      </c>
      <c r="GG74">
        <v>0</v>
      </c>
      <c r="GH74">
        <v>0</v>
      </c>
      <c r="GI74">
        <v>0</v>
      </c>
      <c r="GK74">
        <v>0</v>
      </c>
      <c r="GL74">
        <v>0</v>
      </c>
      <c r="GM74">
        <v>0</v>
      </c>
      <c r="GN74">
        <v>0</v>
      </c>
      <c r="GO74">
        <v>0</v>
      </c>
      <c r="GQ74">
        <v>0</v>
      </c>
      <c r="GR74">
        <v>0</v>
      </c>
      <c r="GS74">
        <v>0</v>
      </c>
      <c r="GT74">
        <v>0</v>
      </c>
      <c r="HB74">
        <v>379934357</v>
      </c>
      <c r="HC74">
        <v>3.9798E-2</v>
      </c>
      <c r="HD74">
        <v>250261</v>
      </c>
      <c r="HE74">
        <v>0</v>
      </c>
      <c r="HF74">
        <v>1927957</v>
      </c>
      <c r="HG74">
        <v>14295</v>
      </c>
      <c r="HH74">
        <v>203022</v>
      </c>
      <c r="HI74">
        <v>0</v>
      </c>
      <c r="HJ74">
        <v>131824</v>
      </c>
      <c r="HK74">
        <v>5707</v>
      </c>
      <c r="HL74">
        <v>3027</v>
      </c>
      <c r="HM74">
        <v>76000</v>
      </c>
      <c r="HN74">
        <v>0</v>
      </c>
      <c r="HO74">
        <v>0</v>
      </c>
      <c r="HP74">
        <v>0</v>
      </c>
      <c r="HQ74">
        <v>0</v>
      </c>
      <c r="HR74">
        <v>0</v>
      </c>
      <c r="HS74">
        <v>14657874</v>
      </c>
      <c r="HT74">
        <v>393038</v>
      </c>
      <c r="HW74">
        <v>0</v>
      </c>
      <c r="HX74">
        <v>312</v>
      </c>
      <c r="HY74">
        <v>263</v>
      </c>
      <c r="HZ74">
        <v>275</v>
      </c>
      <c r="IA74">
        <v>247</v>
      </c>
      <c r="IB74">
        <v>142</v>
      </c>
      <c r="IC74">
        <v>1239</v>
      </c>
      <c r="ID74">
        <v>0</v>
      </c>
      <c r="IE74">
        <v>34.99</v>
      </c>
      <c r="IF74">
        <v>99.183000000000007</v>
      </c>
      <c r="IG74">
        <v>23</v>
      </c>
      <c r="IH74">
        <v>326.66500000000002</v>
      </c>
      <c r="II74">
        <v>0</v>
      </c>
      <c r="IJ74">
        <v>1055.836</v>
      </c>
      <c r="IK74">
        <v>0</v>
      </c>
      <c r="IL74">
        <v>14</v>
      </c>
      <c r="IM74">
        <v>2</v>
      </c>
      <c r="IN74">
        <v>0</v>
      </c>
      <c r="IO74">
        <v>16</v>
      </c>
      <c r="IP74">
        <v>0</v>
      </c>
      <c r="IQ74">
        <v>921.66300000000001</v>
      </c>
      <c r="IR74">
        <v>572814</v>
      </c>
      <c r="IS74">
        <v>0</v>
      </c>
      <c r="IT74">
        <v>70000</v>
      </c>
      <c r="IU74">
        <v>6000</v>
      </c>
      <c r="IV74">
        <v>0</v>
      </c>
      <c r="IW74">
        <v>6215</v>
      </c>
      <c r="IX74">
        <v>32619</v>
      </c>
      <c r="IY74">
        <v>30821</v>
      </c>
      <c r="IZ74">
        <v>0</v>
      </c>
      <c r="JA74">
        <v>0</v>
      </c>
      <c r="JB74">
        <v>0</v>
      </c>
      <c r="JC74">
        <v>0</v>
      </c>
      <c r="JD74">
        <v>0</v>
      </c>
      <c r="JE74">
        <v>0</v>
      </c>
      <c r="JF74">
        <v>0</v>
      </c>
      <c r="JG74">
        <v>0</v>
      </c>
      <c r="JH74">
        <v>0</v>
      </c>
      <c r="JJ74">
        <v>0</v>
      </c>
      <c r="JK74">
        <v>0</v>
      </c>
      <c r="JL74">
        <v>0</v>
      </c>
      <c r="JM74">
        <v>0</v>
      </c>
      <c r="JO74">
        <v>0</v>
      </c>
      <c r="JP74">
        <v>90.591999999999999</v>
      </c>
      <c r="JQ74">
        <v>39.947000000000003</v>
      </c>
      <c r="JR74">
        <v>0</v>
      </c>
      <c r="JS74">
        <v>876525</v>
      </c>
      <c r="JT74">
        <v>443880</v>
      </c>
      <c r="JU74">
        <v>0</v>
      </c>
      <c r="JW74">
        <v>0</v>
      </c>
      <c r="JX74">
        <v>0</v>
      </c>
      <c r="JY74">
        <v>0</v>
      </c>
      <c r="JZ74">
        <v>0</v>
      </c>
      <c r="KD74">
        <v>0</v>
      </c>
      <c r="KE74">
        <v>7559</v>
      </c>
      <c r="KG74">
        <v>0</v>
      </c>
      <c r="KH74">
        <v>0</v>
      </c>
      <c r="KI74">
        <v>0</v>
      </c>
      <c r="KJ74">
        <v>10</v>
      </c>
      <c r="KK74">
        <v>13</v>
      </c>
      <c r="KL74">
        <v>6215</v>
      </c>
      <c r="KM74">
        <v>8080</v>
      </c>
      <c r="KN74">
        <v>0</v>
      </c>
      <c r="KO74">
        <v>0</v>
      </c>
      <c r="KP74">
        <v>0</v>
      </c>
      <c r="KQ74">
        <v>0</v>
      </c>
      <c r="KS74">
        <v>0</v>
      </c>
      <c r="KT74">
        <v>0</v>
      </c>
      <c r="KU74">
        <v>0</v>
      </c>
      <c r="KW74">
        <v>0</v>
      </c>
      <c r="KX74">
        <v>0</v>
      </c>
      <c r="KY74">
        <v>0</v>
      </c>
      <c r="KZ74">
        <v>0</v>
      </c>
      <c r="LA74">
        <v>0</v>
      </c>
      <c r="LB74">
        <v>0</v>
      </c>
      <c r="LD74">
        <v>0</v>
      </c>
      <c r="LE74">
        <v>0</v>
      </c>
      <c r="LF74">
        <v>0</v>
      </c>
      <c r="LG74">
        <v>0</v>
      </c>
      <c r="LH74">
        <v>0</v>
      </c>
      <c r="LI74">
        <v>0</v>
      </c>
      <c r="LJ74">
        <v>1478.8600000000001</v>
      </c>
      <c r="LK74">
        <v>3</v>
      </c>
      <c r="LL74">
        <v>100620</v>
      </c>
      <c r="LM74">
        <v>31204</v>
      </c>
      <c r="LN74">
        <v>0</v>
      </c>
      <c r="LO74">
        <v>0</v>
      </c>
      <c r="LP74">
        <v>0</v>
      </c>
      <c r="LQ74">
        <v>0</v>
      </c>
      <c r="LR74">
        <v>0</v>
      </c>
      <c r="LS74">
        <v>0</v>
      </c>
      <c r="LT74">
        <v>0</v>
      </c>
      <c r="LU74">
        <v>0</v>
      </c>
      <c r="LV74">
        <v>0</v>
      </c>
      <c r="LW74">
        <v>0</v>
      </c>
      <c r="LX74">
        <v>0</v>
      </c>
      <c r="LY74">
        <v>0</v>
      </c>
      <c r="LZ74">
        <v>0</v>
      </c>
      <c r="MA74">
        <v>0</v>
      </c>
      <c r="MB74">
        <v>0</v>
      </c>
      <c r="MC74">
        <v>0</v>
      </c>
      <c r="MD74">
        <v>0</v>
      </c>
      <c r="ME74">
        <v>0</v>
      </c>
      <c r="MF74">
        <v>0</v>
      </c>
      <c r="MG74">
        <v>17566826</v>
      </c>
      <c r="MH74">
        <v>0</v>
      </c>
      <c r="MI74">
        <v>0</v>
      </c>
      <c r="MJ74">
        <v>0</v>
      </c>
      <c r="MK74">
        <v>0</v>
      </c>
      <c r="ML74">
        <v>0</v>
      </c>
    </row>
    <row r="75" spans="1:350" customFormat="1" x14ac:dyDescent="0.3">
      <c r="A75">
        <v>45755</v>
      </c>
      <c r="B75" s="4">
        <v>71803</v>
      </c>
      <c r="C75">
        <v>9</v>
      </c>
      <c r="D75">
        <v>2026</v>
      </c>
      <c r="E75">
        <v>6215</v>
      </c>
      <c r="F75">
        <v>0</v>
      </c>
      <c r="G75">
        <v>285.14300000000003</v>
      </c>
      <c r="H75">
        <v>264.67200000000003</v>
      </c>
      <c r="I75">
        <v>264.67200000000003</v>
      </c>
      <c r="J75">
        <v>285.14300000000003</v>
      </c>
      <c r="K75">
        <v>0</v>
      </c>
      <c r="L75">
        <v>6215</v>
      </c>
      <c r="M75">
        <v>0</v>
      </c>
      <c r="N75">
        <v>0</v>
      </c>
      <c r="P75">
        <v>285.14300000000003</v>
      </c>
      <c r="Q75">
        <v>0</v>
      </c>
      <c r="R75">
        <v>134342</v>
      </c>
      <c r="S75">
        <v>471.13900000000001</v>
      </c>
      <c r="U75">
        <v>0</v>
      </c>
      <c r="V75">
        <v>65.545000000000002</v>
      </c>
      <c r="W75">
        <v>40736</v>
      </c>
      <c r="X75">
        <v>40736</v>
      </c>
      <c r="Z75">
        <v>0</v>
      </c>
      <c r="AC75">
        <v>0</v>
      </c>
      <c r="AD75" t="s">
        <v>427</v>
      </c>
      <c r="AE75">
        <v>0</v>
      </c>
      <c r="AH75">
        <v>0</v>
      </c>
      <c r="AI75">
        <v>0</v>
      </c>
      <c r="AJ75">
        <v>6215</v>
      </c>
      <c r="AK75" t="s">
        <v>753</v>
      </c>
      <c r="AL75" t="s">
        <v>618</v>
      </c>
      <c r="AM75">
        <v>0</v>
      </c>
      <c r="AN75">
        <v>0</v>
      </c>
      <c r="AO75">
        <v>0</v>
      </c>
      <c r="AP75">
        <v>0</v>
      </c>
      <c r="AQ75">
        <v>0</v>
      </c>
      <c r="AS75">
        <v>0</v>
      </c>
      <c r="AT75">
        <v>0</v>
      </c>
      <c r="AU75">
        <v>0</v>
      </c>
      <c r="AV75">
        <v>0</v>
      </c>
      <c r="AW75">
        <v>3475604</v>
      </c>
      <c r="AX75">
        <v>3430974</v>
      </c>
      <c r="AY75">
        <v>0</v>
      </c>
      <c r="AZ75">
        <v>134342</v>
      </c>
      <c r="BA75">
        <v>7.75</v>
      </c>
      <c r="BB75">
        <v>0</v>
      </c>
      <c r="BC75">
        <v>0</v>
      </c>
      <c r="BD75">
        <v>0</v>
      </c>
      <c r="BE75">
        <v>0</v>
      </c>
      <c r="BF75">
        <v>2989710</v>
      </c>
      <c r="BG75">
        <v>0</v>
      </c>
      <c r="BJ75">
        <v>0</v>
      </c>
      <c r="BK75">
        <v>0</v>
      </c>
      <c r="BL75">
        <v>0</v>
      </c>
      <c r="BM75">
        <v>0</v>
      </c>
      <c r="BN75">
        <v>0</v>
      </c>
      <c r="BO75">
        <v>0</v>
      </c>
      <c r="BP75">
        <v>0</v>
      </c>
      <c r="BQ75">
        <v>883</v>
      </c>
      <c r="BS75">
        <v>0</v>
      </c>
      <c r="BT75">
        <v>0</v>
      </c>
      <c r="BU75">
        <v>0</v>
      </c>
      <c r="BV75">
        <v>0</v>
      </c>
      <c r="BW75">
        <v>0</v>
      </c>
      <c r="BY75">
        <v>0</v>
      </c>
      <c r="CA75">
        <v>0</v>
      </c>
      <c r="CB75">
        <v>0</v>
      </c>
      <c r="CC75">
        <v>0</v>
      </c>
      <c r="CD75">
        <v>0</v>
      </c>
      <c r="CE75">
        <v>0</v>
      </c>
      <c r="CF75">
        <v>0</v>
      </c>
      <c r="CG75">
        <v>0</v>
      </c>
      <c r="CH75">
        <v>45392</v>
      </c>
      <c r="CI75">
        <v>0</v>
      </c>
      <c r="CJ75">
        <v>4</v>
      </c>
      <c r="CK75">
        <v>0</v>
      </c>
      <c r="CL75">
        <v>0</v>
      </c>
      <c r="CN75">
        <v>0</v>
      </c>
      <c r="CO75">
        <v>1</v>
      </c>
      <c r="CP75">
        <v>0.77800000000000002</v>
      </c>
      <c r="CQ75">
        <v>11.667</v>
      </c>
      <c r="CR75">
        <v>285.14300000000003</v>
      </c>
      <c r="CS75">
        <v>0</v>
      </c>
      <c r="CT75">
        <v>0</v>
      </c>
      <c r="CU75">
        <v>0</v>
      </c>
      <c r="CV75">
        <v>0</v>
      </c>
      <c r="CW75">
        <v>0</v>
      </c>
      <c r="CX75">
        <v>0</v>
      </c>
      <c r="CY75">
        <v>0</v>
      </c>
      <c r="CZ75">
        <v>0</v>
      </c>
      <c r="DB75">
        <v>1644936</v>
      </c>
      <c r="DC75">
        <v>0</v>
      </c>
      <c r="DD75">
        <v>0</v>
      </c>
      <c r="DE75">
        <v>436526</v>
      </c>
      <c r="DF75">
        <v>448179</v>
      </c>
      <c r="DG75">
        <v>70.238</v>
      </c>
      <c r="DH75">
        <v>0</v>
      </c>
      <c r="DI75">
        <v>11653</v>
      </c>
      <c r="DK75">
        <v>3818</v>
      </c>
      <c r="DL75">
        <v>0</v>
      </c>
      <c r="DM75">
        <v>286012</v>
      </c>
      <c r="DN75">
        <v>762</v>
      </c>
      <c r="DO75">
        <v>0</v>
      </c>
      <c r="DP75">
        <v>0</v>
      </c>
      <c r="DQ75">
        <v>0</v>
      </c>
      <c r="DR75">
        <v>0</v>
      </c>
      <c r="DS75">
        <v>0</v>
      </c>
      <c r="DT75">
        <v>0</v>
      </c>
      <c r="DU75">
        <v>0</v>
      </c>
      <c r="DV75">
        <v>0</v>
      </c>
      <c r="DW75">
        <v>0</v>
      </c>
      <c r="DX75">
        <v>0</v>
      </c>
      <c r="DY75">
        <v>0</v>
      </c>
      <c r="DZ75">
        <v>0</v>
      </c>
      <c r="EA75">
        <v>0</v>
      </c>
      <c r="EB75">
        <v>0</v>
      </c>
      <c r="EC75">
        <v>22.788</v>
      </c>
      <c r="ED75">
        <v>162872</v>
      </c>
      <c r="EE75">
        <v>0</v>
      </c>
      <c r="EF75">
        <v>0</v>
      </c>
      <c r="EG75">
        <v>0</v>
      </c>
      <c r="EH75">
        <v>123902</v>
      </c>
      <c r="EI75">
        <v>0</v>
      </c>
      <c r="EJ75">
        <v>0</v>
      </c>
      <c r="EK75">
        <v>6.1830000000000007</v>
      </c>
      <c r="EL75">
        <v>0</v>
      </c>
      <c r="EM75">
        <v>0.249</v>
      </c>
      <c r="EN75">
        <v>0.128</v>
      </c>
      <c r="EO75">
        <v>0</v>
      </c>
      <c r="EP75">
        <v>0</v>
      </c>
      <c r="EQ75">
        <v>6.5600000000000005</v>
      </c>
      <c r="ER75">
        <v>0</v>
      </c>
      <c r="ES75">
        <v>19.936</v>
      </c>
      <c r="ET75">
        <v>0</v>
      </c>
      <c r="EV75">
        <v>0</v>
      </c>
      <c r="EW75">
        <v>0</v>
      </c>
      <c r="EX75">
        <v>0</v>
      </c>
      <c r="EZ75">
        <v>2914572</v>
      </c>
      <c r="FA75">
        <v>0</v>
      </c>
      <c r="FB75">
        <v>3048152</v>
      </c>
      <c r="FC75">
        <v>0</v>
      </c>
      <c r="FD75">
        <v>0</v>
      </c>
      <c r="FE75">
        <v>440062</v>
      </c>
      <c r="FF75">
        <v>76340</v>
      </c>
      <c r="FG75">
        <v>7.0629999999999998E-2</v>
      </c>
      <c r="FH75">
        <v>3.1918000000000002E-2</v>
      </c>
      <c r="FI75">
        <v>0</v>
      </c>
      <c r="FJ75">
        <v>0</v>
      </c>
      <c r="FK75">
        <v>481.04700000000003</v>
      </c>
      <c r="FL75">
        <v>3609946</v>
      </c>
      <c r="FM75">
        <v>0</v>
      </c>
      <c r="FN75">
        <v>0</v>
      </c>
      <c r="FO75">
        <v>0</v>
      </c>
      <c r="FP75">
        <v>0</v>
      </c>
      <c r="FQ75">
        <v>0</v>
      </c>
      <c r="FR75">
        <v>0</v>
      </c>
      <c r="FS75">
        <v>0</v>
      </c>
      <c r="FT75">
        <v>0</v>
      </c>
      <c r="FU75">
        <v>0</v>
      </c>
      <c r="FV75">
        <v>0</v>
      </c>
      <c r="FW75">
        <v>0</v>
      </c>
      <c r="FX75">
        <v>0</v>
      </c>
      <c r="FY75">
        <v>0</v>
      </c>
      <c r="GB75">
        <v>141842</v>
      </c>
      <c r="GC75">
        <v>141842</v>
      </c>
      <c r="GD75">
        <v>13.911000000000001</v>
      </c>
      <c r="GF75">
        <v>0</v>
      </c>
      <c r="GG75">
        <v>0</v>
      </c>
      <c r="GH75">
        <v>0</v>
      </c>
      <c r="GI75">
        <v>0</v>
      </c>
      <c r="GK75">
        <v>0</v>
      </c>
      <c r="GL75">
        <v>0</v>
      </c>
      <c r="GM75">
        <v>0</v>
      </c>
      <c r="GN75">
        <v>0</v>
      </c>
      <c r="GO75">
        <v>0</v>
      </c>
      <c r="GQ75">
        <v>0</v>
      </c>
      <c r="GR75">
        <v>0</v>
      </c>
      <c r="GS75">
        <v>0</v>
      </c>
      <c r="GT75">
        <v>0</v>
      </c>
      <c r="HB75">
        <v>379934357</v>
      </c>
      <c r="HC75">
        <v>3.9798E-2</v>
      </c>
      <c r="HD75">
        <v>45392</v>
      </c>
      <c r="HE75">
        <v>0</v>
      </c>
      <c r="HF75">
        <v>355719</v>
      </c>
      <c r="HG75">
        <v>0</v>
      </c>
      <c r="HH75">
        <v>0</v>
      </c>
      <c r="HI75">
        <v>0</v>
      </c>
      <c r="HJ75">
        <v>71524</v>
      </c>
      <c r="HK75">
        <v>2562</v>
      </c>
      <c r="HL75">
        <v>2383</v>
      </c>
      <c r="HM75">
        <v>0</v>
      </c>
      <c r="HN75">
        <v>0</v>
      </c>
      <c r="HO75">
        <v>0</v>
      </c>
      <c r="HP75">
        <v>54259</v>
      </c>
      <c r="HQ75">
        <v>0</v>
      </c>
      <c r="HR75">
        <v>0</v>
      </c>
      <c r="HS75">
        <v>2913810</v>
      </c>
      <c r="HT75">
        <v>76340</v>
      </c>
      <c r="HW75">
        <v>0</v>
      </c>
      <c r="HX75">
        <v>34</v>
      </c>
      <c r="HY75">
        <v>37</v>
      </c>
      <c r="HZ75">
        <v>39</v>
      </c>
      <c r="IA75">
        <v>62</v>
      </c>
      <c r="IB75">
        <v>101</v>
      </c>
      <c r="IC75">
        <v>273</v>
      </c>
      <c r="ID75">
        <v>0</v>
      </c>
      <c r="IE75">
        <v>0</v>
      </c>
      <c r="IF75">
        <v>0</v>
      </c>
      <c r="IG75">
        <v>0</v>
      </c>
      <c r="IH75">
        <v>0</v>
      </c>
      <c r="II75">
        <v>197.304</v>
      </c>
      <c r="IJ75">
        <v>65.545000000000002</v>
      </c>
      <c r="IK75">
        <v>0</v>
      </c>
      <c r="IL75">
        <v>0</v>
      </c>
      <c r="IM75">
        <v>0</v>
      </c>
      <c r="IN75">
        <v>0</v>
      </c>
      <c r="IO75">
        <v>0</v>
      </c>
      <c r="IP75">
        <v>197.304</v>
      </c>
      <c r="IQ75">
        <v>65.545000000000002</v>
      </c>
      <c r="IR75">
        <v>40736</v>
      </c>
      <c r="IS75">
        <v>0</v>
      </c>
      <c r="IT75">
        <v>0</v>
      </c>
      <c r="IU75">
        <v>0</v>
      </c>
      <c r="IV75">
        <v>0</v>
      </c>
      <c r="IW75">
        <v>6215</v>
      </c>
      <c r="IX75">
        <v>0</v>
      </c>
      <c r="IY75">
        <v>0</v>
      </c>
      <c r="IZ75">
        <v>54259</v>
      </c>
      <c r="JA75">
        <v>0</v>
      </c>
      <c r="JB75">
        <v>0</v>
      </c>
      <c r="JC75">
        <v>0</v>
      </c>
      <c r="JD75">
        <v>0</v>
      </c>
      <c r="JE75">
        <v>0</v>
      </c>
      <c r="JF75">
        <v>0</v>
      </c>
      <c r="JG75">
        <v>0</v>
      </c>
      <c r="JH75">
        <v>0</v>
      </c>
      <c r="JJ75">
        <v>0</v>
      </c>
      <c r="JK75">
        <v>0</v>
      </c>
      <c r="JL75">
        <v>0</v>
      </c>
      <c r="JM75">
        <v>0</v>
      </c>
      <c r="JO75">
        <v>0</v>
      </c>
      <c r="JP75">
        <v>8.8659999999999997</v>
      </c>
      <c r="JQ75">
        <v>5.0449999999999999</v>
      </c>
      <c r="JR75">
        <v>0</v>
      </c>
      <c r="JS75">
        <v>85783</v>
      </c>
      <c r="JT75">
        <v>56059</v>
      </c>
      <c r="JU75">
        <v>0</v>
      </c>
      <c r="JW75">
        <v>0</v>
      </c>
      <c r="JX75">
        <v>0</v>
      </c>
      <c r="JY75">
        <v>0</v>
      </c>
      <c r="JZ75">
        <v>0</v>
      </c>
      <c r="KD75">
        <v>0</v>
      </c>
      <c r="KE75">
        <v>7559</v>
      </c>
      <c r="KG75">
        <v>0</v>
      </c>
      <c r="KH75">
        <v>0</v>
      </c>
      <c r="KI75">
        <v>0</v>
      </c>
      <c r="KJ75">
        <v>0</v>
      </c>
      <c r="KK75">
        <v>0</v>
      </c>
      <c r="KL75">
        <v>0</v>
      </c>
      <c r="KM75">
        <v>0</v>
      </c>
      <c r="KN75">
        <v>0</v>
      </c>
      <c r="KO75">
        <v>0</v>
      </c>
      <c r="KP75">
        <v>0</v>
      </c>
      <c r="KQ75">
        <v>0</v>
      </c>
      <c r="KS75">
        <v>0</v>
      </c>
      <c r="KT75">
        <v>0</v>
      </c>
      <c r="KU75">
        <v>0</v>
      </c>
      <c r="KW75">
        <v>0</v>
      </c>
      <c r="KX75">
        <v>0</v>
      </c>
      <c r="KY75">
        <v>0</v>
      </c>
      <c r="KZ75">
        <v>0</v>
      </c>
      <c r="LA75">
        <v>0</v>
      </c>
      <c r="LB75">
        <v>0</v>
      </c>
      <c r="LD75">
        <v>0</v>
      </c>
      <c r="LE75">
        <v>0</v>
      </c>
      <c r="LF75">
        <v>0</v>
      </c>
      <c r="LG75">
        <v>0</v>
      </c>
      <c r="LH75">
        <v>0</v>
      </c>
      <c r="LI75">
        <v>0</v>
      </c>
      <c r="LJ75">
        <v>210.62800000000001</v>
      </c>
      <c r="LK75">
        <v>2</v>
      </c>
      <c r="LL75">
        <v>67080</v>
      </c>
      <c r="LM75">
        <v>4444</v>
      </c>
      <c r="LN75">
        <v>0</v>
      </c>
      <c r="LO75">
        <v>0</v>
      </c>
      <c r="LP75">
        <v>0</v>
      </c>
      <c r="LQ75">
        <v>0</v>
      </c>
      <c r="LR75">
        <v>0</v>
      </c>
      <c r="LS75">
        <v>0</v>
      </c>
      <c r="LT75">
        <v>0</v>
      </c>
      <c r="LU75">
        <v>0</v>
      </c>
      <c r="LV75">
        <v>0</v>
      </c>
      <c r="LW75">
        <v>0</v>
      </c>
      <c r="LX75">
        <v>0</v>
      </c>
      <c r="LY75">
        <v>0</v>
      </c>
      <c r="LZ75">
        <v>0</v>
      </c>
      <c r="MA75">
        <v>0</v>
      </c>
      <c r="MB75">
        <v>0</v>
      </c>
      <c r="MC75">
        <v>0</v>
      </c>
      <c r="MD75">
        <v>0</v>
      </c>
      <c r="ME75">
        <v>0</v>
      </c>
      <c r="MF75">
        <v>0</v>
      </c>
      <c r="MG75">
        <v>3475604</v>
      </c>
      <c r="MH75">
        <v>0</v>
      </c>
      <c r="MI75">
        <v>0</v>
      </c>
      <c r="MJ75">
        <v>0</v>
      </c>
      <c r="MK75">
        <v>0</v>
      </c>
      <c r="ML75">
        <v>0</v>
      </c>
    </row>
    <row r="76" spans="1:350" customFormat="1" x14ac:dyDescent="0.3">
      <c r="A76">
        <v>45755</v>
      </c>
      <c r="B76" s="4">
        <v>71804</v>
      </c>
      <c r="C76">
        <v>9</v>
      </c>
      <c r="D76">
        <v>2026</v>
      </c>
      <c r="E76">
        <v>6215</v>
      </c>
      <c r="F76">
        <v>0</v>
      </c>
      <c r="G76">
        <v>273.16000000000003</v>
      </c>
      <c r="H76">
        <v>250.84900000000002</v>
      </c>
      <c r="I76">
        <v>250.84900000000002</v>
      </c>
      <c r="J76">
        <v>273.16000000000003</v>
      </c>
      <c r="K76">
        <v>0</v>
      </c>
      <c r="L76">
        <v>6215</v>
      </c>
      <c r="M76">
        <v>0</v>
      </c>
      <c r="N76">
        <v>0</v>
      </c>
      <c r="P76">
        <v>273.16000000000003</v>
      </c>
      <c r="Q76">
        <v>0</v>
      </c>
      <c r="R76">
        <v>128696</v>
      </c>
      <c r="S76">
        <v>471.13900000000001</v>
      </c>
      <c r="U76">
        <v>0</v>
      </c>
      <c r="V76">
        <v>50.77</v>
      </c>
      <c r="W76">
        <v>31554</v>
      </c>
      <c r="X76">
        <v>31554</v>
      </c>
      <c r="Z76">
        <v>0</v>
      </c>
      <c r="AC76">
        <v>0</v>
      </c>
      <c r="AD76" t="s">
        <v>427</v>
      </c>
      <c r="AE76">
        <v>0</v>
      </c>
      <c r="AH76">
        <v>0</v>
      </c>
      <c r="AI76">
        <v>0</v>
      </c>
      <c r="AJ76">
        <v>6215</v>
      </c>
      <c r="AK76" t="s">
        <v>753</v>
      </c>
      <c r="AL76" t="s">
        <v>496</v>
      </c>
      <c r="AM76">
        <v>0</v>
      </c>
      <c r="AN76">
        <v>0</v>
      </c>
      <c r="AO76">
        <v>0</v>
      </c>
      <c r="AP76">
        <v>0</v>
      </c>
      <c r="AQ76">
        <v>0</v>
      </c>
      <c r="AS76">
        <v>0</v>
      </c>
      <c r="AT76">
        <v>0</v>
      </c>
      <c r="AU76">
        <v>0</v>
      </c>
      <c r="AV76">
        <v>0</v>
      </c>
      <c r="AW76">
        <v>3318118</v>
      </c>
      <c r="AX76">
        <v>3275429</v>
      </c>
      <c r="AY76">
        <v>0</v>
      </c>
      <c r="AZ76">
        <v>128696</v>
      </c>
      <c r="BA76">
        <v>12.167</v>
      </c>
      <c r="BB76">
        <v>0</v>
      </c>
      <c r="BC76">
        <v>0</v>
      </c>
      <c r="BD76">
        <v>0</v>
      </c>
      <c r="BE76">
        <v>0</v>
      </c>
      <c r="BF76">
        <v>2827908</v>
      </c>
      <c r="BG76">
        <v>0</v>
      </c>
      <c r="BJ76">
        <v>0</v>
      </c>
      <c r="BK76">
        <v>0</v>
      </c>
      <c r="BL76">
        <v>0</v>
      </c>
      <c r="BM76">
        <v>0</v>
      </c>
      <c r="BN76">
        <v>0</v>
      </c>
      <c r="BO76">
        <v>0</v>
      </c>
      <c r="BP76">
        <v>0</v>
      </c>
      <c r="BQ76">
        <v>885</v>
      </c>
      <c r="BS76">
        <v>0</v>
      </c>
      <c r="BT76">
        <v>0</v>
      </c>
      <c r="BU76">
        <v>0</v>
      </c>
      <c r="BV76">
        <v>0</v>
      </c>
      <c r="BW76">
        <v>0</v>
      </c>
      <c r="BY76">
        <v>0</v>
      </c>
      <c r="CA76">
        <v>0</v>
      </c>
      <c r="CB76">
        <v>0</v>
      </c>
      <c r="CC76">
        <v>0</v>
      </c>
      <c r="CD76">
        <v>0</v>
      </c>
      <c r="CE76">
        <v>0</v>
      </c>
      <c r="CF76">
        <v>0</v>
      </c>
      <c r="CG76">
        <v>0</v>
      </c>
      <c r="CH76">
        <v>43485</v>
      </c>
      <c r="CI76">
        <v>0</v>
      </c>
      <c r="CJ76">
        <v>4</v>
      </c>
      <c r="CK76">
        <v>0</v>
      </c>
      <c r="CL76">
        <v>0</v>
      </c>
      <c r="CN76">
        <v>0</v>
      </c>
      <c r="CO76">
        <v>1</v>
      </c>
      <c r="CP76">
        <v>0.46200000000000002</v>
      </c>
      <c r="CQ76">
        <v>0</v>
      </c>
      <c r="CR76">
        <v>273.16000000000003</v>
      </c>
      <c r="CS76">
        <v>0</v>
      </c>
      <c r="CT76">
        <v>0</v>
      </c>
      <c r="CU76">
        <v>0</v>
      </c>
      <c r="CV76">
        <v>0</v>
      </c>
      <c r="CW76">
        <v>0</v>
      </c>
      <c r="CX76">
        <v>0</v>
      </c>
      <c r="CY76">
        <v>0</v>
      </c>
      <c r="CZ76">
        <v>0</v>
      </c>
      <c r="DB76">
        <v>1559027</v>
      </c>
      <c r="DC76">
        <v>0</v>
      </c>
      <c r="DD76">
        <v>0</v>
      </c>
      <c r="DE76">
        <v>385485</v>
      </c>
      <c r="DF76">
        <v>392405</v>
      </c>
      <c r="DG76">
        <v>62.025000000000006</v>
      </c>
      <c r="DH76">
        <v>0</v>
      </c>
      <c r="DI76">
        <v>6920</v>
      </c>
      <c r="DK76">
        <v>3857</v>
      </c>
      <c r="DL76">
        <v>0</v>
      </c>
      <c r="DM76">
        <v>298819</v>
      </c>
      <c r="DN76">
        <v>796</v>
      </c>
      <c r="DO76">
        <v>0</v>
      </c>
      <c r="DP76">
        <v>0</v>
      </c>
      <c r="DQ76">
        <v>0</v>
      </c>
      <c r="DR76">
        <v>0</v>
      </c>
      <c r="DS76">
        <v>0</v>
      </c>
      <c r="DT76">
        <v>0</v>
      </c>
      <c r="DU76">
        <v>0</v>
      </c>
      <c r="DV76">
        <v>0</v>
      </c>
      <c r="DW76">
        <v>0</v>
      </c>
      <c r="DX76">
        <v>0</v>
      </c>
      <c r="DY76">
        <v>0</v>
      </c>
      <c r="DZ76">
        <v>0</v>
      </c>
      <c r="EA76">
        <v>0</v>
      </c>
      <c r="EB76">
        <v>0</v>
      </c>
      <c r="EC76">
        <v>25.335000000000001</v>
      </c>
      <c r="ED76">
        <v>181076</v>
      </c>
      <c r="EE76">
        <v>0</v>
      </c>
      <c r="EF76">
        <v>0</v>
      </c>
      <c r="EG76">
        <v>0</v>
      </c>
      <c r="EH76">
        <v>118539</v>
      </c>
      <c r="EI76">
        <v>0</v>
      </c>
      <c r="EJ76">
        <v>0</v>
      </c>
      <c r="EK76">
        <v>6.1610000000000005</v>
      </c>
      <c r="EL76">
        <v>0</v>
      </c>
      <c r="EM76">
        <v>0</v>
      </c>
      <c r="EN76">
        <v>0.11800000000000001</v>
      </c>
      <c r="EO76">
        <v>0</v>
      </c>
      <c r="EP76">
        <v>0</v>
      </c>
      <c r="EQ76">
        <v>6.2789999999999999</v>
      </c>
      <c r="ER76">
        <v>0</v>
      </c>
      <c r="ES76">
        <v>19.073</v>
      </c>
      <c r="ET76">
        <v>0</v>
      </c>
      <c r="EV76">
        <v>0</v>
      </c>
      <c r="EW76">
        <v>0</v>
      </c>
      <c r="EX76">
        <v>0</v>
      </c>
      <c r="EZ76">
        <v>2786974</v>
      </c>
      <c r="FA76">
        <v>0</v>
      </c>
      <c r="FB76">
        <v>2914874</v>
      </c>
      <c r="FC76">
        <v>0</v>
      </c>
      <c r="FD76">
        <v>0</v>
      </c>
      <c r="FE76">
        <v>416246</v>
      </c>
      <c r="FF76">
        <v>72209</v>
      </c>
      <c r="FG76">
        <v>7.0629999999999998E-2</v>
      </c>
      <c r="FH76">
        <v>3.1918000000000002E-2</v>
      </c>
      <c r="FI76">
        <v>0</v>
      </c>
      <c r="FJ76">
        <v>0</v>
      </c>
      <c r="FK76">
        <v>455.01300000000003</v>
      </c>
      <c r="FL76">
        <v>3446814</v>
      </c>
      <c r="FM76">
        <v>0</v>
      </c>
      <c r="FN76">
        <v>0</v>
      </c>
      <c r="FO76">
        <v>0</v>
      </c>
      <c r="FP76">
        <v>0</v>
      </c>
      <c r="FQ76">
        <v>0</v>
      </c>
      <c r="FR76">
        <v>0</v>
      </c>
      <c r="FS76">
        <v>0</v>
      </c>
      <c r="FT76">
        <v>0</v>
      </c>
      <c r="FU76">
        <v>0</v>
      </c>
      <c r="FV76">
        <v>0</v>
      </c>
      <c r="FW76">
        <v>0</v>
      </c>
      <c r="FX76">
        <v>0</v>
      </c>
      <c r="FY76">
        <v>0</v>
      </c>
      <c r="GB76">
        <v>133304</v>
      </c>
      <c r="GC76">
        <v>133304</v>
      </c>
      <c r="GD76">
        <v>16.032</v>
      </c>
      <c r="GF76">
        <v>0</v>
      </c>
      <c r="GG76">
        <v>0</v>
      </c>
      <c r="GH76">
        <v>0</v>
      </c>
      <c r="GI76">
        <v>0</v>
      </c>
      <c r="GK76">
        <v>0</v>
      </c>
      <c r="GL76">
        <v>0</v>
      </c>
      <c r="GM76">
        <v>0</v>
      </c>
      <c r="GN76">
        <v>0</v>
      </c>
      <c r="GO76">
        <v>0</v>
      </c>
      <c r="GQ76">
        <v>0</v>
      </c>
      <c r="GR76">
        <v>0</v>
      </c>
      <c r="GS76">
        <v>0</v>
      </c>
      <c r="GT76">
        <v>0</v>
      </c>
      <c r="HB76">
        <v>379934357</v>
      </c>
      <c r="HC76">
        <v>3.9798E-2</v>
      </c>
      <c r="HD76">
        <v>43485</v>
      </c>
      <c r="HE76">
        <v>0</v>
      </c>
      <c r="HF76">
        <v>337141</v>
      </c>
      <c r="HG76">
        <v>1243</v>
      </c>
      <c r="HH76">
        <v>0</v>
      </c>
      <c r="HI76">
        <v>0</v>
      </c>
      <c r="HJ76">
        <v>73619</v>
      </c>
      <c r="HK76">
        <v>4385</v>
      </c>
      <c r="HL76">
        <v>4720</v>
      </c>
      <c r="HM76">
        <v>0</v>
      </c>
      <c r="HN76">
        <v>0</v>
      </c>
      <c r="HO76">
        <v>0</v>
      </c>
      <c r="HP76">
        <v>78657</v>
      </c>
      <c r="HQ76">
        <v>0</v>
      </c>
      <c r="HR76">
        <v>0</v>
      </c>
      <c r="HS76">
        <v>2786178</v>
      </c>
      <c r="HT76">
        <v>72209</v>
      </c>
      <c r="HW76">
        <v>0</v>
      </c>
      <c r="HX76">
        <v>37</v>
      </c>
      <c r="HY76">
        <v>52</v>
      </c>
      <c r="HZ76">
        <v>59</v>
      </c>
      <c r="IA76">
        <v>50</v>
      </c>
      <c r="IB76">
        <v>49</v>
      </c>
      <c r="IC76">
        <v>247</v>
      </c>
      <c r="ID76">
        <v>0</v>
      </c>
      <c r="IE76">
        <v>0</v>
      </c>
      <c r="IF76">
        <v>0</v>
      </c>
      <c r="IG76">
        <v>2</v>
      </c>
      <c r="IH76">
        <v>0</v>
      </c>
      <c r="II76">
        <v>286.024</v>
      </c>
      <c r="IJ76">
        <v>50.77</v>
      </c>
      <c r="IK76">
        <v>0</v>
      </c>
      <c r="IL76">
        <v>0</v>
      </c>
      <c r="IM76">
        <v>0</v>
      </c>
      <c r="IN76">
        <v>0</v>
      </c>
      <c r="IO76">
        <v>0</v>
      </c>
      <c r="IP76">
        <v>286.024</v>
      </c>
      <c r="IQ76">
        <v>50.77</v>
      </c>
      <c r="IR76">
        <v>31554</v>
      </c>
      <c r="IS76">
        <v>0</v>
      </c>
      <c r="IT76">
        <v>0</v>
      </c>
      <c r="IU76">
        <v>0</v>
      </c>
      <c r="IV76">
        <v>0</v>
      </c>
      <c r="IW76">
        <v>6215</v>
      </c>
      <c r="IX76">
        <v>0</v>
      </c>
      <c r="IY76">
        <v>0</v>
      </c>
      <c r="IZ76">
        <v>78657</v>
      </c>
      <c r="JA76">
        <v>0</v>
      </c>
      <c r="JB76">
        <v>0</v>
      </c>
      <c r="JC76">
        <v>0</v>
      </c>
      <c r="JD76">
        <v>0</v>
      </c>
      <c r="JE76">
        <v>0</v>
      </c>
      <c r="JF76">
        <v>0</v>
      </c>
      <c r="JG76">
        <v>0</v>
      </c>
      <c r="JH76">
        <v>0</v>
      </c>
      <c r="JJ76">
        <v>0</v>
      </c>
      <c r="JK76">
        <v>0</v>
      </c>
      <c r="JL76">
        <v>0</v>
      </c>
      <c r="JM76">
        <v>0</v>
      </c>
      <c r="JO76">
        <v>16.032</v>
      </c>
      <c r="JP76">
        <v>0</v>
      </c>
      <c r="JQ76">
        <v>0</v>
      </c>
      <c r="JR76">
        <v>133304</v>
      </c>
      <c r="JS76">
        <v>0</v>
      </c>
      <c r="JT76">
        <v>0</v>
      </c>
      <c r="JU76">
        <v>0</v>
      </c>
      <c r="JW76">
        <v>0</v>
      </c>
      <c r="JX76">
        <v>0</v>
      </c>
      <c r="JY76">
        <v>0</v>
      </c>
      <c r="JZ76">
        <v>0</v>
      </c>
      <c r="KD76">
        <v>0</v>
      </c>
      <c r="KE76">
        <v>7559</v>
      </c>
      <c r="KG76">
        <v>0</v>
      </c>
      <c r="KH76">
        <v>0</v>
      </c>
      <c r="KI76">
        <v>0</v>
      </c>
      <c r="KJ76">
        <v>0</v>
      </c>
      <c r="KK76">
        <v>2</v>
      </c>
      <c r="KL76">
        <v>0</v>
      </c>
      <c r="KM76">
        <v>1243</v>
      </c>
      <c r="KN76">
        <v>0</v>
      </c>
      <c r="KO76">
        <v>0</v>
      </c>
      <c r="KP76">
        <v>0</v>
      </c>
      <c r="KQ76">
        <v>0</v>
      </c>
      <c r="KS76">
        <v>0</v>
      </c>
      <c r="KT76">
        <v>0</v>
      </c>
      <c r="KU76">
        <v>0</v>
      </c>
      <c r="KW76">
        <v>0</v>
      </c>
      <c r="KX76">
        <v>0</v>
      </c>
      <c r="KY76">
        <v>0</v>
      </c>
      <c r="KZ76">
        <v>0</v>
      </c>
      <c r="LA76">
        <v>0</v>
      </c>
      <c r="LB76">
        <v>0</v>
      </c>
      <c r="LD76">
        <v>0</v>
      </c>
      <c r="LE76">
        <v>0</v>
      </c>
      <c r="LF76">
        <v>0</v>
      </c>
      <c r="LG76">
        <v>0</v>
      </c>
      <c r="LH76">
        <v>0</v>
      </c>
      <c r="LI76">
        <v>0</v>
      </c>
      <c r="LJ76">
        <v>309.89600000000002</v>
      </c>
      <c r="LK76">
        <v>2</v>
      </c>
      <c r="LL76">
        <v>67080</v>
      </c>
      <c r="LM76">
        <v>6539</v>
      </c>
      <c r="LN76">
        <v>0</v>
      </c>
      <c r="LO76">
        <v>0</v>
      </c>
      <c r="LP76">
        <v>0</v>
      </c>
      <c r="LQ76">
        <v>0</v>
      </c>
      <c r="LR76">
        <v>0</v>
      </c>
      <c r="LS76">
        <v>0</v>
      </c>
      <c r="LT76">
        <v>0</v>
      </c>
      <c r="LU76">
        <v>0</v>
      </c>
      <c r="LV76">
        <v>0</v>
      </c>
      <c r="LW76">
        <v>0</v>
      </c>
      <c r="LX76">
        <v>0</v>
      </c>
      <c r="LY76">
        <v>0</v>
      </c>
      <c r="LZ76">
        <v>0</v>
      </c>
      <c r="MA76">
        <v>0</v>
      </c>
      <c r="MB76">
        <v>0</v>
      </c>
      <c r="MC76">
        <v>0</v>
      </c>
      <c r="MD76">
        <v>0</v>
      </c>
      <c r="ME76">
        <v>0</v>
      </c>
      <c r="MF76">
        <v>0</v>
      </c>
      <c r="MG76">
        <v>3318118</v>
      </c>
      <c r="MH76">
        <v>0</v>
      </c>
      <c r="MI76">
        <v>0</v>
      </c>
      <c r="MJ76">
        <v>0</v>
      </c>
      <c r="MK76">
        <v>0</v>
      </c>
      <c r="ML76">
        <v>0</v>
      </c>
    </row>
    <row r="77" spans="1:350" customFormat="1" x14ac:dyDescent="0.3">
      <c r="A77">
        <v>45755</v>
      </c>
      <c r="B77" s="4">
        <v>71806</v>
      </c>
      <c r="C77">
        <v>9</v>
      </c>
      <c r="D77">
        <v>2026</v>
      </c>
      <c r="E77">
        <v>6215</v>
      </c>
      <c r="F77">
        <v>0</v>
      </c>
      <c r="G77">
        <v>5175.9490000000005</v>
      </c>
      <c r="H77">
        <v>4852.4970000000003</v>
      </c>
      <c r="I77">
        <v>4852.4970000000003</v>
      </c>
      <c r="J77">
        <v>5175.9490000000005</v>
      </c>
      <c r="K77">
        <v>0</v>
      </c>
      <c r="L77">
        <v>6215</v>
      </c>
      <c r="M77">
        <v>0</v>
      </c>
      <c r="N77">
        <v>0</v>
      </c>
      <c r="P77">
        <v>5177.6689999999999</v>
      </c>
      <c r="Q77">
        <v>0</v>
      </c>
      <c r="R77">
        <v>2439402</v>
      </c>
      <c r="S77">
        <v>471.13900000000001</v>
      </c>
      <c r="U77">
        <v>0</v>
      </c>
      <c r="V77">
        <v>1544.6460000000002</v>
      </c>
      <c r="W77">
        <v>959997</v>
      </c>
      <c r="X77">
        <v>959997</v>
      </c>
      <c r="Z77">
        <v>0</v>
      </c>
      <c r="AC77">
        <v>0</v>
      </c>
      <c r="AD77" t="s">
        <v>427</v>
      </c>
      <c r="AE77">
        <v>0</v>
      </c>
      <c r="AH77">
        <v>0</v>
      </c>
      <c r="AI77">
        <v>0</v>
      </c>
      <c r="AJ77">
        <v>6215</v>
      </c>
      <c r="AK77" t="s">
        <v>753</v>
      </c>
      <c r="AL77" t="s">
        <v>497</v>
      </c>
      <c r="AM77">
        <v>0</v>
      </c>
      <c r="AN77">
        <v>0</v>
      </c>
      <c r="AO77">
        <v>0</v>
      </c>
      <c r="AP77">
        <v>0</v>
      </c>
      <c r="AQ77">
        <v>0</v>
      </c>
      <c r="AS77">
        <v>0</v>
      </c>
      <c r="AT77">
        <v>0</v>
      </c>
      <c r="AU77">
        <v>0</v>
      </c>
      <c r="AV77">
        <v>0</v>
      </c>
      <c r="AW77">
        <v>59449571</v>
      </c>
      <c r="AX77">
        <v>58635758</v>
      </c>
      <c r="AY77">
        <v>0</v>
      </c>
      <c r="AZ77">
        <v>2439402</v>
      </c>
      <c r="BA77">
        <v>85.667000000000002</v>
      </c>
      <c r="BB77">
        <v>110030</v>
      </c>
      <c r="BC77">
        <v>109329</v>
      </c>
      <c r="BD77">
        <v>258.79700000000003</v>
      </c>
      <c r="BE77">
        <v>701</v>
      </c>
      <c r="BF77">
        <v>52066362</v>
      </c>
      <c r="BG77">
        <v>0</v>
      </c>
      <c r="BJ77">
        <v>0</v>
      </c>
      <c r="BK77">
        <v>0</v>
      </c>
      <c r="BL77">
        <v>0</v>
      </c>
      <c r="BM77">
        <v>0</v>
      </c>
      <c r="BN77">
        <v>0</v>
      </c>
      <c r="BO77">
        <v>0</v>
      </c>
      <c r="BP77">
        <v>0</v>
      </c>
      <c r="BQ77">
        <v>28</v>
      </c>
      <c r="BS77">
        <v>0</v>
      </c>
      <c r="BT77">
        <v>0</v>
      </c>
      <c r="BU77">
        <v>0</v>
      </c>
      <c r="BV77">
        <v>0</v>
      </c>
      <c r="BW77">
        <v>0</v>
      </c>
      <c r="BY77">
        <v>0</v>
      </c>
      <c r="CA77">
        <v>0</v>
      </c>
      <c r="CB77">
        <v>0</v>
      </c>
      <c r="CC77">
        <v>0</v>
      </c>
      <c r="CD77">
        <v>0</v>
      </c>
      <c r="CE77">
        <v>0</v>
      </c>
      <c r="CF77">
        <v>0</v>
      </c>
      <c r="CG77">
        <v>0</v>
      </c>
      <c r="CH77">
        <v>823969</v>
      </c>
      <c r="CI77">
        <v>0</v>
      </c>
      <c r="CJ77">
        <v>4</v>
      </c>
      <c r="CK77">
        <v>0</v>
      </c>
      <c r="CL77">
        <v>0</v>
      </c>
      <c r="CN77">
        <v>0</v>
      </c>
      <c r="CO77">
        <v>1</v>
      </c>
      <c r="CP77">
        <v>0</v>
      </c>
      <c r="CQ77">
        <v>0</v>
      </c>
      <c r="CR77">
        <v>5175.9490000000005</v>
      </c>
      <c r="CS77">
        <v>0</v>
      </c>
      <c r="CT77">
        <v>0</v>
      </c>
      <c r="CU77">
        <v>0</v>
      </c>
      <c r="CV77">
        <v>0</v>
      </c>
      <c r="CW77">
        <v>0</v>
      </c>
      <c r="CX77">
        <v>0</v>
      </c>
      <c r="CY77">
        <v>0</v>
      </c>
      <c r="CZ77">
        <v>0</v>
      </c>
      <c r="DB77">
        <v>30158269</v>
      </c>
      <c r="DC77">
        <v>0</v>
      </c>
      <c r="DD77">
        <v>0</v>
      </c>
      <c r="DE77">
        <v>6516738</v>
      </c>
      <c r="DF77">
        <v>6516738</v>
      </c>
      <c r="DG77">
        <v>1048.55</v>
      </c>
      <c r="DH77">
        <v>0</v>
      </c>
      <c r="DI77">
        <v>0</v>
      </c>
      <c r="DK77">
        <v>0</v>
      </c>
      <c r="DL77">
        <v>0</v>
      </c>
      <c r="DM77">
        <v>3551049</v>
      </c>
      <c r="DN77">
        <v>9455</v>
      </c>
      <c r="DO77">
        <v>0</v>
      </c>
      <c r="DP77">
        <v>0</v>
      </c>
      <c r="DQ77">
        <v>0</v>
      </c>
      <c r="DR77">
        <v>0</v>
      </c>
      <c r="DS77">
        <v>0</v>
      </c>
      <c r="DT77">
        <v>0</v>
      </c>
      <c r="DU77">
        <v>0</v>
      </c>
      <c r="DV77">
        <v>0</v>
      </c>
      <c r="DW77">
        <v>0</v>
      </c>
      <c r="DX77">
        <v>0</v>
      </c>
      <c r="DY77">
        <v>0</v>
      </c>
      <c r="DZ77">
        <v>0</v>
      </c>
      <c r="EA77">
        <v>0</v>
      </c>
      <c r="EB77">
        <v>0</v>
      </c>
      <c r="EC77">
        <v>108.405</v>
      </c>
      <c r="ED77">
        <v>774798</v>
      </c>
      <c r="EE77">
        <v>0</v>
      </c>
      <c r="EF77">
        <v>0</v>
      </c>
      <c r="EG77">
        <v>0</v>
      </c>
      <c r="EH77">
        <v>2785706</v>
      </c>
      <c r="EI77">
        <v>0</v>
      </c>
      <c r="EJ77">
        <v>0</v>
      </c>
      <c r="EK77">
        <v>115.253</v>
      </c>
      <c r="EL77">
        <v>0.108</v>
      </c>
      <c r="EM77">
        <v>18.338000000000001</v>
      </c>
      <c r="EN77">
        <v>9.49</v>
      </c>
      <c r="EO77">
        <v>0</v>
      </c>
      <c r="EP77">
        <v>0</v>
      </c>
      <c r="EQ77">
        <v>143.08100000000002</v>
      </c>
      <c r="ER77">
        <v>0</v>
      </c>
      <c r="ES77">
        <v>448.22300000000001</v>
      </c>
      <c r="ET77">
        <v>0</v>
      </c>
      <c r="EV77">
        <v>0</v>
      </c>
      <c r="EW77">
        <v>0</v>
      </c>
      <c r="EX77">
        <v>0</v>
      </c>
      <c r="EZ77">
        <v>49642511</v>
      </c>
      <c r="FA77">
        <v>0</v>
      </c>
      <c r="FB77">
        <v>52071757</v>
      </c>
      <c r="FC77">
        <v>0</v>
      </c>
      <c r="FD77">
        <v>0</v>
      </c>
      <c r="FE77">
        <v>7663764</v>
      </c>
      <c r="FF77">
        <v>1329483</v>
      </c>
      <c r="FG77">
        <v>7.0629999999999998E-2</v>
      </c>
      <c r="FH77">
        <v>3.1918000000000002E-2</v>
      </c>
      <c r="FI77">
        <v>0</v>
      </c>
      <c r="FJ77">
        <v>0</v>
      </c>
      <c r="FK77">
        <v>8377.5320000000011</v>
      </c>
      <c r="FL77">
        <v>61888973</v>
      </c>
      <c r="FM77">
        <v>0</v>
      </c>
      <c r="FN77">
        <v>0</v>
      </c>
      <c r="FO77">
        <v>0</v>
      </c>
      <c r="FP77">
        <v>0</v>
      </c>
      <c r="FQ77">
        <v>0</v>
      </c>
      <c r="FR77">
        <v>0</v>
      </c>
      <c r="FS77">
        <v>0</v>
      </c>
      <c r="FT77">
        <v>0</v>
      </c>
      <c r="FU77">
        <v>0</v>
      </c>
      <c r="FV77">
        <v>0</v>
      </c>
      <c r="FW77">
        <v>0</v>
      </c>
      <c r="FX77">
        <v>0</v>
      </c>
      <c r="FY77">
        <v>0</v>
      </c>
      <c r="GB77">
        <v>1882213</v>
      </c>
      <c r="GC77">
        <v>1882213</v>
      </c>
      <c r="GD77">
        <v>180.37100000000001</v>
      </c>
      <c r="GF77">
        <v>0</v>
      </c>
      <c r="GG77">
        <v>0</v>
      </c>
      <c r="GH77">
        <v>0</v>
      </c>
      <c r="GI77">
        <v>0</v>
      </c>
      <c r="GK77">
        <v>0</v>
      </c>
      <c r="GL77">
        <v>0</v>
      </c>
      <c r="GM77">
        <v>0</v>
      </c>
      <c r="GN77">
        <v>0</v>
      </c>
      <c r="GO77">
        <v>0</v>
      </c>
      <c r="GQ77">
        <v>0</v>
      </c>
      <c r="GR77">
        <v>0</v>
      </c>
      <c r="GS77">
        <v>0</v>
      </c>
      <c r="GT77">
        <v>0</v>
      </c>
      <c r="HB77">
        <v>379934357</v>
      </c>
      <c r="HC77">
        <v>3.9798E-2</v>
      </c>
      <c r="HD77">
        <v>823969</v>
      </c>
      <c r="HE77">
        <v>0</v>
      </c>
      <c r="HF77">
        <v>6521756</v>
      </c>
      <c r="HG77">
        <v>64015</v>
      </c>
      <c r="HH77">
        <v>1108425</v>
      </c>
      <c r="HI77">
        <v>0</v>
      </c>
      <c r="HJ77">
        <v>302920</v>
      </c>
      <c r="HK77">
        <v>9056</v>
      </c>
      <c r="HL77">
        <v>6495</v>
      </c>
      <c r="HM77">
        <v>292000</v>
      </c>
      <c r="HN77">
        <v>589495</v>
      </c>
      <c r="HO77">
        <v>0</v>
      </c>
      <c r="HP77">
        <v>0</v>
      </c>
      <c r="HQ77">
        <v>0</v>
      </c>
      <c r="HR77">
        <v>0</v>
      </c>
      <c r="HS77">
        <v>49632355</v>
      </c>
      <c r="HT77">
        <v>1329483</v>
      </c>
      <c r="HW77">
        <v>0</v>
      </c>
      <c r="HX77">
        <v>873</v>
      </c>
      <c r="HY77">
        <v>811</v>
      </c>
      <c r="HZ77">
        <v>1146</v>
      </c>
      <c r="IA77">
        <v>827</v>
      </c>
      <c r="IB77">
        <v>567</v>
      </c>
      <c r="IC77">
        <v>4224</v>
      </c>
      <c r="ID77">
        <v>0</v>
      </c>
      <c r="IE77">
        <v>0</v>
      </c>
      <c r="IF77">
        <v>0</v>
      </c>
      <c r="IG77">
        <v>103</v>
      </c>
      <c r="IH77">
        <v>1783.4670000000001</v>
      </c>
      <c r="II77">
        <v>0</v>
      </c>
      <c r="IJ77">
        <v>1544.6460000000002</v>
      </c>
      <c r="IK77">
        <v>0</v>
      </c>
      <c r="IL77">
        <v>47</v>
      </c>
      <c r="IM77">
        <v>19</v>
      </c>
      <c r="IN77">
        <v>0</v>
      </c>
      <c r="IO77">
        <v>66</v>
      </c>
      <c r="IP77">
        <v>0</v>
      </c>
      <c r="IQ77">
        <v>1544.6460000000002</v>
      </c>
      <c r="IR77">
        <v>959997</v>
      </c>
      <c r="IS77">
        <v>0</v>
      </c>
      <c r="IT77">
        <v>235000</v>
      </c>
      <c r="IU77">
        <v>57000</v>
      </c>
      <c r="IV77">
        <v>0</v>
      </c>
      <c r="IW77">
        <v>6215</v>
      </c>
      <c r="IX77">
        <v>0</v>
      </c>
      <c r="IY77">
        <v>0</v>
      </c>
      <c r="IZ77">
        <v>0</v>
      </c>
      <c r="JA77">
        <v>0</v>
      </c>
      <c r="JB77">
        <v>2</v>
      </c>
      <c r="JC77">
        <v>39356</v>
      </c>
      <c r="JD77">
        <v>32</v>
      </c>
      <c r="JE77">
        <v>342911</v>
      </c>
      <c r="JF77">
        <v>35</v>
      </c>
      <c r="JG77">
        <v>183228</v>
      </c>
      <c r="JH77">
        <v>24000</v>
      </c>
      <c r="JJ77">
        <v>0</v>
      </c>
      <c r="JK77">
        <v>0</v>
      </c>
      <c r="JL77">
        <v>0</v>
      </c>
      <c r="JM77">
        <v>0</v>
      </c>
      <c r="JO77">
        <v>0</v>
      </c>
      <c r="JP77">
        <v>84.960000000000008</v>
      </c>
      <c r="JQ77">
        <v>95.411000000000001</v>
      </c>
      <c r="JR77">
        <v>0</v>
      </c>
      <c r="JS77">
        <v>822032</v>
      </c>
      <c r="JT77">
        <v>1060181</v>
      </c>
      <c r="JU77">
        <v>112590</v>
      </c>
      <c r="JW77">
        <v>0</v>
      </c>
      <c r="JX77">
        <v>0</v>
      </c>
      <c r="JY77">
        <v>0</v>
      </c>
      <c r="JZ77">
        <v>0</v>
      </c>
      <c r="KD77">
        <v>112678</v>
      </c>
      <c r="KE77">
        <v>7559</v>
      </c>
      <c r="KG77">
        <v>0</v>
      </c>
      <c r="KH77">
        <v>0</v>
      </c>
      <c r="KI77">
        <v>0</v>
      </c>
      <c r="KJ77">
        <v>51</v>
      </c>
      <c r="KK77">
        <v>52</v>
      </c>
      <c r="KL77">
        <v>31697</v>
      </c>
      <c r="KM77">
        <v>32318</v>
      </c>
      <c r="KN77">
        <v>0</v>
      </c>
      <c r="KO77">
        <v>0</v>
      </c>
      <c r="KP77">
        <v>0</v>
      </c>
      <c r="KQ77">
        <v>0</v>
      </c>
      <c r="KS77">
        <v>0</v>
      </c>
      <c r="KT77">
        <v>0</v>
      </c>
      <c r="KU77">
        <v>0</v>
      </c>
      <c r="KW77">
        <v>0</v>
      </c>
      <c r="KX77">
        <v>0</v>
      </c>
      <c r="KY77">
        <v>0</v>
      </c>
      <c r="KZ77">
        <v>0</v>
      </c>
      <c r="LA77">
        <v>0</v>
      </c>
      <c r="LB77">
        <v>0</v>
      </c>
      <c r="LD77">
        <v>0</v>
      </c>
      <c r="LE77">
        <v>0</v>
      </c>
      <c r="LF77">
        <v>0</v>
      </c>
      <c r="LG77">
        <v>0</v>
      </c>
      <c r="LH77">
        <v>0</v>
      </c>
      <c r="LI77">
        <v>0</v>
      </c>
      <c r="LJ77">
        <v>4818.9710000000005</v>
      </c>
      <c r="LK77">
        <v>6</v>
      </c>
      <c r="LL77">
        <v>201240</v>
      </c>
      <c r="LM77">
        <v>101680</v>
      </c>
      <c r="LN77">
        <v>0</v>
      </c>
      <c r="LO77">
        <v>0</v>
      </c>
      <c r="LP77">
        <v>0</v>
      </c>
      <c r="LQ77">
        <v>0</v>
      </c>
      <c r="LR77">
        <v>0</v>
      </c>
      <c r="LS77">
        <v>0</v>
      </c>
      <c r="LT77">
        <v>0</v>
      </c>
      <c r="LU77">
        <v>0</v>
      </c>
      <c r="LV77">
        <v>0</v>
      </c>
      <c r="LW77">
        <v>0</v>
      </c>
      <c r="LX77">
        <v>0</v>
      </c>
      <c r="LY77">
        <v>0</v>
      </c>
      <c r="LZ77">
        <v>0</v>
      </c>
      <c r="MA77">
        <v>0</v>
      </c>
      <c r="MB77">
        <v>0</v>
      </c>
      <c r="MC77">
        <v>0</v>
      </c>
      <c r="MD77">
        <v>0</v>
      </c>
      <c r="ME77">
        <v>0</v>
      </c>
      <c r="MF77">
        <v>0</v>
      </c>
      <c r="MG77">
        <v>59449571</v>
      </c>
      <c r="MH77">
        <v>0</v>
      </c>
      <c r="MI77">
        <v>0</v>
      </c>
      <c r="MJ77">
        <v>0</v>
      </c>
      <c r="MK77">
        <v>0</v>
      </c>
      <c r="ML77">
        <v>0</v>
      </c>
    </row>
    <row r="78" spans="1:350" customFormat="1" x14ac:dyDescent="0.3">
      <c r="A78">
        <v>45755</v>
      </c>
      <c r="B78" s="4">
        <v>71807</v>
      </c>
      <c r="C78">
        <v>9</v>
      </c>
      <c r="D78">
        <v>2026</v>
      </c>
      <c r="E78">
        <v>6215</v>
      </c>
      <c r="F78">
        <v>0</v>
      </c>
      <c r="G78">
        <v>175.8</v>
      </c>
      <c r="H78">
        <v>173.328</v>
      </c>
      <c r="I78">
        <v>173.328</v>
      </c>
      <c r="J78">
        <v>175.8</v>
      </c>
      <c r="K78">
        <v>0</v>
      </c>
      <c r="L78">
        <v>6215</v>
      </c>
      <c r="M78">
        <v>0</v>
      </c>
      <c r="N78">
        <v>0</v>
      </c>
      <c r="P78">
        <v>175.8</v>
      </c>
      <c r="Q78">
        <v>0</v>
      </c>
      <c r="R78">
        <v>82826</v>
      </c>
      <c r="S78">
        <v>471.13900000000001</v>
      </c>
      <c r="U78">
        <v>0</v>
      </c>
      <c r="V78">
        <v>0</v>
      </c>
      <c r="W78">
        <v>151497</v>
      </c>
      <c r="X78">
        <v>151497</v>
      </c>
      <c r="Z78">
        <v>0</v>
      </c>
      <c r="AC78">
        <v>0</v>
      </c>
      <c r="AD78" t="s">
        <v>427</v>
      </c>
      <c r="AE78">
        <v>0</v>
      </c>
      <c r="AH78">
        <v>0</v>
      </c>
      <c r="AI78">
        <v>0</v>
      </c>
      <c r="AJ78">
        <v>6215</v>
      </c>
      <c r="AK78" t="s">
        <v>753</v>
      </c>
      <c r="AL78" t="s">
        <v>498</v>
      </c>
      <c r="AM78">
        <v>0</v>
      </c>
      <c r="AN78">
        <v>0</v>
      </c>
      <c r="AO78">
        <v>0</v>
      </c>
      <c r="AP78">
        <v>0</v>
      </c>
      <c r="AQ78">
        <v>0</v>
      </c>
      <c r="AS78">
        <v>0</v>
      </c>
      <c r="AT78">
        <v>0</v>
      </c>
      <c r="AU78">
        <v>0</v>
      </c>
      <c r="AV78">
        <v>0</v>
      </c>
      <c r="AW78">
        <v>2217720</v>
      </c>
      <c r="AX78">
        <v>2189874</v>
      </c>
      <c r="AY78">
        <v>0</v>
      </c>
      <c r="AZ78">
        <v>82826</v>
      </c>
      <c r="BA78">
        <v>0</v>
      </c>
      <c r="BB78">
        <v>0</v>
      </c>
      <c r="BC78">
        <v>0</v>
      </c>
      <c r="BD78">
        <v>0</v>
      </c>
      <c r="BE78">
        <v>0</v>
      </c>
      <c r="BF78">
        <v>1937962</v>
      </c>
      <c r="BG78">
        <v>0</v>
      </c>
      <c r="BJ78">
        <v>0</v>
      </c>
      <c r="BK78">
        <v>0</v>
      </c>
      <c r="BL78">
        <v>0</v>
      </c>
      <c r="BM78">
        <v>0</v>
      </c>
      <c r="BN78">
        <v>0</v>
      </c>
      <c r="BO78">
        <v>0</v>
      </c>
      <c r="BP78">
        <v>0</v>
      </c>
      <c r="BQ78">
        <v>900</v>
      </c>
      <c r="BS78">
        <v>0</v>
      </c>
      <c r="BT78">
        <v>0</v>
      </c>
      <c r="BU78">
        <v>0</v>
      </c>
      <c r="BV78">
        <v>0</v>
      </c>
      <c r="BW78">
        <v>0</v>
      </c>
      <c r="BY78">
        <v>0</v>
      </c>
      <c r="CA78">
        <v>0</v>
      </c>
      <c r="CB78">
        <v>0</v>
      </c>
      <c r="CC78">
        <v>0</v>
      </c>
      <c r="CD78">
        <v>0</v>
      </c>
      <c r="CE78">
        <v>0</v>
      </c>
      <c r="CF78">
        <v>0</v>
      </c>
      <c r="CG78">
        <v>0</v>
      </c>
      <c r="CH78">
        <v>27986</v>
      </c>
      <c r="CI78">
        <v>0</v>
      </c>
      <c r="CJ78">
        <v>4</v>
      </c>
      <c r="CK78">
        <v>0</v>
      </c>
      <c r="CL78">
        <v>0</v>
      </c>
      <c r="CN78">
        <v>0</v>
      </c>
      <c r="CO78">
        <v>1</v>
      </c>
      <c r="CP78">
        <v>0</v>
      </c>
      <c r="CQ78">
        <v>0</v>
      </c>
      <c r="CR78">
        <v>175.8</v>
      </c>
      <c r="CS78">
        <v>0</v>
      </c>
      <c r="CT78">
        <v>0</v>
      </c>
      <c r="CU78">
        <v>0</v>
      </c>
      <c r="CV78">
        <v>0</v>
      </c>
      <c r="CW78">
        <v>0</v>
      </c>
      <c r="CX78">
        <v>0</v>
      </c>
      <c r="CY78">
        <v>0</v>
      </c>
      <c r="CZ78">
        <v>0</v>
      </c>
      <c r="DB78">
        <v>1077234</v>
      </c>
      <c r="DC78">
        <v>0</v>
      </c>
      <c r="DD78">
        <v>0</v>
      </c>
      <c r="DE78">
        <v>325588</v>
      </c>
      <c r="DF78">
        <v>325588</v>
      </c>
      <c r="DG78">
        <v>52.388000000000005</v>
      </c>
      <c r="DH78">
        <v>0</v>
      </c>
      <c r="DI78">
        <v>0</v>
      </c>
      <c r="DK78">
        <v>4079</v>
      </c>
      <c r="DL78">
        <v>0</v>
      </c>
      <c r="DM78">
        <v>52613</v>
      </c>
      <c r="DN78">
        <v>140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52753</v>
      </c>
      <c r="EI78">
        <v>0</v>
      </c>
      <c r="EJ78">
        <v>0</v>
      </c>
      <c r="EK78">
        <v>1.9360000000000002</v>
      </c>
      <c r="EL78">
        <v>0</v>
      </c>
      <c r="EM78">
        <v>0</v>
      </c>
      <c r="EN78">
        <v>0.53600000000000003</v>
      </c>
      <c r="EO78">
        <v>0</v>
      </c>
      <c r="EP78">
        <v>0</v>
      </c>
      <c r="EQ78">
        <v>2.472</v>
      </c>
      <c r="ER78">
        <v>0</v>
      </c>
      <c r="ES78">
        <v>8.4879999999999995</v>
      </c>
      <c r="ET78">
        <v>0</v>
      </c>
      <c r="EV78">
        <v>0</v>
      </c>
      <c r="EW78">
        <v>0</v>
      </c>
      <c r="EX78">
        <v>0</v>
      </c>
      <c r="EZ78">
        <v>1855136</v>
      </c>
      <c r="FA78">
        <v>0</v>
      </c>
      <c r="FB78">
        <v>1937822</v>
      </c>
      <c r="FC78">
        <v>0</v>
      </c>
      <c r="FD78">
        <v>0</v>
      </c>
      <c r="FE78">
        <v>285253</v>
      </c>
      <c r="FF78">
        <v>49485</v>
      </c>
      <c r="FG78">
        <v>7.0629999999999998E-2</v>
      </c>
      <c r="FH78">
        <v>3.1918000000000002E-2</v>
      </c>
      <c r="FI78">
        <v>0</v>
      </c>
      <c r="FJ78">
        <v>0</v>
      </c>
      <c r="FK78">
        <v>311.82</v>
      </c>
      <c r="FL78">
        <v>2300546</v>
      </c>
      <c r="FM78">
        <v>0</v>
      </c>
      <c r="FN78">
        <v>0</v>
      </c>
      <c r="FO78">
        <v>0</v>
      </c>
      <c r="FP78">
        <v>0</v>
      </c>
      <c r="FQ78">
        <v>0</v>
      </c>
      <c r="FR78">
        <v>0</v>
      </c>
      <c r="FS78">
        <v>0</v>
      </c>
      <c r="FT78">
        <v>0</v>
      </c>
      <c r="FU78">
        <v>0</v>
      </c>
      <c r="FV78">
        <v>0</v>
      </c>
      <c r="FW78">
        <v>0</v>
      </c>
      <c r="FX78">
        <v>0</v>
      </c>
      <c r="FY78">
        <v>0</v>
      </c>
      <c r="GB78">
        <v>0</v>
      </c>
      <c r="GC78">
        <v>0</v>
      </c>
      <c r="GD78">
        <v>0</v>
      </c>
      <c r="GF78">
        <v>0</v>
      </c>
      <c r="GG78">
        <v>0</v>
      </c>
      <c r="GH78">
        <v>0</v>
      </c>
      <c r="GI78">
        <v>0</v>
      </c>
      <c r="GK78">
        <v>0</v>
      </c>
      <c r="GL78">
        <v>0</v>
      </c>
      <c r="GM78">
        <v>0</v>
      </c>
      <c r="GN78">
        <v>0</v>
      </c>
      <c r="GO78">
        <v>0</v>
      </c>
      <c r="GQ78">
        <v>0</v>
      </c>
      <c r="GR78">
        <v>0</v>
      </c>
      <c r="GS78">
        <v>0</v>
      </c>
      <c r="GT78">
        <v>0</v>
      </c>
      <c r="HB78">
        <v>379934357</v>
      </c>
      <c r="HC78">
        <v>3.9798E-2</v>
      </c>
      <c r="HD78">
        <v>27986</v>
      </c>
      <c r="HE78">
        <v>0</v>
      </c>
      <c r="HF78">
        <v>232953</v>
      </c>
      <c r="HG78">
        <v>0</v>
      </c>
      <c r="HH78">
        <v>60876</v>
      </c>
      <c r="HI78">
        <v>0</v>
      </c>
      <c r="HJ78">
        <v>37061</v>
      </c>
      <c r="HK78">
        <v>0</v>
      </c>
      <c r="HL78">
        <v>0</v>
      </c>
      <c r="HM78">
        <v>0</v>
      </c>
      <c r="HN78">
        <v>0</v>
      </c>
      <c r="HO78">
        <v>0</v>
      </c>
      <c r="HP78">
        <v>0</v>
      </c>
      <c r="HQ78">
        <v>0</v>
      </c>
      <c r="HR78">
        <v>0</v>
      </c>
      <c r="HS78">
        <v>1854996</v>
      </c>
      <c r="HT78">
        <v>49485</v>
      </c>
      <c r="HW78">
        <v>0</v>
      </c>
      <c r="HX78">
        <v>6</v>
      </c>
      <c r="HY78">
        <v>10</v>
      </c>
      <c r="HZ78">
        <v>14</v>
      </c>
      <c r="IA78">
        <v>17</v>
      </c>
      <c r="IB78">
        <v>148</v>
      </c>
      <c r="IC78">
        <v>195</v>
      </c>
      <c r="ID78">
        <v>0</v>
      </c>
      <c r="IE78">
        <v>162.50700000000001</v>
      </c>
      <c r="IF78">
        <v>0</v>
      </c>
      <c r="IG78">
        <v>0</v>
      </c>
      <c r="IH78">
        <v>97.95</v>
      </c>
      <c r="II78">
        <v>0</v>
      </c>
      <c r="IJ78">
        <v>162.50700000000001</v>
      </c>
      <c r="IK78">
        <v>0</v>
      </c>
      <c r="IL78">
        <v>0</v>
      </c>
      <c r="IM78">
        <v>0</v>
      </c>
      <c r="IN78">
        <v>0</v>
      </c>
      <c r="IO78">
        <v>0</v>
      </c>
      <c r="IP78">
        <v>0</v>
      </c>
      <c r="IQ78">
        <v>0</v>
      </c>
      <c r="IR78">
        <v>0</v>
      </c>
      <c r="IS78">
        <v>0</v>
      </c>
      <c r="IT78">
        <v>0</v>
      </c>
      <c r="IU78">
        <v>0</v>
      </c>
      <c r="IV78">
        <v>0</v>
      </c>
      <c r="IW78">
        <v>6215</v>
      </c>
      <c r="IX78">
        <v>151497</v>
      </c>
      <c r="IY78">
        <v>0</v>
      </c>
      <c r="IZ78">
        <v>0</v>
      </c>
      <c r="JA78">
        <v>0</v>
      </c>
      <c r="JB78">
        <v>0</v>
      </c>
      <c r="JC78">
        <v>0</v>
      </c>
      <c r="JD78">
        <v>0</v>
      </c>
      <c r="JE78">
        <v>0</v>
      </c>
      <c r="JF78">
        <v>0</v>
      </c>
      <c r="JG78">
        <v>0</v>
      </c>
      <c r="JH78">
        <v>0</v>
      </c>
      <c r="JJ78">
        <v>0</v>
      </c>
      <c r="JK78">
        <v>0</v>
      </c>
      <c r="JL78">
        <v>0</v>
      </c>
      <c r="JM78">
        <v>0</v>
      </c>
      <c r="JO78">
        <v>0</v>
      </c>
      <c r="JP78">
        <v>0</v>
      </c>
      <c r="JQ78">
        <v>0</v>
      </c>
      <c r="JR78">
        <v>0</v>
      </c>
      <c r="JS78">
        <v>0</v>
      </c>
      <c r="JT78">
        <v>0</v>
      </c>
      <c r="JU78">
        <v>0</v>
      </c>
      <c r="JW78">
        <v>0</v>
      </c>
      <c r="JX78">
        <v>0</v>
      </c>
      <c r="JY78">
        <v>0</v>
      </c>
      <c r="JZ78">
        <v>0</v>
      </c>
      <c r="KD78">
        <v>0</v>
      </c>
      <c r="KE78">
        <v>7559</v>
      </c>
      <c r="KG78">
        <v>0</v>
      </c>
      <c r="KH78">
        <v>0</v>
      </c>
      <c r="KI78">
        <v>0</v>
      </c>
      <c r="KJ78">
        <v>0</v>
      </c>
      <c r="KK78">
        <v>0</v>
      </c>
      <c r="KL78">
        <v>0</v>
      </c>
      <c r="KM78">
        <v>0</v>
      </c>
      <c r="KN78">
        <v>0</v>
      </c>
      <c r="KO78">
        <v>0</v>
      </c>
      <c r="KP78">
        <v>0</v>
      </c>
      <c r="KQ78">
        <v>0</v>
      </c>
      <c r="KS78">
        <v>0</v>
      </c>
      <c r="KT78">
        <v>0</v>
      </c>
      <c r="KU78">
        <v>0</v>
      </c>
      <c r="KW78">
        <v>0</v>
      </c>
      <c r="KX78">
        <v>0</v>
      </c>
      <c r="KY78">
        <v>0</v>
      </c>
      <c r="KZ78">
        <v>0</v>
      </c>
      <c r="LA78">
        <v>0</v>
      </c>
      <c r="LB78">
        <v>0</v>
      </c>
      <c r="LD78">
        <v>0</v>
      </c>
      <c r="LE78">
        <v>0</v>
      </c>
      <c r="LF78">
        <v>0</v>
      </c>
      <c r="LG78">
        <v>0</v>
      </c>
      <c r="LH78">
        <v>0</v>
      </c>
      <c r="LI78">
        <v>0</v>
      </c>
      <c r="LJ78">
        <v>166.886</v>
      </c>
      <c r="LK78">
        <v>1</v>
      </c>
      <c r="LL78">
        <v>33540</v>
      </c>
      <c r="LM78">
        <v>3521</v>
      </c>
      <c r="LN78">
        <v>0</v>
      </c>
      <c r="LO78">
        <v>0</v>
      </c>
      <c r="LP78">
        <v>0</v>
      </c>
      <c r="LQ78">
        <v>0</v>
      </c>
      <c r="LR78">
        <v>0</v>
      </c>
      <c r="LS78">
        <v>0</v>
      </c>
      <c r="LT78">
        <v>0</v>
      </c>
      <c r="LU78">
        <v>0</v>
      </c>
      <c r="LV78">
        <v>0</v>
      </c>
      <c r="LW78">
        <v>0</v>
      </c>
      <c r="LX78">
        <v>0</v>
      </c>
      <c r="LY78">
        <v>0</v>
      </c>
      <c r="LZ78">
        <v>0</v>
      </c>
      <c r="MA78">
        <v>0</v>
      </c>
      <c r="MB78">
        <v>0</v>
      </c>
      <c r="MC78">
        <v>0</v>
      </c>
      <c r="MD78">
        <v>0</v>
      </c>
      <c r="ME78">
        <v>0</v>
      </c>
      <c r="MF78">
        <v>0</v>
      </c>
      <c r="MG78">
        <v>2217720</v>
      </c>
      <c r="MH78">
        <v>0</v>
      </c>
      <c r="MI78">
        <v>0</v>
      </c>
      <c r="MJ78">
        <v>0</v>
      </c>
      <c r="MK78">
        <v>0</v>
      </c>
      <c r="ML78">
        <v>0</v>
      </c>
    </row>
    <row r="79" spans="1:350" customFormat="1" x14ac:dyDescent="0.3">
      <c r="A79">
        <v>45755</v>
      </c>
      <c r="B79" s="4">
        <v>71809</v>
      </c>
      <c r="C79">
        <v>9</v>
      </c>
      <c r="D79">
        <v>2026</v>
      </c>
      <c r="E79">
        <v>6215</v>
      </c>
      <c r="F79">
        <v>0</v>
      </c>
      <c r="G79">
        <v>323.26</v>
      </c>
      <c r="H79">
        <v>321.36799999999999</v>
      </c>
      <c r="I79">
        <v>321.36799999999999</v>
      </c>
      <c r="J79">
        <v>323.26</v>
      </c>
      <c r="K79">
        <v>0</v>
      </c>
      <c r="L79">
        <v>6215</v>
      </c>
      <c r="M79">
        <v>0</v>
      </c>
      <c r="N79">
        <v>0</v>
      </c>
      <c r="P79">
        <v>323.553</v>
      </c>
      <c r="Q79">
        <v>0</v>
      </c>
      <c r="R79">
        <v>152438</v>
      </c>
      <c r="S79">
        <v>471.13900000000001</v>
      </c>
      <c r="U79">
        <v>0</v>
      </c>
      <c r="V79">
        <v>125.018</v>
      </c>
      <c r="W79">
        <v>77699</v>
      </c>
      <c r="X79">
        <v>77699</v>
      </c>
      <c r="Z79">
        <v>0</v>
      </c>
      <c r="AC79">
        <v>0</v>
      </c>
      <c r="AD79" t="s">
        <v>427</v>
      </c>
      <c r="AE79">
        <v>0</v>
      </c>
      <c r="AH79">
        <v>0</v>
      </c>
      <c r="AI79">
        <v>0</v>
      </c>
      <c r="AJ79">
        <v>6215</v>
      </c>
      <c r="AK79" t="s">
        <v>753</v>
      </c>
      <c r="AL79" t="s">
        <v>499</v>
      </c>
      <c r="AM79">
        <v>0</v>
      </c>
      <c r="AN79">
        <v>0</v>
      </c>
      <c r="AO79">
        <v>0</v>
      </c>
      <c r="AP79">
        <v>0</v>
      </c>
      <c r="AQ79">
        <v>0</v>
      </c>
      <c r="AS79">
        <v>0</v>
      </c>
      <c r="AT79">
        <v>0</v>
      </c>
      <c r="AU79">
        <v>0</v>
      </c>
      <c r="AV79">
        <v>0</v>
      </c>
      <c r="AW79">
        <v>3359490</v>
      </c>
      <c r="AX79">
        <v>3308227</v>
      </c>
      <c r="AY79">
        <v>0</v>
      </c>
      <c r="AZ79">
        <v>152438</v>
      </c>
      <c r="BA79">
        <v>10.5</v>
      </c>
      <c r="BB79">
        <v>0</v>
      </c>
      <c r="BC79">
        <v>0</v>
      </c>
      <c r="BD79">
        <v>0</v>
      </c>
      <c r="BE79">
        <v>0</v>
      </c>
      <c r="BF79">
        <v>2950956</v>
      </c>
      <c r="BG79">
        <v>0</v>
      </c>
      <c r="BJ79">
        <v>0</v>
      </c>
      <c r="BK79">
        <v>0</v>
      </c>
      <c r="BL79">
        <v>0</v>
      </c>
      <c r="BM79">
        <v>0</v>
      </c>
      <c r="BN79">
        <v>0</v>
      </c>
      <c r="BO79">
        <v>0</v>
      </c>
      <c r="BP79">
        <v>0</v>
      </c>
      <c r="BQ79">
        <v>872</v>
      </c>
      <c r="BS79">
        <v>0</v>
      </c>
      <c r="BT79">
        <v>0</v>
      </c>
      <c r="BU79">
        <v>0</v>
      </c>
      <c r="BV79">
        <v>0</v>
      </c>
      <c r="BW79">
        <v>0</v>
      </c>
      <c r="BY79">
        <v>0</v>
      </c>
      <c r="CA79">
        <v>0</v>
      </c>
      <c r="CB79">
        <v>0</v>
      </c>
      <c r="CC79">
        <v>0</v>
      </c>
      <c r="CD79">
        <v>0</v>
      </c>
      <c r="CE79">
        <v>0</v>
      </c>
      <c r="CF79">
        <v>0</v>
      </c>
      <c r="CG79">
        <v>0</v>
      </c>
      <c r="CH79">
        <v>51460</v>
      </c>
      <c r="CI79">
        <v>0</v>
      </c>
      <c r="CJ79">
        <v>4</v>
      </c>
      <c r="CK79">
        <v>0</v>
      </c>
      <c r="CL79">
        <v>0</v>
      </c>
      <c r="CN79">
        <v>0</v>
      </c>
      <c r="CO79">
        <v>1</v>
      </c>
      <c r="CP79">
        <v>0</v>
      </c>
      <c r="CQ79">
        <v>0</v>
      </c>
      <c r="CR79">
        <v>323.26</v>
      </c>
      <c r="CS79">
        <v>0</v>
      </c>
      <c r="CT79">
        <v>0</v>
      </c>
      <c r="CU79">
        <v>0</v>
      </c>
      <c r="CV79">
        <v>0</v>
      </c>
      <c r="CW79">
        <v>0</v>
      </c>
      <c r="CX79">
        <v>0</v>
      </c>
      <c r="CY79">
        <v>0</v>
      </c>
      <c r="CZ79">
        <v>0</v>
      </c>
      <c r="DB79">
        <v>1997302</v>
      </c>
      <c r="DC79">
        <v>0</v>
      </c>
      <c r="DD79">
        <v>0</v>
      </c>
      <c r="DE79">
        <v>265691</v>
      </c>
      <c r="DF79">
        <v>265691</v>
      </c>
      <c r="DG79">
        <v>42.75</v>
      </c>
      <c r="DH79">
        <v>0</v>
      </c>
      <c r="DI79">
        <v>0</v>
      </c>
      <c r="DK79">
        <v>3655</v>
      </c>
      <c r="DL79">
        <v>0</v>
      </c>
      <c r="DM79">
        <v>74151</v>
      </c>
      <c r="DN79">
        <v>197</v>
      </c>
      <c r="DO79">
        <v>0</v>
      </c>
      <c r="DP79">
        <v>0</v>
      </c>
      <c r="DQ79">
        <v>0</v>
      </c>
      <c r="DR79">
        <v>0</v>
      </c>
      <c r="DS79">
        <v>0</v>
      </c>
      <c r="DT79">
        <v>0</v>
      </c>
      <c r="DU79">
        <v>0</v>
      </c>
      <c r="DV79">
        <v>0</v>
      </c>
      <c r="DW79">
        <v>0</v>
      </c>
      <c r="DX79">
        <v>0</v>
      </c>
      <c r="DY79">
        <v>0</v>
      </c>
      <c r="DZ79">
        <v>0</v>
      </c>
      <c r="EA79">
        <v>0</v>
      </c>
      <c r="EB79">
        <v>0</v>
      </c>
      <c r="EC79">
        <v>4.8250000000000002</v>
      </c>
      <c r="ED79">
        <v>34485</v>
      </c>
      <c r="EE79">
        <v>0</v>
      </c>
      <c r="EF79">
        <v>0</v>
      </c>
      <c r="EG79">
        <v>0</v>
      </c>
      <c r="EH79">
        <v>39863</v>
      </c>
      <c r="EI79">
        <v>0</v>
      </c>
      <c r="EJ79">
        <v>0</v>
      </c>
      <c r="EK79">
        <v>1.5230000000000001</v>
      </c>
      <c r="EL79">
        <v>0</v>
      </c>
      <c r="EM79">
        <v>0</v>
      </c>
      <c r="EN79">
        <v>0.36899999999999999</v>
      </c>
      <c r="EO79">
        <v>0</v>
      </c>
      <c r="EP79">
        <v>0</v>
      </c>
      <c r="EQ79">
        <v>1.8920000000000001</v>
      </c>
      <c r="ER79">
        <v>0</v>
      </c>
      <c r="ES79">
        <v>6.4140000000000006</v>
      </c>
      <c r="ET79">
        <v>0</v>
      </c>
      <c r="EV79">
        <v>0</v>
      </c>
      <c r="EW79">
        <v>0</v>
      </c>
      <c r="EX79">
        <v>0</v>
      </c>
      <c r="EZ79">
        <v>2798518</v>
      </c>
      <c r="FA79">
        <v>0</v>
      </c>
      <c r="FB79">
        <v>2950759</v>
      </c>
      <c r="FC79">
        <v>0</v>
      </c>
      <c r="FD79">
        <v>0</v>
      </c>
      <c r="FE79">
        <v>434358</v>
      </c>
      <c r="FF79">
        <v>75351</v>
      </c>
      <c r="FG79">
        <v>7.0629999999999998E-2</v>
      </c>
      <c r="FH79">
        <v>3.1918000000000002E-2</v>
      </c>
      <c r="FI79">
        <v>0</v>
      </c>
      <c r="FJ79">
        <v>0</v>
      </c>
      <c r="FK79">
        <v>474.81200000000001</v>
      </c>
      <c r="FL79">
        <v>3511928</v>
      </c>
      <c r="FM79">
        <v>0</v>
      </c>
      <c r="FN79">
        <v>0</v>
      </c>
      <c r="FO79">
        <v>0</v>
      </c>
      <c r="FP79">
        <v>0</v>
      </c>
      <c r="FQ79">
        <v>0</v>
      </c>
      <c r="FR79">
        <v>0</v>
      </c>
      <c r="FS79">
        <v>0</v>
      </c>
      <c r="FT79">
        <v>0</v>
      </c>
      <c r="FU79">
        <v>0</v>
      </c>
      <c r="FV79">
        <v>0</v>
      </c>
      <c r="FW79">
        <v>0</v>
      </c>
      <c r="FX79">
        <v>0</v>
      </c>
      <c r="FY79">
        <v>0</v>
      </c>
      <c r="GB79">
        <v>0</v>
      </c>
      <c r="GC79">
        <v>0</v>
      </c>
      <c r="GD79">
        <v>0</v>
      </c>
      <c r="GF79">
        <v>0</v>
      </c>
      <c r="GG79">
        <v>0</v>
      </c>
      <c r="GH79">
        <v>0</v>
      </c>
      <c r="GI79">
        <v>0</v>
      </c>
      <c r="GK79">
        <v>0</v>
      </c>
      <c r="GL79">
        <v>0</v>
      </c>
      <c r="GM79">
        <v>0</v>
      </c>
      <c r="GN79">
        <v>0</v>
      </c>
      <c r="GO79">
        <v>0</v>
      </c>
      <c r="GQ79">
        <v>0</v>
      </c>
      <c r="GR79">
        <v>0</v>
      </c>
      <c r="GS79">
        <v>0</v>
      </c>
      <c r="GT79">
        <v>0</v>
      </c>
      <c r="HB79">
        <v>379934357</v>
      </c>
      <c r="HC79">
        <v>3.9798E-2</v>
      </c>
      <c r="HD79">
        <v>51460</v>
      </c>
      <c r="HE79">
        <v>0</v>
      </c>
      <c r="HF79">
        <v>431919</v>
      </c>
      <c r="HG79">
        <v>622</v>
      </c>
      <c r="HH79">
        <v>63802</v>
      </c>
      <c r="HI79">
        <v>0</v>
      </c>
      <c r="HJ79">
        <v>39573</v>
      </c>
      <c r="HK79">
        <v>0</v>
      </c>
      <c r="HL79">
        <v>0</v>
      </c>
      <c r="HM79">
        <v>0</v>
      </c>
      <c r="HN79">
        <v>0</v>
      </c>
      <c r="HO79">
        <v>0</v>
      </c>
      <c r="HP79">
        <v>0</v>
      </c>
      <c r="HQ79">
        <v>0</v>
      </c>
      <c r="HR79">
        <v>0</v>
      </c>
      <c r="HS79">
        <v>2798321</v>
      </c>
      <c r="HT79">
        <v>75351</v>
      </c>
      <c r="HW79">
        <v>0</v>
      </c>
      <c r="HX79">
        <v>42</v>
      </c>
      <c r="HY79">
        <v>30</v>
      </c>
      <c r="HZ79">
        <v>44</v>
      </c>
      <c r="IA79">
        <v>40</v>
      </c>
      <c r="IB79">
        <v>17</v>
      </c>
      <c r="IC79">
        <v>173</v>
      </c>
      <c r="ID79">
        <v>0</v>
      </c>
      <c r="IE79">
        <v>0</v>
      </c>
      <c r="IF79">
        <v>0</v>
      </c>
      <c r="IG79">
        <v>1</v>
      </c>
      <c r="IH79">
        <v>102.658</v>
      </c>
      <c r="II79">
        <v>0</v>
      </c>
      <c r="IJ79">
        <v>125.018</v>
      </c>
      <c r="IK79">
        <v>0</v>
      </c>
      <c r="IL79">
        <v>0</v>
      </c>
      <c r="IM79">
        <v>0</v>
      </c>
      <c r="IN79">
        <v>0</v>
      </c>
      <c r="IO79">
        <v>0</v>
      </c>
      <c r="IP79">
        <v>0</v>
      </c>
      <c r="IQ79">
        <v>125.018</v>
      </c>
      <c r="IR79">
        <v>77699</v>
      </c>
      <c r="IS79">
        <v>0</v>
      </c>
      <c r="IT79">
        <v>0</v>
      </c>
      <c r="IU79">
        <v>0</v>
      </c>
      <c r="IV79">
        <v>0</v>
      </c>
      <c r="IW79">
        <v>6215</v>
      </c>
      <c r="IX79">
        <v>0</v>
      </c>
      <c r="IY79">
        <v>0</v>
      </c>
      <c r="IZ79">
        <v>0</v>
      </c>
      <c r="JA79">
        <v>0</v>
      </c>
      <c r="JB79">
        <v>0</v>
      </c>
      <c r="JC79">
        <v>0</v>
      </c>
      <c r="JD79">
        <v>0</v>
      </c>
      <c r="JE79">
        <v>0</v>
      </c>
      <c r="JF79">
        <v>0</v>
      </c>
      <c r="JG79">
        <v>0</v>
      </c>
      <c r="JH79">
        <v>0</v>
      </c>
      <c r="JJ79">
        <v>0</v>
      </c>
      <c r="JK79">
        <v>0</v>
      </c>
      <c r="JL79">
        <v>0</v>
      </c>
      <c r="JM79">
        <v>0</v>
      </c>
      <c r="JO79">
        <v>0</v>
      </c>
      <c r="JP79">
        <v>0</v>
      </c>
      <c r="JQ79">
        <v>0</v>
      </c>
      <c r="JR79">
        <v>0</v>
      </c>
      <c r="JS79">
        <v>0</v>
      </c>
      <c r="JT79">
        <v>0</v>
      </c>
      <c r="JU79">
        <v>0</v>
      </c>
      <c r="JW79">
        <v>0</v>
      </c>
      <c r="JX79">
        <v>0</v>
      </c>
      <c r="JY79">
        <v>0</v>
      </c>
      <c r="JZ79">
        <v>0</v>
      </c>
      <c r="KD79">
        <v>0</v>
      </c>
      <c r="KE79">
        <v>7559</v>
      </c>
      <c r="KG79">
        <v>0</v>
      </c>
      <c r="KH79">
        <v>0</v>
      </c>
      <c r="KI79">
        <v>0</v>
      </c>
      <c r="KJ79">
        <v>1</v>
      </c>
      <c r="KK79">
        <v>0</v>
      </c>
      <c r="KL79">
        <v>622</v>
      </c>
      <c r="KM79">
        <v>0</v>
      </c>
      <c r="KN79">
        <v>0</v>
      </c>
      <c r="KO79">
        <v>0</v>
      </c>
      <c r="KP79">
        <v>0</v>
      </c>
      <c r="KQ79">
        <v>0</v>
      </c>
      <c r="KS79">
        <v>0</v>
      </c>
      <c r="KT79">
        <v>0</v>
      </c>
      <c r="KU79">
        <v>0</v>
      </c>
      <c r="KW79">
        <v>0</v>
      </c>
      <c r="KX79">
        <v>0</v>
      </c>
      <c r="KY79">
        <v>0</v>
      </c>
      <c r="KZ79">
        <v>0</v>
      </c>
      <c r="LA79">
        <v>0</v>
      </c>
      <c r="LB79">
        <v>0</v>
      </c>
      <c r="LD79">
        <v>0</v>
      </c>
      <c r="LE79">
        <v>0</v>
      </c>
      <c r="LF79">
        <v>0</v>
      </c>
      <c r="LG79">
        <v>0</v>
      </c>
      <c r="LH79">
        <v>0</v>
      </c>
      <c r="LI79">
        <v>0</v>
      </c>
      <c r="LJ79">
        <v>285.93600000000004</v>
      </c>
      <c r="LK79">
        <v>1</v>
      </c>
      <c r="LL79">
        <v>33540</v>
      </c>
      <c r="LM79">
        <v>6033</v>
      </c>
      <c r="LN79">
        <v>0</v>
      </c>
      <c r="LO79">
        <v>0</v>
      </c>
      <c r="LP79">
        <v>0</v>
      </c>
      <c r="LQ79">
        <v>0</v>
      </c>
      <c r="LR79">
        <v>0</v>
      </c>
      <c r="LS79">
        <v>0</v>
      </c>
      <c r="LT79">
        <v>0</v>
      </c>
      <c r="LU79">
        <v>0</v>
      </c>
      <c r="LV79">
        <v>0</v>
      </c>
      <c r="LW79">
        <v>0</v>
      </c>
      <c r="LX79">
        <v>0</v>
      </c>
      <c r="LY79">
        <v>0</v>
      </c>
      <c r="LZ79">
        <v>0</v>
      </c>
      <c r="MA79">
        <v>0</v>
      </c>
      <c r="MB79">
        <v>0</v>
      </c>
      <c r="MC79">
        <v>0</v>
      </c>
      <c r="MD79">
        <v>0</v>
      </c>
      <c r="ME79">
        <v>0</v>
      </c>
      <c r="MF79">
        <v>0</v>
      </c>
      <c r="MG79">
        <v>3359490</v>
      </c>
      <c r="MH79">
        <v>0</v>
      </c>
      <c r="MI79">
        <v>0</v>
      </c>
      <c r="MJ79">
        <v>0</v>
      </c>
      <c r="MK79">
        <v>0</v>
      </c>
      <c r="ML79">
        <v>0</v>
      </c>
    </row>
    <row r="80" spans="1:350" customFormat="1" x14ac:dyDescent="0.3">
      <c r="A80">
        <v>45755</v>
      </c>
      <c r="B80" s="4">
        <v>71810</v>
      </c>
      <c r="C80">
        <v>9</v>
      </c>
      <c r="D80">
        <v>2026</v>
      </c>
      <c r="E80">
        <v>6215</v>
      </c>
      <c r="F80">
        <v>0</v>
      </c>
      <c r="G80">
        <v>680.32800000000009</v>
      </c>
      <c r="H80">
        <v>611.38800000000003</v>
      </c>
      <c r="I80">
        <v>611.38800000000003</v>
      </c>
      <c r="J80">
        <v>680.32800000000009</v>
      </c>
      <c r="K80">
        <v>0</v>
      </c>
      <c r="L80">
        <v>6215</v>
      </c>
      <c r="M80">
        <v>0</v>
      </c>
      <c r="N80">
        <v>0</v>
      </c>
      <c r="P80">
        <v>681.96300000000008</v>
      </c>
      <c r="Q80">
        <v>0</v>
      </c>
      <c r="R80">
        <v>321299</v>
      </c>
      <c r="S80">
        <v>471.13900000000001</v>
      </c>
      <c r="U80">
        <v>0</v>
      </c>
      <c r="V80">
        <v>517.54300000000001</v>
      </c>
      <c r="W80">
        <v>321653</v>
      </c>
      <c r="X80">
        <v>321653</v>
      </c>
      <c r="Z80">
        <v>0</v>
      </c>
      <c r="AC80">
        <v>0</v>
      </c>
      <c r="AD80" t="s">
        <v>427</v>
      </c>
      <c r="AE80">
        <v>0</v>
      </c>
      <c r="AH80">
        <v>0</v>
      </c>
      <c r="AI80">
        <v>0</v>
      </c>
      <c r="AJ80">
        <v>6215</v>
      </c>
      <c r="AK80" t="s">
        <v>753</v>
      </c>
      <c r="AL80" t="s">
        <v>500</v>
      </c>
      <c r="AM80">
        <v>0</v>
      </c>
      <c r="AN80">
        <v>0</v>
      </c>
      <c r="AO80">
        <v>0</v>
      </c>
      <c r="AP80">
        <v>0</v>
      </c>
      <c r="AQ80">
        <v>0</v>
      </c>
      <c r="AS80">
        <v>0</v>
      </c>
      <c r="AT80">
        <v>0</v>
      </c>
      <c r="AU80">
        <v>0</v>
      </c>
      <c r="AV80">
        <v>0</v>
      </c>
      <c r="AW80">
        <v>7974171</v>
      </c>
      <c r="AX80">
        <v>7974666</v>
      </c>
      <c r="AY80">
        <v>0</v>
      </c>
      <c r="AZ80">
        <v>321299</v>
      </c>
      <c r="BA80">
        <v>0</v>
      </c>
      <c r="BB80">
        <v>4252</v>
      </c>
      <c r="BC80">
        <v>4225</v>
      </c>
      <c r="BD80">
        <v>10</v>
      </c>
      <c r="BE80">
        <v>27</v>
      </c>
      <c r="BF80">
        <v>6980742</v>
      </c>
      <c r="BG80">
        <v>0</v>
      </c>
      <c r="BJ80">
        <v>0</v>
      </c>
      <c r="BK80">
        <v>0</v>
      </c>
      <c r="BL80">
        <v>0</v>
      </c>
      <c r="BM80">
        <v>0</v>
      </c>
      <c r="BN80">
        <v>0</v>
      </c>
      <c r="BO80">
        <v>0</v>
      </c>
      <c r="BP80">
        <v>0</v>
      </c>
      <c r="BQ80">
        <v>818</v>
      </c>
      <c r="BS80">
        <v>0</v>
      </c>
      <c r="BT80">
        <v>0</v>
      </c>
      <c r="BU80">
        <v>0</v>
      </c>
      <c r="BV80">
        <v>0</v>
      </c>
      <c r="BW80">
        <v>0</v>
      </c>
      <c r="BY80">
        <v>0</v>
      </c>
      <c r="CA80">
        <v>0</v>
      </c>
      <c r="CB80">
        <v>0</v>
      </c>
      <c r="CC80">
        <v>0</v>
      </c>
      <c r="CD80">
        <v>0</v>
      </c>
      <c r="CE80">
        <v>0</v>
      </c>
      <c r="CF80">
        <v>0</v>
      </c>
      <c r="CG80">
        <v>0</v>
      </c>
      <c r="CH80">
        <v>0</v>
      </c>
      <c r="CI80">
        <v>0</v>
      </c>
      <c r="CJ80">
        <v>5</v>
      </c>
      <c r="CK80">
        <v>0</v>
      </c>
      <c r="CL80">
        <v>0</v>
      </c>
      <c r="CN80">
        <v>0</v>
      </c>
      <c r="CO80">
        <v>1</v>
      </c>
      <c r="CP80">
        <v>3.3000000000000002E-2</v>
      </c>
      <c r="CQ80">
        <v>0</v>
      </c>
      <c r="CR80">
        <v>680.32800000000009</v>
      </c>
      <c r="CS80">
        <v>0</v>
      </c>
      <c r="CT80">
        <v>0</v>
      </c>
      <c r="CU80">
        <v>0</v>
      </c>
      <c r="CV80">
        <v>0</v>
      </c>
      <c r="CW80">
        <v>0</v>
      </c>
      <c r="CX80">
        <v>0</v>
      </c>
      <c r="CY80">
        <v>0</v>
      </c>
      <c r="CZ80">
        <v>0</v>
      </c>
      <c r="DB80">
        <v>3799776</v>
      </c>
      <c r="DC80">
        <v>0</v>
      </c>
      <c r="DD80">
        <v>0</v>
      </c>
      <c r="DE80">
        <v>1019726</v>
      </c>
      <c r="DF80">
        <v>1020220</v>
      </c>
      <c r="DG80">
        <v>164.07500000000002</v>
      </c>
      <c r="DH80">
        <v>0</v>
      </c>
      <c r="DI80">
        <v>494</v>
      </c>
      <c r="DK80">
        <v>2826</v>
      </c>
      <c r="DL80">
        <v>0</v>
      </c>
      <c r="DM80">
        <v>175710</v>
      </c>
      <c r="DN80">
        <v>468</v>
      </c>
      <c r="DO80">
        <v>0</v>
      </c>
      <c r="DP80">
        <v>0</v>
      </c>
      <c r="DQ80">
        <v>0</v>
      </c>
      <c r="DR80">
        <v>0</v>
      </c>
      <c r="DS80">
        <v>0</v>
      </c>
      <c r="DT80">
        <v>0</v>
      </c>
      <c r="DU80">
        <v>0</v>
      </c>
      <c r="DV80">
        <v>0</v>
      </c>
      <c r="DW80">
        <v>0</v>
      </c>
      <c r="DX80">
        <v>0</v>
      </c>
      <c r="DY80">
        <v>0</v>
      </c>
      <c r="DZ80">
        <v>0</v>
      </c>
      <c r="EA80">
        <v>0</v>
      </c>
      <c r="EB80">
        <v>0</v>
      </c>
      <c r="EC80">
        <v>13.768000000000001</v>
      </c>
      <c r="ED80">
        <v>98403</v>
      </c>
      <c r="EE80">
        <v>0</v>
      </c>
      <c r="EF80">
        <v>0</v>
      </c>
      <c r="EG80">
        <v>0</v>
      </c>
      <c r="EH80">
        <v>77775</v>
      </c>
      <c r="EI80">
        <v>0</v>
      </c>
      <c r="EJ80">
        <v>0</v>
      </c>
      <c r="EK80">
        <v>3.8610000000000002</v>
      </c>
      <c r="EL80">
        <v>0</v>
      </c>
      <c r="EM80">
        <v>4.7E-2</v>
      </c>
      <c r="EN80">
        <v>0.158</v>
      </c>
      <c r="EO80">
        <v>0</v>
      </c>
      <c r="EP80">
        <v>0</v>
      </c>
      <c r="EQ80">
        <v>4.0659999999999998</v>
      </c>
      <c r="ER80">
        <v>0</v>
      </c>
      <c r="ES80">
        <v>12.514000000000001</v>
      </c>
      <c r="ET80">
        <v>0</v>
      </c>
      <c r="EV80">
        <v>0</v>
      </c>
      <c r="EW80">
        <v>0</v>
      </c>
      <c r="EX80">
        <v>0</v>
      </c>
      <c r="EZ80">
        <v>6768906</v>
      </c>
      <c r="FA80">
        <v>0</v>
      </c>
      <c r="FB80">
        <v>7089710</v>
      </c>
      <c r="FC80">
        <v>0</v>
      </c>
      <c r="FD80">
        <v>0</v>
      </c>
      <c r="FE80">
        <v>1027511</v>
      </c>
      <c r="FF80">
        <v>178249</v>
      </c>
      <c r="FG80">
        <v>7.0629999999999998E-2</v>
      </c>
      <c r="FH80">
        <v>3.1918000000000002E-2</v>
      </c>
      <c r="FI80">
        <v>0</v>
      </c>
      <c r="FJ80">
        <v>0</v>
      </c>
      <c r="FK80">
        <v>1123.2090000000001</v>
      </c>
      <c r="FL80">
        <v>8295470</v>
      </c>
      <c r="FM80">
        <v>0</v>
      </c>
      <c r="FN80">
        <v>0</v>
      </c>
      <c r="FO80">
        <v>109380</v>
      </c>
      <c r="FP80">
        <v>0</v>
      </c>
      <c r="FQ80">
        <v>109380</v>
      </c>
      <c r="FR80">
        <v>109380</v>
      </c>
      <c r="FS80">
        <v>0</v>
      </c>
      <c r="FT80">
        <v>0</v>
      </c>
      <c r="FU80">
        <v>0</v>
      </c>
      <c r="FV80">
        <v>0</v>
      </c>
      <c r="FW80">
        <v>0</v>
      </c>
      <c r="FX80">
        <v>0</v>
      </c>
      <c r="FY80">
        <v>0</v>
      </c>
      <c r="GB80">
        <v>639319</v>
      </c>
      <c r="GC80">
        <v>639319</v>
      </c>
      <c r="GD80">
        <v>64.874000000000009</v>
      </c>
      <c r="GF80">
        <v>0</v>
      </c>
      <c r="GG80">
        <v>0</v>
      </c>
      <c r="GH80">
        <v>0</v>
      </c>
      <c r="GI80">
        <v>0</v>
      </c>
      <c r="GK80">
        <v>0</v>
      </c>
      <c r="GL80">
        <v>0</v>
      </c>
      <c r="GM80">
        <v>0</v>
      </c>
      <c r="GN80">
        <v>0</v>
      </c>
      <c r="GO80">
        <v>0</v>
      </c>
      <c r="GQ80">
        <v>0</v>
      </c>
      <c r="GR80">
        <v>0</v>
      </c>
      <c r="GS80">
        <v>0</v>
      </c>
      <c r="GT80">
        <v>0</v>
      </c>
      <c r="HB80">
        <v>0</v>
      </c>
      <c r="HC80">
        <v>3.9798E-2</v>
      </c>
      <c r="HD80">
        <v>0</v>
      </c>
      <c r="HE80">
        <v>0</v>
      </c>
      <c r="HF80">
        <v>821705</v>
      </c>
      <c r="HG80">
        <v>28589</v>
      </c>
      <c r="HH80">
        <v>0</v>
      </c>
      <c r="HI80">
        <v>0</v>
      </c>
      <c r="HJ80">
        <v>115764</v>
      </c>
      <c r="HK80">
        <v>0</v>
      </c>
      <c r="HL80">
        <v>83</v>
      </c>
      <c r="HM80">
        <v>0</v>
      </c>
      <c r="HN80">
        <v>23286</v>
      </c>
      <c r="HO80">
        <v>30000</v>
      </c>
      <c r="HP80">
        <v>0</v>
      </c>
      <c r="HQ80">
        <v>0</v>
      </c>
      <c r="HR80">
        <v>0</v>
      </c>
      <c r="HS80">
        <v>6768411</v>
      </c>
      <c r="HT80">
        <v>178249</v>
      </c>
      <c r="HW80">
        <v>0</v>
      </c>
      <c r="HX80">
        <v>85</v>
      </c>
      <c r="HY80">
        <v>100</v>
      </c>
      <c r="HZ80">
        <v>128</v>
      </c>
      <c r="IA80">
        <v>146</v>
      </c>
      <c r="IB80">
        <v>185</v>
      </c>
      <c r="IC80">
        <v>644</v>
      </c>
      <c r="ID80">
        <v>0</v>
      </c>
      <c r="IE80">
        <v>0</v>
      </c>
      <c r="IF80">
        <v>0</v>
      </c>
      <c r="IG80">
        <v>46</v>
      </c>
      <c r="IH80">
        <v>0</v>
      </c>
      <c r="II80">
        <v>0</v>
      </c>
      <c r="IJ80">
        <v>517.54300000000001</v>
      </c>
      <c r="IK80">
        <v>0</v>
      </c>
      <c r="IL80">
        <v>0</v>
      </c>
      <c r="IM80">
        <v>0</v>
      </c>
      <c r="IN80">
        <v>0</v>
      </c>
      <c r="IO80">
        <v>0</v>
      </c>
      <c r="IP80">
        <v>0</v>
      </c>
      <c r="IQ80">
        <v>517.54300000000001</v>
      </c>
      <c r="IR80">
        <v>321653</v>
      </c>
      <c r="IS80">
        <v>0</v>
      </c>
      <c r="IT80">
        <v>0</v>
      </c>
      <c r="IU80">
        <v>0</v>
      </c>
      <c r="IV80">
        <v>0</v>
      </c>
      <c r="IW80">
        <v>6215</v>
      </c>
      <c r="IX80">
        <v>0</v>
      </c>
      <c r="IY80">
        <v>0</v>
      </c>
      <c r="IZ80">
        <v>0</v>
      </c>
      <c r="JA80">
        <v>0</v>
      </c>
      <c r="JB80">
        <v>0</v>
      </c>
      <c r="JC80">
        <v>0</v>
      </c>
      <c r="JD80">
        <v>0</v>
      </c>
      <c r="JE80">
        <v>0</v>
      </c>
      <c r="JF80">
        <v>3</v>
      </c>
      <c r="JG80">
        <v>21786</v>
      </c>
      <c r="JH80">
        <v>1500</v>
      </c>
      <c r="JJ80">
        <v>0</v>
      </c>
      <c r="JK80">
        <v>0</v>
      </c>
      <c r="JL80">
        <v>0</v>
      </c>
      <c r="JM80">
        <v>0</v>
      </c>
      <c r="JO80">
        <v>3.69</v>
      </c>
      <c r="JP80">
        <v>49.591000000000001</v>
      </c>
      <c r="JQ80">
        <v>11.593</v>
      </c>
      <c r="JR80">
        <v>30682</v>
      </c>
      <c r="JS80">
        <v>479819</v>
      </c>
      <c r="JT80">
        <v>128818</v>
      </c>
      <c r="JU80">
        <v>4351</v>
      </c>
      <c r="JW80">
        <v>0</v>
      </c>
      <c r="JX80">
        <v>0</v>
      </c>
      <c r="JY80">
        <v>0</v>
      </c>
      <c r="JZ80">
        <v>0</v>
      </c>
      <c r="KD80">
        <v>4351</v>
      </c>
      <c r="KE80">
        <v>7559</v>
      </c>
      <c r="KG80">
        <v>0</v>
      </c>
      <c r="KH80">
        <v>0</v>
      </c>
      <c r="KI80">
        <v>0</v>
      </c>
      <c r="KJ80">
        <v>16</v>
      </c>
      <c r="KK80">
        <v>30</v>
      </c>
      <c r="KL80">
        <v>9944</v>
      </c>
      <c r="KM80">
        <v>18645</v>
      </c>
      <c r="KN80">
        <v>0</v>
      </c>
      <c r="KO80">
        <v>0</v>
      </c>
      <c r="KP80">
        <v>0</v>
      </c>
      <c r="KQ80">
        <v>0</v>
      </c>
      <c r="KS80">
        <v>0</v>
      </c>
      <c r="KT80">
        <v>0</v>
      </c>
      <c r="KU80">
        <v>0</v>
      </c>
      <c r="KW80">
        <v>0</v>
      </c>
      <c r="KX80">
        <v>0</v>
      </c>
      <c r="KY80">
        <v>0</v>
      </c>
      <c r="KZ80">
        <v>0</v>
      </c>
      <c r="LA80">
        <v>0</v>
      </c>
      <c r="LB80">
        <v>0</v>
      </c>
      <c r="LD80">
        <v>0</v>
      </c>
      <c r="LE80">
        <v>0</v>
      </c>
      <c r="LF80">
        <v>0</v>
      </c>
      <c r="LG80">
        <v>0</v>
      </c>
      <c r="LH80">
        <v>0</v>
      </c>
      <c r="LI80">
        <v>0</v>
      </c>
      <c r="LJ80">
        <v>717.73</v>
      </c>
      <c r="LK80">
        <v>3</v>
      </c>
      <c r="LL80">
        <v>100620</v>
      </c>
      <c r="LM80">
        <v>15144</v>
      </c>
      <c r="LN80">
        <v>0</v>
      </c>
      <c r="LO80">
        <v>0</v>
      </c>
      <c r="LP80">
        <v>0</v>
      </c>
      <c r="LQ80">
        <v>0</v>
      </c>
      <c r="LR80">
        <v>0</v>
      </c>
      <c r="LS80">
        <v>0</v>
      </c>
      <c r="LT80">
        <v>0</v>
      </c>
      <c r="LU80">
        <v>0</v>
      </c>
      <c r="LV80">
        <v>0</v>
      </c>
      <c r="LW80">
        <v>0</v>
      </c>
      <c r="LX80">
        <v>0</v>
      </c>
      <c r="LY80">
        <v>0</v>
      </c>
      <c r="LZ80">
        <v>0</v>
      </c>
      <c r="MA80">
        <v>0</v>
      </c>
      <c r="MB80">
        <v>0</v>
      </c>
      <c r="MC80">
        <v>0</v>
      </c>
      <c r="MD80">
        <v>0</v>
      </c>
      <c r="ME80">
        <v>0</v>
      </c>
      <c r="MF80">
        <v>0</v>
      </c>
      <c r="MG80">
        <v>7974171</v>
      </c>
      <c r="MH80">
        <v>0</v>
      </c>
      <c r="MI80">
        <v>0</v>
      </c>
      <c r="MJ80">
        <v>0</v>
      </c>
      <c r="MK80">
        <v>0</v>
      </c>
      <c r="ML80">
        <v>0</v>
      </c>
    </row>
    <row r="81" spans="1:350" customFormat="1" x14ac:dyDescent="0.3">
      <c r="A81">
        <v>45755</v>
      </c>
      <c r="B81" s="4">
        <v>72801</v>
      </c>
      <c r="C81">
        <v>9</v>
      </c>
      <c r="D81">
        <v>2026</v>
      </c>
      <c r="E81">
        <v>6215</v>
      </c>
      <c r="F81">
        <v>0</v>
      </c>
      <c r="G81">
        <v>6235.4369999999999</v>
      </c>
      <c r="H81">
        <v>5532.4400000000005</v>
      </c>
      <c r="I81">
        <v>5532.4400000000005</v>
      </c>
      <c r="J81">
        <v>6235.4369999999999</v>
      </c>
      <c r="K81">
        <v>0</v>
      </c>
      <c r="L81">
        <v>6215</v>
      </c>
      <c r="M81">
        <v>0</v>
      </c>
      <c r="N81">
        <v>0</v>
      </c>
      <c r="P81">
        <v>6235.4369999999999</v>
      </c>
      <c r="Q81">
        <v>0</v>
      </c>
      <c r="R81">
        <v>2937758</v>
      </c>
      <c r="S81">
        <v>471.13900000000001</v>
      </c>
      <c r="U81">
        <v>0</v>
      </c>
      <c r="V81">
        <v>822.2</v>
      </c>
      <c r="W81">
        <v>510997</v>
      </c>
      <c r="X81">
        <v>510997</v>
      </c>
      <c r="Z81">
        <v>0</v>
      </c>
      <c r="AC81">
        <v>0</v>
      </c>
      <c r="AD81" t="s">
        <v>427</v>
      </c>
      <c r="AE81">
        <v>0</v>
      </c>
      <c r="AH81">
        <v>0</v>
      </c>
      <c r="AI81">
        <v>0</v>
      </c>
      <c r="AJ81">
        <v>6215</v>
      </c>
      <c r="AK81" t="s">
        <v>753</v>
      </c>
      <c r="AL81" t="s">
        <v>501</v>
      </c>
      <c r="AM81">
        <v>0</v>
      </c>
      <c r="AN81">
        <v>0</v>
      </c>
      <c r="AO81">
        <v>0</v>
      </c>
      <c r="AP81">
        <v>0</v>
      </c>
      <c r="AQ81">
        <v>0</v>
      </c>
      <c r="AS81">
        <v>0</v>
      </c>
      <c r="AT81">
        <v>0</v>
      </c>
      <c r="AU81">
        <v>0</v>
      </c>
      <c r="AV81">
        <v>0</v>
      </c>
      <c r="AW81">
        <v>76534845</v>
      </c>
      <c r="AX81">
        <v>75560870</v>
      </c>
      <c r="AY81">
        <v>0</v>
      </c>
      <c r="AZ81">
        <v>2937758</v>
      </c>
      <c r="BA81">
        <v>124.167</v>
      </c>
      <c r="BB81">
        <v>0</v>
      </c>
      <c r="BC81">
        <v>0</v>
      </c>
      <c r="BD81">
        <v>0</v>
      </c>
      <c r="BE81">
        <v>0</v>
      </c>
      <c r="BF81">
        <v>65446755</v>
      </c>
      <c r="BG81">
        <v>0</v>
      </c>
      <c r="BJ81">
        <v>0</v>
      </c>
      <c r="BK81">
        <v>0</v>
      </c>
      <c r="BL81">
        <v>0</v>
      </c>
      <c r="BM81">
        <v>0</v>
      </c>
      <c r="BN81">
        <v>0</v>
      </c>
      <c r="BO81">
        <v>0</v>
      </c>
      <c r="BP81">
        <v>0</v>
      </c>
      <c r="BQ81">
        <v>0</v>
      </c>
      <c r="BS81">
        <v>0</v>
      </c>
      <c r="BT81">
        <v>0</v>
      </c>
      <c r="BU81">
        <v>0</v>
      </c>
      <c r="BV81">
        <v>0</v>
      </c>
      <c r="BW81">
        <v>0</v>
      </c>
      <c r="BY81">
        <v>0</v>
      </c>
      <c r="CA81">
        <v>0</v>
      </c>
      <c r="CB81">
        <v>0</v>
      </c>
      <c r="CC81">
        <v>0</v>
      </c>
      <c r="CD81">
        <v>0</v>
      </c>
      <c r="CE81">
        <v>0</v>
      </c>
      <c r="CF81">
        <v>0</v>
      </c>
      <c r="CG81">
        <v>0</v>
      </c>
      <c r="CH81">
        <v>992630</v>
      </c>
      <c r="CI81">
        <v>0</v>
      </c>
      <c r="CJ81">
        <v>4</v>
      </c>
      <c r="CK81">
        <v>0</v>
      </c>
      <c r="CL81">
        <v>0</v>
      </c>
      <c r="CN81">
        <v>0</v>
      </c>
      <c r="CO81">
        <v>1</v>
      </c>
      <c r="CP81">
        <v>0</v>
      </c>
      <c r="CQ81">
        <v>16.917000000000002</v>
      </c>
      <c r="CR81">
        <v>6235.4369999999999</v>
      </c>
      <c r="CS81">
        <v>0</v>
      </c>
      <c r="CT81">
        <v>0</v>
      </c>
      <c r="CU81">
        <v>0</v>
      </c>
      <c r="CV81">
        <v>0</v>
      </c>
      <c r="CW81">
        <v>0</v>
      </c>
      <c r="CX81">
        <v>0</v>
      </c>
      <c r="CY81">
        <v>0</v>
      </c>
      <c r="CZ81">
        <v>0</v>
      </c>
      <c r="DB81">
        <v>34384115</v>
      </c>
      <c r="DC81">
        <v>0</v>
      </c>
      <c r="DD81">
        <v>0</v>
      </c>
      <c r="DE81">
        <v>8001579</v>
      </c>
      <c r="DF81">
        <v>8016495</v>
      </c>
      <c r="DG81">
        <v>1287.463</v>
      </c>
      <c r="DH81">
        <v>0</v>
      </c>
      <c r="DI81">
        <v>0</v>
      </c>
      <c r="DK81">
        <v>0</v>
      </c>
      <c r="DL81">
        <v>0</v>
      </c>
      <c r="DM81">
        <v>7006588</v>
      </c>
      <c r="DN81">
        <v>18655</v>
      </c>
      <c r="DO81">
        <v>0</v>
      </c>
      <c r="DP81">
        <v>0</v>
      </c>
      <c r="DQ81">
        <v>0</v>
      </c>
      <c r="DR81">
        <v>0</v>
      </c>
      <c r="DS81">
        <v>0</v>
      </c>
      <c r="DT81">
        <v>0</v>
      </c>
      <c r="DU81">
        <v>0</v>
      </c>
      <c r="DV81">
        <v>0</v>
      </c>
      <c r="DW81">
        <v>0</v>
      </c>
      <c r="DX81">
        <v>0</v>
      </c>
      <c r="DY81">
        <v>0</v>
      </c>
      <c r="DZ81">
        <v>0</v>
      </c>
      <c r="EA81">
        <v>0.20900000000000002</v>
      </c>
      <c r="EB81">
        <v>2.7770000000000001</v>
      </c>
      <c r="EC81">
        <v>636.79300000000001</v>
      </c>
      <c r="ED81">
        <v>4551319</v>
      </c>
      <c r="EE81">
        <v>0</v>
      </c>
      <c r="EF81">
        <v>0</v>
      </c>
      <c r="EG81">
        <v>0</v>
      </c>
      <c r="EH81">
        <v>2473924</v>
      </c>
      <c r="EI81">
        <v>0</v>
      </c>
      <c r="EJ81">
        <v>0</v>
      </c>
      <c r="EK81">
        <v>100.825</v>
      </c>
      <c r="EL81">
        <v>13.449</v>
      </c>
      <c r="EM81">
        <v>22.662000000000003</v>
      </c>
      <c r="EN81">
        <v>3.6440000000000001</v>
      </c>
      <c r="EO81">
        <v>0</v>
      </c>
      <c r="EP81">
        <v>0</v>
      </c>
      <c r="EQ81">
        <v>130.11700000000002</v>
      </c>
      <c r="ER81">
        <v>0</v>
      </c>
      <c r="ES81">
        <v>398.05700000000002</v>
      </c>
      <c r="ET81">
        <v>0</v>
      </c>
      <c r="EV81">
        <v>0</v>
      </c>
      <c r="EW81">
        <v>0</v>
      </c>
      <c r="EX81">
        <v>0</v>
      </c>
      <c r="EZ81">
        <v>64256472</v>
      </c>
      <c r="FA81">
        <v>0</v>
      </c>
      <c r="FB81">
        <v>67175575</v>
      </c>
      <c r="FC81">
        <v>0</v>
      </c>
      <c r="FD81">
        <v>0</v>
      </c>
      <c r="FE81">
        <v>9633254</v>
      </c>
      <c r="FF81">
        <v>1671144</v>
      </c>
      <c r="FG81">
        <v>7.0629999999999998E-2</v>
      </c>
      <c r="FH81">
        <v>3.1918000000000002E-2</v>
      </c>
      <c r="FI81">
        <v>0</v>
      </c>
      <c r="FJ81">
        <v>0</v>
      </c>
      <c r="FK81">
        <v>10530.451000000001</v>
      </c>
      <c r="FL81">
        <v>79472603</v>
      </c>
      <c r="FM81">
        <v>0</v>
      </c>
      <c r="FN81">
        <v>0</v>
      </c>
      <c r="FO81">
        <v>17828</v>
      </c>
      <c r="FP81">
        <v>0</v>
      </c>
      <c r="FQ81">
        <v>17828</v>
      </c>
      <c r="FR81">
        <v>17828</v>
      </c>
      <c r="FS81">
        <v>0</v>
      </c>
      <c r="FT81">
        <v>0</v>
      </c>
      <c r="FU81">
        <v>0</v>
      </c>
      <c r="FV81">
        <v>0</v>
      </c>
      <c r="FW81">
        <v>0</v>
      </c>
      <c r="FX81">
        <v>0</v>
      </c>
      <c r="FY81">
        <v>0</v>
      </c>
      <c r="GB81">
        <v>5812964</v>
      </c>
      <c r="GC81">
        <v>5812964</v>
      </c>
      <c r="GD81">
        <v>572.88</v>
      </c>
      <c r="GF81">
        <v>0</v>
      </c>
      <c r="GG81">
        <v>0</v>
      </c>
      <c r="GH81">
        <v>0</v>
      </c>
      <c r="GI81">
        <v>0</v>
      </c>
      <c r="GK81">
        <v>0</v>
      </c>
      <c r="GL81">
        <v>0</v>
      </c>
      <c r="GM81">
        <v>0</v>
      </c>
      <c r="GN81">
        <v>0</v>
      </c>
      <c r="GO81">
        <v>0</v>
      </c>
      <c r="GQ81">
        <v>0</v>
      </c>
      <c r="GR81">
        <v>0</v>
      </c>
      <c r="GS81">
        <v>0</v>
      </c>
      <c r="GT81">
        <v>0</v>
      </c>
      <c r="HB81">
        <v>379934357</v>
      </c>
      <c r="HC81">
        <v>3.9798E-2</v>
      </c>
      <c r="HD81">
        <v>992630</v>
      </c>
      <c r="HE81">
        <v>0</v>
      </c>
      <c r="HF81">
        <v>7435599</v>
      </c>
      <c r="HG81">
        <v>233063</v>
      </c>
      <c r="HH81">
        <v>8577</v>
      </c>
      <c r="HI81">
        <v>0</v>
      </c>
      <c r="HJ81">
        <v>1697251</v>
      </c>
      <c r="HK81">
        <v>81086</v>
      </c>
      <c r="HL81">
        <v>81742</v>
      </c>
      <c r="HM81">
        <v>8000</v>
      </c>
      <c r="HN81">
        <v>314451</v>
      </c>
      <c r="HO81">
        <v>0</v>
      </c>
      <c r="HP81">
        <v>1565740</v>
      </c>
      <c r="HQ81">
        <v>0</v>
      </c>
      <c r="HR81">
        <v>0</v>
      </c>
      <c r="HS81">
        <v>64237817</v>
      </c>
      <c r="HT81">
        <v>1671144</v>
      </c>
      <c r="HW81">
        <v>0</v>
      </c>
      <c r="HX81">
        <v>904</v>
      </c>
      <c r="HY81">
        <v>948</v>
      </c>
      <c r="HZ81">
        <v>992</v>
      </c>
      <c r="IA81">
        <v>1133</v>
      </c>
      <c r="IB81">
        <v>1140</v>
      </c>
      <c r="IC81">
        <v>5117</v>
      </c>
      <c r="ID81">
        <v>12</v>
      </c>
      <c r="IE81">
        <v>0</v>
      </c>
      <c r="IF81">
        <v>0</v>
      </c>
      <c r="IG81">
        <v>375</v>
      </c>
      <c r="IH81">
        <v>13.8</v>
      </c>
      <c r="II81">
        <v>5693.6</v>
      </c>
      <c r="IJ81">
        <v>822.2</v>
      </c>
      <c r="IK81">
        <v>3.923</v>
      </c>
      <c r="IL81">
        <v>0</v>
      </c>
      <c r="IM81">
        <v>0</v>
      </c>
      <c r="IN81">
        <v>2</v>
      </c>
      <c r="IO81">
        <v>2</v>
      </c>
      <c r="IP81">
        <v>5697.5230000000001</v>
      </c>
      <c r="IQ81">
        <v>822.2</v>
      </c>
      <c r="IR81">
        <v>510997</v>
      </c>
      <c r="IS81">
        <v>1079</v>
      </c>
      <c r="IT81">
        <v>0</v>
      </c>
      <c r="IU81">
        <v>0</v>
      </c>
      <c r="IV81">
        <v>8000</v>
      </c>
      <c r="IW81">
        <v>6215</v>
      </c>
      <c r="IX81">
        <v>0</v>
      </c>
      <c r="IY81">
        <v>0</v>
      </c>
      <c r="IZ81">
        <v>1566819</v>
      </c>
      <c r="JA81">
        <v>14916</v>
      </c>
      <c r="JB81">
        <v>1</v>
      </c>
      <c r="JC81">
        <v>7756</v>
      </c>
      <c r="JD81">
        <v>16</v>
      </c>
      <c r="JE81">
        <v>169508</v>
      </c>
      <c r="JF81">
        <v>34</v>
      </c>
      <c r="JG81">
        <v>120187</v>
      </c>
      <c r="JH81">
        <v>17000</v>
      </c>
      <c r="JJ81">
        <v>0</v>
      </c>
      <c r="JK81">
        <v>0</v>
      </c>
      <c r="JL81">
        <v>0</v>
      </c>
      <c r="JM81">
        <v>0</v>
      </c>
      <c r="JO81">
        <v>5.9039999999999999</v>
      </c>
      <c r="JP81">
        <v>373.35200000000003</v>
      </c>
      <c r="JQ81">
        <v>193.624</v>
      </c>
      <c r="JR81">
        <v>49091</v>
      </c>
      <c r="JS81">
        <v>3612375</v>
      </c>
      <c r="JT81">
        <v>2151498</v>
      </c>
      <c r="JU81">
        <v>0</v>
      </c>
      <c r="JW81">
        <v>0</v>
      </c>
      <c r="JX81">
        <v>0</v>
      </c>
      <c r="JY81">
        <v>0</v>
      </c>
      <c r="JZ81">
        <v>0</v>
      </c>
      <c r="KD81">
        <v>0</v>
      </c>
      <c r="KE81">
        <v>7559</v>
      </c>
      <c r="KG81">
        <v>0</v>
      </c>
      <c r="KH81">
        <v>0</v>
      </c>
      <c r="KI81">
        <v>0</v>
      </c>
      <c r="KJ81">
        <v>95</v>
      </c>
      <c r="KK81">
        <v>280</v>
      </c>
      <c r="KL81">
        <v>59043</v>
      </c>
      <c r="KM81">
        <v>174020</v>
      </c>
      <c r="KN81">
        <v>0</v>
      </c>
      <c r="KO81">
        <v>0</v>
      </c>
      <c r="KP81">
        <v>0</v>
      </c>
      <c r="KQ81">
        <v>0</v>
      </c>
      <c r="KS81">
        <v>0</v>
      </c>
      <c r="KT81">
        <v>0</v>
      </c>
      <c r="KU81">
        <v>0</v>
      </c>
      <c r="KW81">
        <v>0</v>
      </c>
      <c r="KX81">
        <v>0</v>
      </c>
      <c r="KY81">
        <v>0</v>
      </c>
      <c r="KZ81">
        <v>0</v>
      </c>
      <c r="LA81">
        <v>0</v>
      </c>
      <c r="LB81">
        <v>0</v>
      </c>
      <c r="LD81">
        <v>0</v>
      </c>
      <c r="LE81">
        <v>0</v>
      </c>
      <c r="LF81">
        <v>0</v>
      </c>
      <c r="LG81">
        <v>0</v>
      </c>
      <c r="LH81">
        <v>0</v>
      </c>
      <c r="LI81">
        <v>0</v>
      </c>
      <c r="LJ81">
        <v>4138.9130000000005</v>
      </c>
      <c r="LK81">
        <v>48</v>
      </c>
      <c r="LL81">
        <v>1609920</v>
      </c>
      <c r="LM81">
        <v>87331</v>
      </c>
      <c r="LN81">
        <v>0</v>
      </c>
      <c r="LO81">
        <v>0</v>
      </c>
      <c r="LP81">
        <v>0</v>
      </c>
      <c r="LQ81">
        <v>0</v>
      </c>
      <c r="LR81">
        <v>0</v>
      </c>
      <c r="LS81">
        <v>0</v>
      </c>
      <c r="LT81">
        <v>0</v>
      </c>
      <c r="LU81">
        <v>0</v>
      </c>
      <c r="LV81">
        <v>0</v>
      </c>
      <c r="LW81">
        <v>0</v>
      </c>
      <c r="LX81">
        <v>0</v>
      </c>
      <c r="LY81">
        <v>0</v>
      </c>
      <c r="LZ81">
        <v>0</v>
      </c>
      <c r="MA81">
        <v>0</v>
      </c>
      <c r="MB81">
        <v>0</v>
      </c>
      <c r="MC81">
        <v>0</v>
      </c>
      <c r="MD81">
        <v>0</v>
      </c>
      <c r="ME81">
        <v>0</v>
      </c>
      <c r="MF81">
        <v>0</v>
      </c>
      <c r="MG81">
        <v>76534845</v>
      </c>
      <c r="MH81">
        <v>0</v>
      </c>
      <c r="MI81">
        <v>0</v>
      </c>
      <c r="MJ81">
        <v>0</v>
      </c>
      <c r="MK81">
        <v>0</v>
      </c>
      <c r="ML81">
        <v>0</v>
      </c>
    </row>
    <row r="82" spans="1:350" customFormat="1" x14ac:dyDescent="0.3">
      <c r="A82">
        <v>45755</v>
      </c>
      <c r="B82" s="4">
        <v>72802</v>
      </c>
      <c r="C82">
        <v>9</v>
      </c>
      <c r="D82">
        <v>2026</v>
      </c>
      <c r="E82">
        <v>6215</v>
      </c>
      <c r="F82">
        <v>0</v>
      </c>
      <c r="G82">
        <v>101.13300000000001</v>
      </c>
      <c r="H82">
        <v>83.878</v>
      </c>
      <c r="I82">
        <v>83.878</v>
      </c>
      <c r="J82">
        <v>101.13300000000001</v>
      </c>
      <c r="K82">
        <v>0</v>
      </c>
      <c r="L82">
        <v>6215</v>
      </c>
      <c r="M82">
        <v>0</v>
      </c>
      <c r="N82">
        <v>0</v>
      </c>
      <c r="P82">
        <v>100.75</v>
      </c>
      <c r="Q82">
        <v>0</v>
      </c>
      <c r="R82">
        <v>47467</v>
      </c>
      <c r="S82">
        <v>471.13900000000001</v>
      </c>
      <c r="U82">
        <v>0</v>
      </c>
      <c r="V82">
        <v>6.367</v>
      </c>
      <c r="W82">
        <v>3957</v>
      </c>
      <c r="X82">
        <v>3957</v>
      </c>
      <c r="Z82">
        <v>0</v>
      </c>
      <c r="AC82">
        <v>0</v>
      </c>
      <c r="AD82" t="s">
        <v>427</v>
      </c>
      <c r="AE82">
        <v>0</v>
      </c>
      <c r="AH82">
        <v>0</v>
      </c>
      <c r="AI82">
        <v>0</v>
      </c>
      <c r="AJ82">
        <v>6215</v>
      </c>
      <c r="AK82" t="s">
        <v>753</v>
      </c>
      <c r="AL82" t="s">
        <v>502</v>
      </c>
      <c r="AM82">
        <v>0</v>
      </c>
      <c r="AN82">
        <v>0</v>
      </c>
      <c r="AO82">
        <v>0</v>
      </c>
      <c r="AP82">
        <v>0</v>
      </c>
      <c r="AQ82">
        <v>0</v>
      </c>
      <c r="AS82">
        <v>0</v>
      </c>
      <c r="AT82">
        <v>0</v>
      </c>
      <c r="AU82">
        <v>0</v>
      </c>
      <c r="AV82">
        <v>0</v>
      </c>
      <c r="AW82">
        <v>1431179</v>
      </c>
      <c r="AX82">
        <v>1415902</v>
      </c>
      <c r="AY82">
        <v>0</v>
      </c>
      <c r="AZ82">
        <v>47467</v>
      </c>
      <c r="BA82">
        <v>5</v>
      </c>
      <c r="BB82">
        <v>0</v>
      </c>
      <c r="BC82">
        <v>0</v>
      </c>
      <c r="BD82">
        <v>0</v>
      </c>
      <c r="BE82">
        <v>0</v>
      </c>
      <c r="BF82">
        <v>1231745</v>
      </c>
      <c r="BG82">
        <v>0</v>
      </c>
      <c r="BJ82">
        <v>0</v>
      </c>
      <c r="BK82">
        <v>0</v>
      </c>
      <c r="BL82">
        <v>0</v>
      </c>
      <c r="BM82">
        <v>0</v>
      </c>
      <c r="BN82">
        <v>0</v>
      </c>
      <c r="BO82">
        <v>0</v>
      </c>
      <c r="BP82">
        <v>0</v>
      </c>
      <c r="BQ82">
        <v>917</v>
      </c>
      <c r="BS82">
        <v>0</v>
      </c>
      <c r="BT82">
        <v>0</v>
      </c>
      <c r="BU82">
        <v>0</v>
      </c>
      <c r="BV82">
        <v>0</v>
      </c>
      <c r="BW82">
        <v>0</v>
      </c>
      <c r="BY82">
        <v>0</v>
      </c>
      <c r="CA82">
        <v>0</v>
      </c>
      <c r="CB82">
        <v>0</v>
      </c>
      <c r="CC82">
        <v>0</v>
      </c>
      <c r="CD82">
        <v>0</v>
      </c>
      <c r="CE82">
        <v>0</v>
      </c>
      <c r="CF82">
        <v>0</v>
      </c>
      <c r="CG82">
        <v>0</v>
      </c>
      <c r="CH82">
        <v>16100</v>
      </c>
      <c r="CI82">
        <v>0</v>
      </c>
      <c r="CJ82">
        <v>4</v>
      </c>
      <c r="CK82">
        <v>0</v>
      </c>
      <c r="CL82">
        <v>0</v>
      </c>
      <c r="CN82">
        <v>0</v>
      </c>
      <c r="CO82">
        <v>1</v>
      </c>
      <c r="CP82">
        <v>3.6000000000000004E-2</v>
      </c>
      <c r="CQ82">
        <v>0</v>
      </c>
      <c r="CR82">
        <v>101.13300000000001</v>
      </c>
      <c r="CS82">
        <v>0</v>
      </c>
      <c r="CT82">
        <v>0</v>
      </c>
      <c r="CU82">
        <v>0</v>
      </c>
      <c r="CV82">
        <v>0</v>
      </c>
      <c r="CW82">
        <v>0</v>
      </c>
      <c r="CX82">
        <v>0</v>
      </c>
      <c r="CY82">
        <v>0</v>
      </c>
      <c r="CZ82">
        <v>0</v>
      </c>
      <c r="DB82">
        <v>521302</v>
      </c>
      <c r="DC82">
        <v>0</v>
      </c>
      <c r="DD82">
        <v>0</v>
      </c>
      <c r="DE82">
        <v>158094</v>
      </c>
      <c r="DF82">
        <v>158633</v>
      </c>
      <c r="DG82">
        <v>25.438000000000002</v>
      </c>
      <c r="DH82">
        <v>0</v>
      </c>
      <c r="DI82">
        <v>539</v>
      </c>
      <c r="DK82">
        <v>4334</v>
      </c>
      <c r="DL82">
        <v>0</v>
      </c>
      <c r="DM82">
        <v>309029</v>
      </c>
      <c r="DN82">
        <v>823</v>
      </c>
      <c r="DO82">
        <v>0</v>
      </c>
      <c r="DP82">
        <v>0</v>
      </c>
      <c r="DQ82">
        <v>0</v>
      </c>
      <c r="DR82">
        <v>0</v>
      </c>
      <c r="DS82">
        <v>0</v>
      </c>
      <c r="DT82">
        <v>0</v>
      </c>
      <c r="DU82">
        <v>0</v>
      </c>
      <c r="DV82">
        <v>0</v>
      </c>
      <c r="DW82">
        <v>0</v>
      </c>
      <c r="DX82">
        <v>0</v>
      </c>
      <c r="DY82">
        <v>0</v>
      </c>
      <c r="DZ82">
        <v>0</v>
      </c>
      <c r="EA82">
        <v>0</v>
      </c>
      <c r="EB82">
        <v>0</v>
      </c>
      <c r="EC82">
        <v>1.95</v>
      </c>
      <c r="ED82">
        <v>13937</v>
      </c>
      <c r="EE82">
        <v>0</v>
      </c>
      <c r="EF82">
        <v>0</v>
      </c>
      <c r="EG82">
        <v>0</v>
      </c>
      <c r="EH82">
        <v>42641</v>
      </c>
      <c r="EI82">
        <v>253274</v>
      </c>
      <c r="EJ82">
        <v>10.188000000000001</v>
      </c>
      <c r="EK82">
        <v>2.2370000000000001</v>
      </c>
      <c r="EL82">
        <v>0</v>
      </c>
      <c r="EM82">
        <v>0</v>
      </c>
      <c r="EN82">
        <v>0.03</v>
      </c>
      <c r="EO82">
        <v>0</v>
      </c>
      <c r="EP82">
        <v>0</v>
      </c>
      <c r="EQ82">
        <v>12.455</v>
      </c>
      <c r="ER82">
        <v>0</v>
      </c>
      <c r="ES82">
        <v>6.8610000000000007</v>
      </c>
      <c r="ET82">
        <v>0</v>
      </c>
      <c r="EV82">
        <v>0</v>
      </c>
      <c r="EW82">
        <v>0</v>
      </c>
      <c r="EX82">
        <v>0</v>
      </c>
      <c r="EZ82">
        <v>1203147</v>
      </c>
      <c r="FA82">
        <v>0</v>
      </c>
      <c r="FB82">
        <v>1249791</v>
      </c>
      <c r="FC82">
        <v>0</v>
      </c>
      <c r="FD82">
        <v>0</v>
      </c>
      <c r="FE82">
        <v>181303</v>
      </c>
      <c r="FF82">
        <v>31452</v>
      </c>
      <c r="FG82">
        <v>7.0629999999999998E-2</v>
      </c>
      <c r="FH82">
        <v>3.1918000000000002E-2</v>
      </c>
      <c r="FI82">
        <v>0</v>
      </c>
      <c r="FJ82">
        <v>0</v>
      </c>
      <c r="FK82">
        <v>198.18900000000002</v>
      </c>
      <c r="FL82">
        <v>1478646</v>
      </c>
      <c r="FM82">
        <v>0</v>
      </c>
      <c r="FN82">
        <v>0</v>
      </c>
      <c r="FO82">
        <v>0</v>
      </c>
      <c r="FP82">
        <v>0</v>
      </c>
      <c r="FQ82">
        <v>0</v>
      </c>
      <c r="FR82">
        <v>0</v>
      </c>
      <c r="FS82">
        <v>0</v>
      </c>
      <c r="FT82">
        <v>0</v>
      </c>
      <c r="FU82">
        <v>0</v>
      </c>
      <c r="FV82">
        <v>0</v>
      </c>
      <c r="FW82">
        <v>0</v>
      </c>
      <c r="FX82">
        <v>0</v>
      </c>
      <c r="FY82">
        <v>0</v>
      </c>
      <c r="GB82">
        <v>49291</v>
      </c>
      <c r="GC82">
        <v>49291</v>
      </c>
      <c r="GD82">
        <v>4.8</v>
      </c>
      <c r="GF82">
        <v>0</v>
      </c>
      <c r="GG82">
        <v>0</v>
      </c>
      <c r="GH82">
        <v>0</v>
      </c>
      <c r="GI82">
        <v>0</v>
      </c>
      <c r="GK82">
        <v>0</v>
      </c>
      <c r="GL82">
        <v>0</v>
      </c>
      <c r="GM82">
        <v>0</v>
      </c>
      <c r="GN82">
        <v>0</v>
      </c>
      <c r="GO82">
        <v>0</v>
      </c>
      <c r="GQ82">
        <v>0</v>
      </c>
      <c r="GR82">
        <v>0</v>
      </c>
      <c r="GS82">
        <v>0</v>
      </c>
      <c r="GT82">
        <v>0</v>
      </c>
      <c r="HB82">
        <v>379934357</v>
      </c>
      <c r="HC82">
        <v>3.9798E-2</v>
      </c>
      <c r="HD82">
        <v>16100</v>
      </c>
      <c r="HE82">
        <v>0</v>
      </c>
      <c r="HF82">
        <v>112732</v>
      </c>
      <c r="HG82">
        <v>3729</v>
      </c>
      <c r="HH82">
        <v>0</v>
      </c>
      <c r="HI82">
        <v>0</v>
      </c>
      <c r="HJ82">
        <v>69249</v>
      </c>
      <c r="HK82">
        <v>1166</v>
      </c>
      <c r="HL82">
        <v>1408</v>
      </c>
      <c r="HM82">
        <v>3000</v>
      </c>
      <c r="HN82">
        <v>0</v>
      </c>
      <c r="HO82">
        <v>0</v>
      </c>
      <c r="HP82">
        <v>12761</v>
      </c>
      <c r="HQ82">
        <v>0</v>
      </c>
      <c r="HR82">
        <v>0</v>
      </c>
      <c r="HS82">
        <v>1202324</v>
      </c>
      <c r="HT82">
        <v>31452</v>
      </c>
      <c r="HW82">
        <v>0</v>
      </c>
      <c r="HX82">
        <v>8</v>
      </c>
      <c r="HY82">
        <v>9</v>
      </c>
      <c r="HZ82">
        <v>6</v>
      </c>
      <c r="IA82">
        <v>6</v>
      </c>
      <c r="IB82">
        <v>67</v>
      </c>
      <c r="IC82">
        <v>96</v>
      </c>
      <c r="ID82">
        <v>0</v>
      </c>
      <c r="IE82">
        <v>0</v>
      </c>
      <c r="IF82">
        <v>0</v>
      </c>
      <c r="IG82">
        <v>6</v>
      </c>
      <c r="IH82">
        <v>0</v>
      </c>
      <c r="II82">
        <v>46.402999999999999</v>
      </c>
      <c r="IJ82">
        <v>6.367</v>
      </c>
      <c r="IK82">
        <v>12.85</v>
      </c>
      <c r="IL82">
        <v>0</v>
      </c>
      <c r="IM82">
        <v>1</v>
      </c>
      <c r="IN82">
        <v>0</v>
      </c>
      <c r="IO82">
        <v>1</v>
      </c>
      <c r="IP82">
        <v>59.253</v>
      </c>
      <c r="IQ82">
        <v>6.367</v>
      </c>
      <c r="IR82">
        <v>3957</v>
      </c>
      <c r="IS82">
        <v>3534</v>
      </c>
      <c r="IT82">
        <v>0</v>
      </c>
      <c r="IU82">
        <v>3000</v>
      </c>
      <c r="IV82">
        <v>0</v>
      </c>
      <c r="IW82">
        <v>6215</v>
      </c>
      <c r="IX82">
        <v>0</v>
      </c>
      <c r="IY82">
        <v>0</v>
      </c>
      <c r="IZ82">
        <v>16295</v>
      </c>
      <c r="JA82">
        <v>0</v>
      </c>
      <c r="JB82">
        <v>0</v>
      </c>
      <c r="JC82">
        <v>0</v>
      </c>
      <c r="JD82">
        <v>0</v>
      </c>
      <c r="JE82">
        <v>0</v>
      </c>
      <c r="JF82">
        <v>0</v>
      </c>
      <c r="JG82">
        <v>0</v>
      </c>
      <c r="JH82">
        <v>0</v>
      </c>
      <c r="JJ82">
        <v>0</v>
      </c>
      <c r="JK82">
        <v>0</v>
      </c>
      <c r="JL82">
        <v>0</v>
      </c>
      <c r="JM82">
        <v>0</v>
      </c>
      <c r="JO82">
        <v>0</v>
      </c>
      <c r="JP82">
        <v>2.8170000000000002</v>
      </c>
      <c r="JQ82">
        <v>1.9830000000000001</v>
      </c>
      <c r="JR82">
        <v>0</v>
      </c>
      <c r="JS82">
        <v>27256</v>
      </c>
      <c r="JT82">
        <v>22035</v>
      </c>
      <c r="JU82">
        <v>0</v>
      </c>
      <c r="JW82">
        <v>0</v>
      </c>
      <c r="JX82">
        <v>0</v>
      </c>
      <c r="JY82">
        <v>0</v>
      </c>
      <c r="JZ82">
        <v>0</v>
      </c>
      <c r="KD82">
        <v>0</v>
      </c>
      <c r="KE82">
        <v>7559</v>
      </c>
      <c r="KG82">
        <v>0</v>
      </c>
      <c r="KH82">
        <v>0</v>
      </c>
      <c r="KI82">
        <v>0</v>
      </c>
      <c r="KJ82">
        <v>1</v>
      </c>
      <c r="KK82">
        <v>5</v>
      </c>
      <c r="KL82">
        <v>622</v>
      </c>
      <c r="KM82">
        <v>3108</v>
      </c>
      <c r="KN82">
        <v>0</v>
      </c>
      <c r="KO82">
        <v>0</v>
      </c>
      <c r="KP82">
        <v>0</v>
      </c>
      <c r="KQ82">
        <v>0</v>
      </c>
      <c r="KS82">
        <v>0</v>
      </c>
      <c r="KT82">
        <v>0</v>
      </c>
      <c r="KU82">
        <v>0</v>
      </c>
      <c r="KW82">
        <v>0</v>
      </c>
      <c r="KX82">
        <v>0</v>
      </c>
      <c r="KY82">
        <v>0</v>
      </c>
      <c r="KZ82">
        <v>0</v>
      </c>
      <c r="LA82">
        <v>0</v>
      </c>
      <c r="LB82">
        <v>0</v>
      </c>
      <c r="LD82">
        <v>0</v>
      </c>
      <c r="LE82">
        <v>0</v>
      </c>
      <c r="LF82">
        <v>0</v>
      </c>
      <c r="LG82">
        <v>0</v>
      </c>
      <c r="LH82">
        <v>0</v>
      </c>
      <c r="LI82">
        <v>0</v>
      </c>
      <c r="LJ82">
        <v>102.77300000000001</v>
      </c>
      <c r="LK82">
        <v>2</v>
      </c>
      <c r="LL82">
        <v>67080</v>
      </c>
      <c r="LM82">
        <v>2169</v>
      </c>
      <c r="LN82">
        <v>0</v>
      </c>
      <c r="LO82">
        <v>0</v>
      </c>
      <c r="LP82">
        <v>0</v>
      </c>
      <c r="LQ82">
        <v>0</v>
      </c>
      <c r="LR82">
        <v>0</v>
      </c>
      <c r="LS82">
        <v>0</v>
      </c>
      <c r="LT82">
        <v>0</v>
      </c>
      <c r="LU82">
        <v>0</v>
      </c>
      <c r="LV82">
        <v>0</v>
      </c>
      <c r="LW82">
        <v>0</v>
      </c>
      <c r="LX82">
        <v>0</v>
      </c>
      <c r="LY82">
        <v>0</v>
      </c>
      <c r="LZ82">
        <v>0</v>
      </c>
      <c r="MA82">
        <v>0</v>
      </c>
      <c r="MB82">
        <v>0</v>
      </c>
      <c r="MC82">
        <v>0</v>
      </c>
      <c r="MD82">
        <v>0</v>
      </c>
      <c r="ME82">
        <v>0</v>
      </c>
      <c r="MF82">
        <v>0</v>
      </c>
      <c r="MG82">
        <v>1431179</v>
      </c>
      <c r="MH82">
        <v>0</v>
      </c>
      <c r="MI82">
        <v>0</v>
      </c>
      <c r="MJ82">
        <v>0</v>
      </c>
      <c r="MK82">
        <v>0</v>
      </c>
      <c r="ML82">
        <v>0</v>
      </c>
    </row>
    <row r="83" spans="1:350" customFormat="1" x14ac:dyDescent="0.3">
      <c r="A83">
        <v>45755</v>
      </c>
      <c r="B83" s="4">
        <v>84802</v>
      </c>
      <c r="C83">
        <v>9</v>
      </c>
      <c r="D83">
        <v>2026</v>
      </c>
      <c r="E83">
        <v>6215</v>
      </c>
      <c r="F83">
        <v>0</v>
      </c>
      <c r="G83">
        <v>1440.452</v>
      </c>
      <c r="H83">
        <v>1296.684</v>
      </c>
      <c r="I83">
        <v>1296.684</v>
      </c>
      <c r="J83">
        <v>1440.452</v>
      </c>
      <c r="K83">
        <v>0</v>
      </c>
      <c r="L83">
        <v>6215</v>
      </c>
      <c r="M83">
        <v>0</v>
      </c>
      <c r="N83">
        <v>0</v>
      </c>
      <c r="P83">
        <v>1444.2830000000001</v>
      </c>
      <c r="Q83">
        <v>0</v>
      </c>
      <c r="R83">
        <v>680458</v>
      </c>
      <c r="S83">
        <v>471.13900000000001</v>
      </c>
      <c r="U83">
        <v>0</v>
      </c>
      <c r="V83">
        <v>284.53200000000004</v>
      </c>
      <c r="W83">
        <v>176837</v>
      </c>
      <c r="X83">
        <v>176837</v>
      </c>
      <c r="Z83">
        <v>0</v>
      </c>
      <c r="AC83">
        <v>0</v>
      </c>
      <c r="AD83" t="s">
        <v>427</v>
      </c>
      <c r="AE83">
        <v>0</v>
      </c>
      <c r="AH83">
        <v>0</v>
      </c>
      <c r="AI83">
        <v>0</v>
      </c>
      <c r="AJ83">
        <v>6215</v>
      </c>
      <c r="AK83" t="s">
        <v>753</v>
      </c>
      <c r="AL83" t="s">
        <v>503</v>
      </c>
      <c r="AM83">
        <v>0</v>
      </c>
      <c r="AN83">
        <v>0</v>
      </c>
      <c r="AO83">
        <v>0</v>
      </c>
      <c r="AP83">
        <v>0</v>
      </c>
      <c r="AQ83">
        <v>0</v>
      </c>
      <c r="AS83">
        <v>0</v>
      </c>
      <c r="AT83">
        <v>0</v>
      </c>
      <c r="AU83">
        <v>0</v>
      </c>
      <c r="AV83">
        <v>0</v>
      </c>
      <c r="AW83">
        <v>17662075</v>
      </c>
      <c r="AX83">
        <v>17438030</v>
      </c>
      <c r="AY83">
        <v>0</v>
      </c>
      <c r="AZ83">
        <v>680458</v>
      </c>
      <c r="BA83">
        <v>24.583000000000002</v>
      </c>
      <c r="BB83">
        <v>30612</v>
      </c>
      <c r="BC83">
        <v>30417</v>
      </c>
      <c r="BD83">
        <v>72</v>
      </c>
      <c r="BE83">
        <v>195</v>
      </c>
      <c r="BF83">
        <v>15446978</v>
      </c>
      <c r="BG83">
        <v>0</v>
      </c>
      <c r="BJ83">
        <v>0</v>
      </c>
      <c r="BK83">
        <v>0</v>
      </c>
      <c r="BL83">
        <v>0</v>
      </c>
      <c r="BM83">
        <v>0</v>
      </c>
      <c r="BN83">
        <v>0</v>
      </c>
      <c r="BO83">
        <v>0</v>
      </c>
      <c r="BP83">
        <v>0</v>
      </c>
      <c r="BQ83">
        <v>690</v>
      </c>
      <c r="BS83">
        <v>0</v>
      </c>
      <c r="BT83">
        <v>0</v>
      </c>
      <c r="BU83">
        <v>0</v>
      </c>
      <c r="BV83">
        <v>0</v>
      </c>
      <c r="BW83">
        <v>0</v>
      </c>
      <c r="BY83">
        <v>0</v>
      </c>
      <c r="CA83">
        <v>0</v>
      </c>
      <c r="CB83">
        <v>0</v>
      </c>
      <c r="CC83">
        <v>0</v>
      </c>
      <c r="CD83">
        <v>0</v>
      </c>
      <c r="CE83">
        <v>0</v>
      </c>
      <c r="CF83">
        <v>0</v>
      </c>
      <c r="CG83">
        <v>0</v>
      </c>
      <c r="CH83">
        <v>229308</v>
      </c>
      <c r="CI83">
        <v>0</v>
      </c>
      <c r="CJ83">
        <v>4</v>
      </c>
      <c r="CK83">
        <v>0</v>
      </c>
      <c r="CL83">
        <v>0</v>
      </c>
      <c r="CN83">
        <v>0</v>
      </c>
      <c r="CO83">
        <v>1</v>
      </c>
      <c r="CP83">
        <v>0.12100000000000001</v>
      </c>
      <c r="CQ83">
        <v>1</v>
      </c>
      <c r="CR83">
        <v>1440.452</v>
      </c>
      <c r="CS83">
        <v>0</v>
      </c>
      <c r="CT83">
        <v>0</v>
      </c>
      <c r="CU83">
        <v>0</v>
      </c>
      <c r="CV83">
        <v>0</v>
      </c>
      <c r="CW83">
        <v>0</v>
      </c>
      <c r="CX83">
        <v>0</v>
      </c>
      <c r="CY83">
        <v>0</v>
      </c>
      <c r="CZ83">
        <v>0</v>
      </c>
      <c r="DB83">
        <v>8058891</v>
      </c>
      <c r="DC83">
        <v>0</v>
      </c>
      <c r="DD83">
        <v>0</v>
      </c>
      <c r="DE83">
        <v>1984372</v>
      </c>
      <c r="DF83">
        <v>1986184</v>
      </c>
      <c r="DG83">
        <v>319.28800000000001</v>
      </c>
      <c r="DH83">
        <v>0</v>
      </c>
      <c r="DI83">
        <v>1812</v>
      </c>
      <c r="DK83">
        <v>867</v>
      </c>
      <c r="DL83">
        <v>0</v>
      </c>
      <c r="DM83">
        <v>1903359</v>
      </c>
      <c r="DN83">
        <v>5068</v>
      </c>
      <c r="DO83">
        <v>0</v>
      </c>
      <c r="DP83">
        <v>0</v>
      </c>
      <c r="DQ83">
        <v>0</v>
      </c>
      <c r="DR83">
        <v>0</v>
      </c>
      <c r="DS83">
        <v>0</v>
      </c>
      <c r="DT83">
        <v>0</v>
      </c>
      <c r="DU83">
        <v>0</v>
      </c>
      <c r="DV83">
        <v>0</v>
      </c>
      <c r="DW83">
        <v>0</v>
      </c>
      <c r="DX83">
        <v>0</v>
      </c>
      <c r="DY83">
        <v>0</v>
      </c>
      <c r="DZ83">
        <v>0</v>
      </c>
      <c r="EA83">
        <v>0</v>
      </c>
      <c r="EB83">
        <v>0</v>
      </c>
      <c r="EC83">
        <v>33.164999999999999</v>
      </c>
      <c r="ED83">
        <v>237039</v>
      </c>
      <c r="EE83">
        <v>0</v>
      </c>
      <c r="EF83">
        <v>0</v>
      </c>
      <c r="EG83">
        <v>0</v>
      </c>
      <c r="EH83">
        <v>1671388</v>
      </c>
      <c r="EI83">
        <v>0</v>
      </c>
      <c r="EJ83">
        <v>0</v>
      </c>
      <c r="EK83">
        <v>83.597999999999999</v>
      </c>
      <c r="EL83">
        <v>0</v>
      </c>
      <c r="EM83">
        <v>0.498</v>
      </c>
      <c r="EN83">
        <v>3.3280000000000003</v>
      </c>
      <c r="EO83">
        <v>0</v>
      </c>
      <c r="EP83">
        <v>0</v>
      </c>
      <c r="EQ83">
        <v>87.424000000000007</v>
      </c>
      <c r="ER83">
        <v>0</v>
      </c>
      <c r="ES83">
        <v>268.928</v>
      </c>
      <c r="ET83">
        <v>0</v>
      </c>
      <c r="EV83">
        <v>0</v>
      </c>
      <c r="EW83">
        <v>0</v>
      </c>
      <c r="EX83">
        <v>0</v>
      </c>
      <c r="EZ83">
        <v>14769926</v>
      </c>
      <c r="FA83">
        <v>0</v>
      </c>
      <c r="FB83">
        <v>15445121</v>
      </c>
      <c r="FC83">
        <v>0</v>
      </c>
      <c r="FD83">
        <v>0</v>
      </c>
      <c r="FE83">
        <v>2273675</v>
      </c>
      <c r="FF83">
        <v>394429</v>
      </c>
      <c r="FG83">
        <v>7.0629999999999998E-2</v>
      </c>
      <c r="FH83">
        <v>3.1918000000000002E-2</v>
      </c>
      <c r="FI83">
        <v>0</v>
      </c>
      <c r="FJ83">
        <v>0</v>
      </c>
      <c r="FK83">
        <v>2485.4349999999999</v>
      </c>
      <c r="FL83">
        <v>18342533</v>
      </c>
      <c r="FM83">
        <v>0</v>
      </c>
      <c r="FN83">
        <v>0</v>
      </c>
      <c r="FO83">
        <v>0</v>
      </c>
      <c r="FP83">
        <v>0</v>
      </c>
      <c r="FQ83">
        <v>0</v>
      </c>
      <c r="FR83">
        <v>0</v>
      </c>
      <c r="FS83">
        <v>0</v>
      </c>
      <c r="FT83">
        <v>0</v>
      </c>
      <c r="FU83">
        <v>1</v>
      </c>
      <c r="FV83">
        <v>0</v>
      </c>
      <c r="FW83">
        <v>0</v>
      </c>
      <c r="FX83">
        <v>0</v>
      </c>
      <c r="FY83">
        <v>0</v>
      </c>
      <c r="GB83">
        <v>560961</v>
      </c>
      <c r="GC83">
        <v>560961</v>
      </c>
      <c r="GD83">
        <v>56.344000000000001</v>
      </c>
      <c r="GF83">
        <v>0</v>
      </c>
      <c r="GG83">
        <v>0</v>
      </c>
      <c r="GH83">
        <v>0</v>
      </c>
      <c r="GI83">
        <v>0</v>
      </c>
      <c r="GK83">
        <v>0</v>
      </c>
      <c r="GL83">
        <v>0</v>
      </c>
      <c r="GM83">
        <v>0</v>
      </c>
      <c r="GN83">
        <v>0</v>
      </c>
      <c r="GO83">
        <v>0</v>
      </c>
      <c r="GQ83">
        <v>0</v>
      </c>
      <c r="GR83">
        <v>0</v>
      </c>
      <c r="GS83">
        <v>0</v>
      </c>
      <c r="GT83">
        <v>0</v>
      </c>
      <c r="HB83">
        <v>379934357</v>
      </c>
      <c r="HC83">
        <v>3.9798E-2</v>
      </c>
      <c r="HD83">
        <v>229308</v>
      </c>
      <c r="HE83">
        <v>0</v>
      </c>
      <c r="HF83">
        <v>1742743</v>
      </c>
      <c r="HG83">
        <v>24860</v>
      </c>
      <c r="HH83">
        <v>293015</v>
      </c>
      <c r="HI83">
        <v>0</v>
      </c>
      <c r="HJ83">
        <v>94926</v>
      </c>
      <c r="HK83">
        <v>2063</v>
      </c>
      <c r="HL83">
        <v>1343</v>
      </c>
      <c r="HM83">
        <v>40000</v>
      </c>
      <c r="HN83">
        <v>529522</v>
      </c>
      <c r="HO83">
        <v>0</v>
      </c>
      <c r="HP83">
        <v>0</v>
      </c>
      <c r="HQ83">
        <v>0</v>
      </c>
      <c r="HR83">
        <v>0</v>
      </c>
      <c r="HS83">
        <v>14764663</v>
      </c>
      <c r="HT83">
        <v>394429</v>
      </c>
      <c r="HW83">
        <v>0</v>
      </c>
      <c r="HX83">
        <v>267</v>
      </c>
      <c r="HY83">
        <v>137</v>
      </c>
      <c r="HZ83">
        <v>345</v>
      </c>
      <c r="IA83">
        <v>382</v>
      </c>
      <c r="IB83">
        <v>146</v>
      </c>
      <c r="IC83">
        <v>1277</v>
      </c>
      <c r="ID83">
        <v>0</v>
      </c>
      <c r="IE83">
        <v>0</v>
      </c>
      <c r="IF83">
        <v>0</v>
      </c>
      <c r="IG83">
        <v>40</v>
      </c>
      <c r="IH83">
        <v>471.46500000000003</v>
      </c>
      <c r="II83">
        <v>0</v>
      </c>
      <c r="IJ83">
        <v>284.53200000000004</v>
      </c>
      <c r="IK83">
        <v>0</v>
      </c>
      <c r="IL83">
        <v>2</v>
      </c>
      <c r="IM83">
        <v>10</v>
      </c>
      <c r="IN83">
        <v>0</v>
      </c>
      <c r="IO83">
        <v>12</v>
      </c>
      <c r="IP83">
        <v>0</v>
      </c>
      <c r="IQ83">
        <v>284.53200000000004</v>
      </c>
      <c r="IR83">
        <v>176837</v>
      </c>
      <c r="IS83">
        <v>0</v>
      </c>
      <c r="IT83">
        <v>10000</v>
      </c>
      <c r="IU83">
        <v>30000</v>
      </c>
      <c r="IV83">
        <v>0</v>
      </c>
      <c r="IW83">
        <v>6215</v>
      </c>
      <c r="IX83">
        <v>0</v>
      </c>
      <c r="IY83">
        <v>0</v>
      </c>
      <c r="IZ83">
        <v>0</v>
      </c>
      <c r="JA83">
        <v>0</v>
      </c>
      <c r="JB83">
        <v>8</v>
      </c>
      <c r="JC83">
        <v>166460</v>
      </c>
      <c r="JD83">
        <v>27</v>
      </c>
      <c r="JE83">
        <v>304830</v>
      </c>
      <c r="JF83">
        <v>8</v>
      </c>
      <c r="JG83">
        <v>45732</v>
      </c>
      <c r="JH83">
        <v>12500</v>
      </c>
      <c r="JJ83">
        <v>0</v>
      </c>
      <c r="JK83">
        <v>0</v>
      </c>
      <c r="JL83">
        <v>0</v>
      </c>
      <c r="JM83">
        <v>0</v>
      </c>
      <c r="JO83">
        <v>0.376</v>
      </c>
      <c r="JP83">
        <v>44.608000000000004</v>
      </c>
      <c r="JQ83">
        <v>11.36</v>
      </c>
      <c r="JR83">
        <v>3126</v>
      </c>
      <c r="JS83">
        <v>431606</v>
      </c>
      <c r="JT83">
        <v>126229</v>
      </c>
      <c r="JU83">
        <v>31324</v>
      </c>
      <c r="JW83">
        <v>0</v>
      </c>
      <c r="JX83">
        <v>0</v>
      </c>
      <c r="JY83">
        <v>0</v>
      </c>
      <c r="JZ83">
        <v>0</v>
      </c>
      <c r="KD83">
        <v>31324</v>
      </c>
      <c r="KE83">
        <v>7559</v>
      </c>
      <c r="KG83">
        <v>0</v>
      </c>
      <c r="KH83">
        <v>0</v>
      </c>
      <c r="KI83">
        <v>0</v>
      </c>
      <c r="KJ83">
        <v>34</v>
      </c>
      <c r="KK83">
        <v>6</v>
      </c>
      <c r="KL83">
        <v>21131</v>
      </c>
      <c r="KM83">
        <v>3729</v>
      </c>
      <c r="KN83">
        <v>0</v>
      </c>
      <c r="KO83">
        <v>0</v>
      </c>
      <c r="KP83">
        <v>0</v>
      </c>
      <c r="KQ83">
        <v>0</v>
      </c>
      <c r="KS83">
        <v>0</v>
      </c>
      <c r="KT83">
        <v>0</v>
      </c>
      <c r="KU83">
        <v>0</v>
      </c>
      <c r="KW83">
        <v>0</v>
      </c>
      <c r="KX83">
        <v>0</v>
      </c>
      <c r="KY83">
        <v>0</v>
      </c>
      <c r="KZ83">
        <v>0</v>
      </c>
      <c r="LA83">
        <v>0</v>
      </c>
      <c r="LB83">
        <v>0</v>
      </c>
      <c r="LD83">
        <v>0</v>
      </c>
      <c r="LE83">
        <v>0</v>
      </c>
      <c r="LF83">
        <v>0</v>
      </c>
      <c r="LG83">
        <v>0</v>
      </c>
      <c r="LH83">
        <v>0</v>
      </c>
      <c r="LI83">
        <v>0</v>
      </c>
      <c r="LJ83">
        <v>1319.7340000000002</v>
      </c>
      <c r="LK83">
        <v>2</v>
      </c>
      <c r="LL83">
        <v>67080</v>
      </c>
      <c r="LM83">
        <v>27846</v>
      </c>
      <c r="LN83">
        <v>0</v>
      </c>
      <c r="LO83">
        <v>0</v>
      </c>
      <c r="LP83">
        <v>0</v>
      </c>
      <c r="LQ83">
        <v>0</v>
      </c>
      <c r="LR83">
        <v>0</v>
      </c>
      <c r="LS83">
        <v>0</v>
      </c>
      <c r="LT83">
        <v>0</v>
      </c>
      <c r="LU83">
        <v>0</v>
      </c>
      <c r="LV83">
        <v>0</v>
      </c>
      <c r="LW83">
        <v>0</v>
      </c>
      <c r="LX83">
        <v>0</v>
      </c>
      <c r="LY83">
        <v>0</v>
      </c>
      <c r="LZ83">
        <v>0</v>
      </c>
      <c r="MA83">
        <v>0</v>
      </c>
      <c r="MB83">
        <v>0</v>
      </c>
      <c r="MC83">
        <v>0</v>
      </c>
      <c r="MD83">
        <v>0</v>
      </c>
      <c r="ME83">
        <v>0</v>
      </c>
      <c r="MF83">
        <v>0</v>
      </c>
      <c r="MG83">
        <v>17662075</v>
      </c>
      <c r="MH83">
        <v>0</v>
      </c>
      <c r="MI83">
        <v>0</v>
      </c>
      <c r="MJ83">
        <v>0</v>
      </c>
      <c r="MK83">
        <v>0</v>
      </c>
      <c r="ML83">
        <v>0</v>
      </c>
    </row>
    <row r="84" spans="1:350" customFormat="1" x14ac:dyDescent="0.3">
      <c r="A84">
        <v>45755</v>
      </c>
      <c r="B84" s="4">
        <v>84804</v>
      </c>
      <c r="C84">
        <v>9</v>
      </c>
      <c r="D84">
        <v>2026</v>
      </c>
      <c r="E84">
        <v>6215</v>
      </c>
      <c r="F84">
        <v>0</v>
      </c>
      <c r="G84">
        <v>144.93700000000001</v>
      </c>
      <c r="H84">
        <v>144.03200000000001</v>
      </c>
      <c r="I84">
        <v>144.03200000000001</v>
      </c>
      <c r="J84">
        <v>144.93700000000001</v>
      </c>
      <c r="K84">
        <v>0</v>
      </c>
      <c r="L84">
        <v>6215</v>
      </c>
      <c r="M84">
        <v>0</v>
      </c>
      <c r="N84">
        <v>0</v>
      </c>
      <c r="P84">
        <v>145.25800000000001</v>
      </c>
      <c r="Q84">
        <v>0</v>
      </c>
      <c r="R84">
        <v>68437</v>
      </c>
      <c r="S84">
        <v>471.13900000000001</v>
      </c>
      <c r="U84">
        <v>0</v>
      </c>
      <c r="V84">
        <v>3.2320000000000002</v>
      </c>
      <c r="W84">
        <v>2009</v>
      </c>
      <c r="X84">
        <v>2009</v>
      </c>
      <c r="Z84">
        <v>0</v>
      </c>
      <c r="AC84">
        <v>0</v>
      </c>
      <c r="AD84" t="s">
        <v>427</v>
      </c>
      <c r="AE84">
        <v>0</v>
      </c>
      <c r="AH84">
        <v>0</v>
      </c>
      <c r="AI84">
        <v>0</v>
      </c>
      <c r="AJ84">
        <v>6215</v>
      </c>
      <c r="AK84" t="s">
        <v>753</v>
      </c>
      <c r="AL84" t="s">
        <v>504</v>
      </c>
      <c r="AM84">
        <v>0</v>
      </c>
      <c r="AN84">
        <v>0</v>
      </c>
      <c r="AO84">
        <v>0</v>
      </c>
      <c r="AP84">
        <v>0</v>
      </c>
      <c r="AQ84">
        <v>0</v>
      </c>
      <c r="AS84">
        <v>0</v>
      </c>
      <c r="AT84">
        <v>0</v>
      </c>
      <c r="AU84">
        <v>0</v>
      </c>
      <c r="AV84">
        <v>0</v>
      </c>
      <c r="AW84">
        <v>1653534</v>
      </c>
      <c r="AX84">
        <v>1630645</v>
      </c>
      <c r="AY84">
        <v>0</v>
      </c>
      <c r="AZ84">
        <v>68437</v>
      </c>
      <c r="BA84">
        <v>0</v>
      </c>
      <c r="BB84">
        <v>1275</v>
      </c>
      <c r="BC84">
        <v>1267</v>
      </c>
      <c r="BD84">
        <v>3</v>
      </c>
      <c r="BE84">
        <v>8</v>
      </c>
      <c r="BF84">
        <v>1448831</v>
      </c>
      <c r="BG84">
        <v>0</v>
      </c>
      <c r="BJ84">
        <v>0</v>
      </c>
      <c r="BK84">
        <v>0</v>
      </c>
      <c r="BL84">
        <v>0</v>
      </c>
      <c r="BM84">
        <v>0</v>
      </c>
      <c r="BN84">
        <v>0</v>
      </c>
      <c r="BO84">
        <v>0</v>
      </c>
      <c r="BP84">
        <v>0</v>
      </c>
      <c r="BQ84">
        <v>905</v>
      </c>
      <c r="BS84">
        <v>0</v>
      </c>
      <c r="BT84">
        <v>0</v>
      </c>
      <c r="BU84">
        <v>0</v>
      </c>
      <c r="BV84">
        <v>0</v>
      </c>
      <c r="BW84">
        <v>0</v>
      </c>
      <c r="BY84">
        <v>0</v>
      </c>
      <c r="CA84">
        <v>0</v>
      </c>
      <c r="CB84">
        <v>0</v>
      </c>
      <c r="CC84">
        <v>0</v>
      </c>
      <c r="CD84">
        <v>0</v>
      </c>
      <c r="CE84">
        <v>0</v>
      </c>
      <c r="CF84">
        <v>0</v>
      </c>
      <c r="CG84">
        <v>0</v>
      </c>
      <c r="CH84">
        <v>23073</v>
      </c>
      <c r="CI84">
        <v>0</v>
      </c>
      <c r="CJ84">
        <v>4</v>
      </c>
      <c r="CK84">
        <v>0</v>
      </c>
      <c r="CL84">
        <v>0</v>
      </c>
      <c r="CN84">
        <v>0</v>
      </c>
      <c r="CO84">
        <v>1</v>
      </c>
      <c r="CP84">
        <v>0</v>
      </c>
      <c r="CQ84">
        <v>0</v>
      </c>
      <c r="CR84">
        <v>144.93700000000001</v>
      </c>
      <c r="CS84">
        <v>0</v>
      </c>
      <c r="CT84">
        <v>0</v>
      </c>
      <c r="CU84">
        <v>0</v>
      </c>
      <c r="CV84">
        <v>0</v>
      </c>
      <c r="CW84">
        <v>0</v>
      </c>
      <c r="CX84">
        <v>0</v>
      </c>
      <c r="CY84">
        <v>0</v>
      </c>
      <c r="CZ84">
        <v>0</v>
      </c>
      <c r="DB84">
        <v>895159</v>
      </c>
      <c r="DC84">
        <v>0</v>
      </c>
      <c r="DD84">
        <v>0</v>
      </c>
      <c r="DE84">
        <v>217991</v>
      </c>
      <c r="DF84">
        <v>217991</v>
      </c>
      <c r="DG84">
        <v>35.075000000000003</v>
      </c>
      <c r="DH84">
        <v>0</v>
      </c>
      <c r="DI84">
        <v>0</v>
      </c>
      <c r="DK84">
        <v>4162</v>
      </c>
      <c r="DL84">
        <v>0</v>
      </c>
      <c r="DM84">
        <v>66037</v>
      </c>
      <c r="DN84">
        <v>176</v>
      </c>
      <c r="DO84">
        <v>0</v>
      </c>
      <c r="DP84">
        <v>0</v>
      </c>
      <c r="DQ84">
        <v>0</v>
      </c>
      <c r="DR84">
        <v>0</v>
      </c>
      <c r="DS84">
        <v>0</v>
      </c>
      <c r="DT84">
        <v>0</v>
      </c>
      <c r="DU84">
        <v>0</v>
      </c>
      <c r="DV84">
        <v>0</v>
      </c>
      <c r="DW84">
        <v>0</v>
      </c>
      <c r="DX84">
        <v>0</v>
      </c>
      <c r="DY84">
        <v>0</v>
      </c>
      <c r="DZ84">
        <v>0</v>
      </c>
      <c r="EA84">
        <v>0</v>
      </c>
      <c r="EB84">
        <v>0</v>
      </c>
      <c r="EC84">
        <v>6.5780000000000003</v>
      </c>
      <c r="ED84">
        <v>47015</v>
      </c>
      <c r="EE84">
        <v>0</v>
      </c>
      <c r="EF84">
        <v>0</v>
      </c>
      <c r="EG84">
        <v>0</v>
      </c>
      <c r="EH84">
        <v>19198</v>
      </c>
      <c r="EI84">
        <v>0</v>
      </c>
      <c r="EJ84">
        <v>0</v>
      </c>
      <c r="EK84">
        <v>0.69800000000000006</v>
      </c>
      <c r="EL84">
        <v>0</v>
      </c>
      <c r="EM84">
        <v>0.02</v>
      </c>
      <c r="EN84">
        <v>0.187</v>
      </c>
      <c r="EO84">
        <v>0</v>
      </c>
      <c r="EP84">
        <v>0</v>
      </c>
      <c r="EQ84">
        <v>0.90500000000000003</v>
      </c>
      <c r="ER84">
        <v>0</v>
      </c>
      <c r="ES84">
        <v>3.089</v>
      </c>
      <c r="ET84">
        <v>0</v>
      </c>
      <c r="EV84">
        <v>0</v>
      </c>
      <c r="EW84">
        <v>0</v>
      </c>
      <c r="EX84">
        <v>0</v>
      </c>
      <c r="EZ84">
        <v>1380394</v>
      </c>
      <c r="FA84">
        <v>0</v>
      </c>
      <c r="FB84">
        <v>1448647</v>
      </c>
      <c r="FC84">
        <v>0</v>
      </c>
      <c r="FD84">
        <v>0</v>
      </c>
      <c r="FE84">
        <v>213256</v>
      </c>
      <c r="FF84">
        <v>36995</v>
      </c>
      <c r="FG84">
        <v>7.0629999999999998E-2</v>
      </c>
      <c r="FH84">
        <v>3.1918000000000002E-2</v>
      </c>
      <c r="FI84">
        <v>0</v>
      </c>
      <c r="FJ84">
        <v>0</v>
      </c>
      <c r="FK84">
        <v>233.11800000000002</v>
      </c>
      <c r="FL84">
        <v>1721971</v>
      </c>
      <c r="FM84">
        <v>0</v>
      </c>
      <c r="FN84">
        <v>0</v>
      </c>
      <c r="FO84">
        <v>0</v>
      </c>
      <c r="FP84">
        <v>0</v>
      </c>
      <c r="FQ84">
        <v>0</v>
      </c>
      <c r="FR84">
        <v>0</v>
      </c>
      <c r="FS84">
        <v>0</v>
      </c>
      <c r="FT84">
        <v>0</v>
      </c>
      <c r="FU84">
        <v>0</v>
      </c>
      <c r="FV84">
        <v>0</v>
      </c>
      <c r="FW84">
        <v>0</v>
      </c>
      <c r="FX84">
        <v>0</v>
      </c>
      <c r="FY84">
        <v>0</v>
      </c>
      <c r="GB84">
        <v>0</v>
      </c>
      <c r="GC84">
        <v>0</v>
      </c>
      <c r="GD84">
        <v>0</v>
      </c>
      <c r="GF84">
        <v>0</v>
      </c>
      <c r="GG84">
        <v>0</v>
      </c>
      <c r="GH84">
        <v>0</v>
      </c>
      <c r="GI84">
        <v>0</v>
      </c>
      <c r="GK84">
        <v>0</v>
      </c>
      <c r="GL84">
        <v>0</v>
      </c>
      <c r="GM84">
        <v>0</v>
      </c>
      <c r="GN84">
        <v>0</v>
      </c>
      <c r="GO84">
        <v>0</v>
      </c>
      <c r="GQ84">
        <v>0</v>
      </c>
      <c r="GR84">
        <v>0</v>
      </c>
      <c r="GS84">
        <v>0</v>
      </c>
      <c r="GT84">
        <v>0</v>
      </c>
      <c r="HB84">
        <v>379934357</v>
      </c>
      <c r="HC84">
        <v>3.9798E-2</v>
      </c>
      <c r="HD84">
        <v>23073</v>
      </c>
      <c r="HE84">
        <v>0</v>
      </c>
      <c r="HF84">
        <v>193579</v>
      </c>
      <c r="HG84">
        <v>4972</v>
      </c>
      <c r="HH84">
        <v>31123</v>
      </c>
      <c r="HI84">
        <v>0</v>
      </c>
      <c r="HJ84">
        <v>36510</v>
      </c>
      <c r="HK84">
        <v>0</v>
      </c>
      <c r="HL84">
        <v>0</v>
      </c>
      <c r="HM84">
        <v>0</v>
      </c>
      <c r="HN84">
        <v>0</v>
      </c>
      <c r="HO84">
        <v>0</v>
      </c>
      <c r="HP84">
        <v>0</v>
      </c>
      <c r="HQ84">
        <v>0</v>
      </c>
      <c r="HR84">
        <v>0</v>
      </c>
      <c r="HS84">
        <v>1380210</v>
      </c>
      <c r="HT84">
        <v>36995</v>
      </c>
      <c r="HW84">
        <v>0</v>
      </c>
      <c r="HX84">
        <v>27</v>
      </c>
      <c r="HY84">
        <v>19</v>
      </c>
      <c r="HZ84">
        <v>38</v>
      </c>
      <c r="IA84">
        <v>33</v>
      </c>
      <c r="IB84">
        <v>23</v>
      </c>
      <c r="IC84">
        <v>140</v>
      </c>
      <c r="ID84">
        <v>0</v>
      </c>
      <c r="IE84">
        <v>0</v>
      </c>
      <c r="IF84">
        <v>0</v>
      </c>
      <c r="IG84">
        <v>8</v>
      </c>
      <c r="IH84">
        <v>50.077000000000005</v>
      </c>
      <c r="II84">
        <v>0</v>
      </c>
      <c r="IJ84">
        <v>3.2320000000000002</v>
      </c>
      <c r="IK84">
        <v>0</v>
      </c>
      <c r="IL84">
        <v>0</v>
      </c>
      <c r="IM84">
        <v>0</v>
      </c>
      <c r="IN84">
        <v>0</v>
      </c>
      <c r="IO84">
        <v>0</v>
      </c>
      <c r="IP84">
        <v>0</v>
      </c>
      <c r="IQ84">
        <v>3.2320000000000002</v>
      </c>
      <c r="IR84">
        <v>2009</v>
      </c>
      <c r="IS84">
        <v>0</v>
      </c>
      <c r="IT84">
        <v>0</v>
      </c>
      <c r="IU84">
        <v>0</v>
      </c>
      <c r="IV84">
        <v>0</v>
      </c>
      <c r="IW84">
        <v>6215</v>
      </c>
      <c r="IX84">
        <v>0</v>
      </c>
      <c r="IY84">
        <v>0</v>
      </c>
      <c r="IZ84">
        <v>0</v>
      </c>
      <c r="JA84">
        <v>0</v>
      </c>
      <c r="JB84">
        <v>0</v>
      </c>
      <c r="JC84">
        <v>0</v>
      </c>
      <c r="JD84">
        <v>0</v>
      </c>
      <c r="JE84">
        <v>0</v>
      </c>
      <c r="JF84">
        <v>0</v>
      </c>
      <c r="JG84">
        <v>0</v>
      </c>
      <c r="JH84">
        <v>0</v>
      </c>
      <c r="JJ84">
        <v>0</v>
      </c>
      <c r="JK84">
        <v>0</v>
      </c>
      <c r="JL84">
        <v>0</v>
      </c>
      <c r="JM84">
        <v>0</v>
      </c>
      <c r="JO84">
        <v>0</v>
      </c>
      <c r="JP84">
        <v>0</v>
      </c>
      <c r="JQ84">
        <v>0</v>
      </c>
      <c r="JR84">
        <v>0</v>
      </c>
      <c r="JS84">
        <v>0</v>
      </c>
      <c r="JT84">
        <v>0</v>
      </c>
      <c r="JU84">
        <v>1305</v>
      </c>
      <c r="JW84">
        <v>0</v>
      </c>
      <c r="JX84">
        <v>0</v>
      </c>
      <c r="JY84">
        <v>0</v>
      </c>
      <c r="JZ84">
        <v>0</v>
      </c>
      <c r="KD84">
        <v>1305</v>
      </c>
      <c r="KE84">
        <v>7559</v>
      </c>
      <c r="KG84">
        <v>0</v>
      </c>
      <c r="KH84">
        <v>0</v>
      </c>
      <c r="KI84">
        <v>0</v>
      </c>
      <c r="KJ84">
        <v>4</v>
      </c>
      <c r="KK84">
        <v>4</v>
      </c>
      <c r="KL84">
        <v>2486</v>
      </c>
      <c r="KM84">
        <v>2486</v>
      </c>
      <c r="KN84">
        <v>0</v>
      </c>
      <c r="KO84">
        <v>0</v>
      </c>
      <c r="KP84">
        <v>0</v>
      </c>
      <c r="KQ84">
        <v>0</v>
      </c>
      <c r="KS84">
        <v>0</v>
      </c>
      <c r="KT84">
        <v>0</v>
      </c>
      <c r="KU84">
        <v>0</v>
      </c>
      <c r="KW84">
        <v>0</v>
      </c>
      <c r="KX84">
        <v>0</v>
      </c>
      <c r="KY84">
        <v>0</v>
      </c>
      <c r="KZ84">
        <v>0</v>
      </c>
      <c r="LA84">
        <v>0</v>
      </c>
      <c r="LB84">
        <v>0</v>
      </c>
      <c r="LD84">
        <v>0</v>
      </c>
      <c r="LE84">
        <v>0</v>
      </c>
      <c r="LF84">
        <v>0</v>
      </c>
      <c r="LG84">
        <v>0</v>
      </c>
      <c r="LH84">
        <v>0</v>
      </c>
      <c r="LI84">
        <v>0</v>
      </c>
      <c r="LJ84">
        <v>140.78100000000001</v>
      </c>
      <c r="LK84">
        <v>1</v>
      </c>
      <c r="LL84">
        <v>33540</v>
      </c>
      <c r="LM84">
        <v>2970</v>
      </c>
      <c r="LN84">
        <v>0</v>
      </c>
      <c r="LO84">
        <v>0</v>
      </c>
      <c r="LP84">
        <v>0</v>
      </c>
      <c r="LQ84">
        <v>0</v>
      </c>
      <c r="LR84">
        <v>0</v>
      </c>
      <c r="LS84">
        <v>0</v>
      </c>
      <c r="LT84">
        <v>0</v>
      </c>
      <c r="LU84">
        <v>0</v>
      </c>
      <c r="LV84">
        <v>0</v>
      </c>
      <c r="LW84">
        <v>0</v>
      </c>
      <c r="LX84">
        <v>0</v>
      </c>
      <c r="LY84">
        <v>0</v>
      </c>
      <c r="LZ84">
        <v>0</v>
      </c>
      <c r="MA84">
        <v>0</v>
      </c>
      <c r="MB84">
        <v>0</v>
      </c>
      <c r="MC84">
        <v>0</v>
      </c>
      <c r="MD84">
        <v>0</v>
      </c>
      <c r="ME84">
        <v>0</v>
      </c>
      <c r="MF84">
        <v>0</v>
      </c>
      <c r="MG84">
        <v>1653534</v>
      </c>
      <c r="MH84">
        <v>0</v>
      </c>
      <c r="MI84">
        <v>0</v>
      </c>
      <c r="MJ84">
        <v>0</v>
      </c>
      <c r="MK84">
        <v>0</v>
      </c>
      <c r="ML84">
        <v>0</v>
      </c>
    </row>
    <row r="85" spans="1:350" customFormat="1" x14ac:dyDescent="0.3">
      <c r="A85">
        <v>45755</v>
      </c>
      <c r="B85" s="4">
        <v>92801</v>
      </c>
      <c r="C85">
        <v>9</v>
      </c>
      <c r="D85">
        <v>2026</v>
      </c>
      <c r="E85">
        <v>6215</v>
      </c>
      <c r="F85">
        <v>0</v>
      </c>
      <c r="G85">
        <v>123.345</v>
      </c>
      <c r="H85">
        <v>92.986000000000004</v>
      </c>
      <c r="I85">
        <v>92.986000000000004</v>
      </c>
      <c r="J85">
        <v>123.345</v>
      </c>
      <c r="K85">
        <v>0</v>
      </c>
      <c r="L85">
        <v>6215</v>
      </c>
      <c r="M85">
        <v>0</v>
      </c>
      <c r="N85">
        <v>0</v>
      </c>
      <c r="P85">
        <v>123.44300000000001</v>
      </c>
      <c r="Q85">
        <v>0</v>
      </c>
      <c r="R85">
        <v>58159</v>
      </c>
      <c r="S85">
        <v>471.13900000000001</v>
      </c>
      <c r="U85">
        <v>0</v>
      </c>
      <c r="V85">
        <v>0</v>
      </c>
      <c r="W85">
        <v>0</v>
      </c>
      <c r="X85">
        <v>0</v>
      </c>
      <c r="Z85">
        <v>0</v>
      </c>
      <c r="AC85">
        <v>0</v>
      </c>
      <c r="AD85" t="s">
        <v>427</v>
      </c>
      <c r="AE85">
        <v>0</v>
      </c>
      <c r="AH85">
        <v>0</v>
      </c>
      <c r="AI85">
        <v>0</v>
      </c>
      <c r="AJ85">
        <v>6215</v>
      </c>
      <c r="AK85" t="s">
        <v>753</v>
      </c>
      <c r="AL85" t="s">
        <v>505</v>
      </c>
      <c r="AM85">
        <v>0</v>
      </c>
      <c r="AN85">
        <v>0</v>
      </c>
      <c r="AO85">
        <v>0</v>
      </c>
      <c r="AP85">
        <v>0</v>
      </c>
      <c r="AQ85">
        <v>0</v>
      </c>
      <c r="AS85">
        <v>0</v>
      </c>
      <c r="AT85">
        <v>0</v>
      </c>
      <c r="AU85">
        <v>0</v>
      </c>
      <c r="AV85">
        <v>0</v>
      </c>
      <c r="AW85">
        <v>1304270</v>
      </c>
      <c r="AX85">
        <v>1284821</v>
      </c>
      <c r="AY85">
        <v>0</v>
      </c>
      <c r="AZ85">
        <v>58159</v>
      </c>
      <c r="BA85">
        <v>2</v>
      </c>
      <c r="BB85">
        <v>0</v>
      </c>
      <c r="BC85">
        <v>0</v>
      </c>
      <c r="BD85">
        <v>0</v>
      </c>
      <c r="BE85">
        <v>0</v>
      </c>
      <c r="BF85">
        <v>1142564</v>
      </c>
      <c r="BG85">
        <v>0</v>
      </c>
      <c r="BJ85">
        <v>0</v>
      </c>
      <c r="BK85">
        <v>0</v>
      </c>
      <c r="BL85">
        <v>0</v>
      </c>
      <c r="BM85">
        <v>0</v>
      </c>
      <c r="BN85">
        <v>0</v>
      </c>
      <c r="BO85">
        <v>0</v>
      </c>
      <c r="BP85">
        <v>0</v>
      </c>
      <c r="BQ85">
        <v>915</v>
      </c>
      <c r="BS85">
        <v>0</v>
      </c>
      <c r="BT85">
        <v>0</v>
      </c>
      <c r="BU85">
        <v>0</v>
      </c>
      <c r="BV85">
        <v>0</v>
      </c>
      <c r="BW85">
        <v>0</v>
      </c>
      <c r="BY85">
        <v>0</v>
      </c>
      <c r="CA85">
        <v>0</v>
      </c>
      <c r="CB85">
        <v>0</v>
      </c>
      <c r="CC85">
        <v>0</v>
      </c>
      <c r="CD85">
        <v>0</v>
      </c>
      <c r="CE85">
        <v>0</v>
      </c>
      <c r="CF85">
        <v>0</v>
      </c>
      <c r="CG85">
        <v>0</v>
      </c>
      <c r="CH85">
        <v>19636</v>
      </c>
      <c r="CI85">
        <v>0</v>
      </c>
      <c r="CJ85">
        <v>4</v>
      </c>
      <c r="CK85">
        <v>0</v>
      </c>
      <c r="CL85">
        <v>0</v>
      </c>
      <c r="CN85">
        <v>0</v>
      </c>
      <c r="CO85">
        <v>1</v>
      </c>
      <c r="CP85">
        <v>0</v>
      </c>
      <c r="CQ85">
        <v>0</v>
      </c>
      <c r="CR85">
        <v>123.345</v>
      </c>
      <c r="CS85">
        <v>0</v>
      </c>
      <c r="CT85">
        <v>0</v>
      </c>
      <c r="CU85">
        <v>0</v>
      </c>
      <c r="CV85">
        <v>0</v>
      </c>
      <c r="CW85">
        <v>0</v>
      </c>
      <c r="CX85">
        <v>0</v>
      </c>
      <c r="CY85">
        <v>0</v>
      </c>
      <c r="CZ85">
        <v>0</v>
      </c>
      <c r="DB85">
        <v>577908</v>
      </c>
      <c r="DC85">
        <v>0</v>
      </c>
      <c r="DD85">
        <v>0</v>
      </c>
      <c r="DE85">
        <v>42107</v>
      </c>
      <c r="DF85">
        <v>42107</v>
      </c>
      <c r="DG85">
        <v>6.7750000000000004</v>
      </c>
      <c r="DH85">
        <v>0</v>
      </c>
      <c r="DI85">
        <v>0</v>
      </c>
      <c r="DK85">
        <v>4308</v>
      </c>
      <c r="DL85">
        <v>0</v>
      </c>
      <c r="DM85">
        <v>70335</v>
      </c>
      <c r="DN85">
        <v>187</v>
      </c>
      <c r="DO85">
        <v>0</v>
      </c>
      <c r="DP85">
        <v>0</v>
      </c>
      <c r="DQ85">
        <v>0</v>
      </c>
      <c r="DR85">
        <v>0</v>
      </c>
      <c r="DS85">
        <v>0</v>
      </c>
      <c r="DT85">
        <v>0</v>
      </c>
      <c r="DU85">
        <v>0</v>
      </c>
      <c r="DV85">
        <v>0</v>
      </c>
      <c r="DW85">
        <v>0</v>
      </c>
      <c r="DX85">
        <v>0</v>
      </c>
      <c r="DY85">
        <v>0</v>
      </c>
      <c r="DZ85">
        <v>0</v>
      </c>
      <c r="EA85">
        <v>0</v>
      </c>
      <c r="EB85">
        <v>0</v>
      </c>
      <c r="EC85">
        <v>9.8670000000000009</v>
      </c>
      <c r="ED85">
        <v>70522</v>
      </c>
      <c r="EE85">
        <v>0</v>
      </c>
      <c r="EF85">
        <v>0</v>
      </c>
      <c r="EG85">
        <v>0</v>
      </c>
      <c r="EH85">
        <v>0</v>
      </c>
      <c r="EI85">
        <v>0</v>
      </c>
      <c r="EJ85">
        <v>0</v>
      </c>
      <c r="EK85">
        <v>0</v>
      </c>
      <c r="EL85">
        <v>0</v>
      </c>
      <c r="EM85">
        <v>0</v>
      </c>
      <c r="EN85">
        <v>0</v>
      </c>
      <c r="EO85">
        <v>0</v>
      </c>
      <c r="EP85">
        <v>0</v>
      </c>
      <c r="EQ85">
        <v>0</v>
      </c>
      <c r="ER85">
        <v>0</v>
      </c>
      <c r="ES85">
        <v>0</v>
      </c>
      <c r="ET85">
        <v>0</v>
      </c>
      <c r="EV85">
        <v>0</v>
      </c>
      <c r="EW85">
        <v>0</v>
      </c>
      <c r="EX85">
        <v>0</v>
      </c>
      <c r="EZ85">
        <v>1087469</v>
      </c>
      <c r="FA85">
        <v>0</v>
      </c>
      <c r="FB85">
        <v>1145441</v>
      </c>
      <c r="FC85">
        <v>0</v>
      </c>
      <c r="FD85">
        <v>0</v>
      </c>
      <c r="FE85">
        <v>168177</v>
      </c>
      <c r="FF85">
        <v>29175</v>
      </c>
      <c r="FG85">
        <v>7.0629999999999998E-2</v>
      </c>
      <c r="FH85">
        <v>3.1918000000000002E-2</v>
      </c>
      <c r="FI85">
        <v>0</v>
      </c>
      <c r="FJ85">
        <v>0</v>
      </c>
      <c r="FK85">
        <v>183.84</v>
      </c>
      <c r="FL85">
        <v>1362429</v>
      </c>
      <c r="FM85">
        <v>0</v>
      </c>
      <c r="FN85">
        <v>0</v>
      </c>
      <c r="FO85">
        <v>0</v>
      </c>
      <c r="FP85">
        <v>0</v>
      </c>
      <c r="FQ85">
        <v>0</v>
      </c>
      <c r="FR85">
        <v>0</v>
      </c>
      <c r="FS85">
        <v>0</v>
      </c>
      <c r="FT85">
        <v>0</v>
      </c>
      <c r="FU85">
        <v>0</v>
      </c>
      <c r="FV85">
        <v>0</v>
      </c>
      <c r="FW85">
        <v>0</v>
      </c>
      <c r="FX85">
        <v>0</v>
      </c>
      <c r="FY85">
        <v>0</v>
      </c>
      <c r="GB85">
        <v>283421</v>
      </c>
      <c r="GC85">
        <v>283421</v>
      </c>
      <c r="GD85">
        <v>30.359000000000002</v>
      </c>
      <c r="GF85">
        <v>0</v>
      </c>
      <c r="GG85">
        <v>0</v>
      </c>
      <c r="GH85">
        <v>0</v>
      </c>
      <c r="GI85">
        <v>0</v>
      </c>
      <c r="GK85">
        <v>0</v>
      </c>
      <c r="GL85">
        <v>0</v>
      </c>
      <c r="GM85">
        <v>0</v>
      </c>
      <c r="GN85">
        <v>0</v>
      </c>
      <c r="GO85">
        <v>0</v>
      </c>
      <c r="GQ85">
        <v>0</v>
      </c>
      <c r="GR85">
        <v>0</v>
      </c>
      <c r="GS85">
        <v>0</v>
      </c>
      <c r="GT85">
        <v>0</v>
      </c>
      <c r="HB85">
        <v>379934357</v>
      </c>
      <c r="HC85">
        <v>3.9798E-2</v>
      </c>
      <c r="HD85">
        <v>19636</v>
      </c>
      <c r="HE85">
        <v>0</v>
      </c>
      <c r="HF85">
        <v>124973</v>
      </c>
      <c r="HG85">
        <v>7458</v>
      </c>
      <c r="HH85">
        <v>0</v>
      </c>
      <c r="HI85">
        <v>0</v>
      </c>
      <c r="HJ85">
        <v>36175</v>
      </c>
      <c r="HK85">
        <v>1850</v>
      </c>
      <c r="HL85">
        <v>1214</v>
      </c>
      <c r="HM85">
        <v>0</v>
      </c>
      <c r="HN85">
        <v>0</v>
      </c>
      <c r="HO85">
        <v>0</v>
      </c>
      <c r="HP85">
        <v>0</v>
      </c>
      <c r="HQ85">
        <v>0</v>
      </c>
      <c r="HR85">
        <v>0</v>
      </c>
      <c r="HS85">
        <v>1087282</v>
      </c>
      <c r="HT85">
        <v>29175</v>
      </c>
      <c r="HW85">
        <v>0</v>
      </c>
      <c r="HX85">
        <v>4</v>
      </c>
      <c r="HY85">
        <v>7</v>
      </c>
      <c r="HZ85">
        <v>3</v>
      </c>
      <c r="IA85">
        <v>9</v>
      </c>
      <c r="IB85">
        <v>4</v>
      </c>
      <c r="IC85">
        <v>27</v>
      </c>
      <c r="ID85">
        <v>0</v>
      </c>
      <c r="IE85">
        <v>0</v>
      </c>
      <c r="IF85">
        <v>0</v>
      </c>
      <c r="IG85">
        <v>12</v>
      </c>
      <c r="IH85">
        <v>0</v>
      </c>
      <c r="II85">
        <v>0</v>
      </c>
      <c r="IJ85">
        <v>0</v>
      </c>
      <c r="IK85">
        <v>0</v>
      </c>
      <c r="IL85">
        <v>0</v>
      </c>
      <c r="IM85">
        <v>0</v>
      </c>
      <c r="IN85">
        <v>0</v>
      </c>
      <c r="IO85">
        <v>0</v>
      </c>
      <c r="IP85">
        <v>0</v>
      </c>
      <c r="IQ85">
        <v>0</v>
      </c>
      <c r="IR85">
        <v>0</v>
      </c>
      <c r="IS85">
        <v>0</v>
      </c>
      <c r="IT85">
        <v>0</v>
      </c>
      <c r="IU85">
        <v>0</v>
      </c>
      <c r="IV85">
        <v>0</v>
      </c>
      <c r="IW85">
        <v>6215</v>
      </c>
      <c r="IX85">
        <v>0</v>
      </c>
      <c r="IY85">
        <v>0</v>
      </c>
      <c r="IZ85">
        <v>0</v>
      </c>
      <c r="JA85">
        <v>0</v>
      </c>
      <c r="JB85">
        <v>0</v>
      </c>
      <c r="JC85">
        <v>0</v>
      </c>
      <c r="JD85">
        <v>0</v>
      </c>
      <c r="JE85">
        <v>0</v>
      </c>
      <c r="JF85">
        <v>0</v>
      </c>
      <c r="JG85">
        <v>0</v>
      </c>
      <c r="JH85">
        <v>0</v>
      </c>
      <c r="JJ85">
        <v>0</v>
      </c>
      <c r="JK85">
        <v>0</v>
      </c>
      <c r="JL85">
        <v>0</v>
      </c>
      <c r="JM85">
        <v>0</v>
      </c>
      <c r="JO85">
        <v>13.083</v>
      </c>
      <c r="JP85">
        <v>12.066000000000001</v>
      </c>
      <c r="JQ85">
        <v>5.21</v>
      </c>
      <c r="JR85">
        <v>108784</v>
      </c>
      <c r="JS85">
        <v>116745</v>
      </c>
      <c r="JT85">
        <v>57892</v>
      </c>
      <c r="JU85">
        <v>0</v>
      </c>
      <c r="JW85">
        <v>0</v>
      </c>
      <c r="JX85">
        <v>0</v>
      </c>
      <c r="JY85">
        <v>0</v>
      </c>
      <c r="JZ85">
        <v>0</v>
      </c>
      <c r="KD85">
        <v>0</v>
      </c>
      <c r="KE85">
        <v>7559</v>
      </c>
      <c r="KG85">
        <v>0</v>
      </c>
      <c r="KH85">
        <v>0</v>
      </c>
      <c r="KI85">
        <v>0</v>
      </c>
      <c r="KJ85">
        <v>6</v>
      </c>
      <c r="KK85">
        <v>6</v>
      </c>
      <c r="KL85">
        <v>3729</v>
      </c>
      <c r="KM85">
        <v>3729</v>
      </c>
      <c r="KN85">
        <v>0</v>
      </c>
      <c r="KO85">
        <v>0</v>
      </c>
      <c r="KP85">
        <v>0</v>
      </c>
      <c r="KQ85">
        <v>0</v>
      </c>
      <c r="KS85">
        <v>0</v>
      </c>
      <c r="KT85">
        <v>0</v>
      </c>
      <c r="KU85">
        <v>0</v>
      </c>
      <c r="KW85">
        <v>0</v>
      </c>
      <c r="KX85">
        <v>0</v>
      </c>
      <c r="KY85">
        <v>0</v>
      </c>
      <c r="KZ85">
        <v>0</v>
      </c>
      <c r="LA85">
        <v>0</v>
      </c>
      <c r="LB85">
        <v>0</v>
      </c>
      <c r="LD85">
        <v>0</v>
      </c>
      <c r="LE85">
        <v>0</v>
      </c>
      <c r="LF85">
        <v>0</v>
      </c>
      <c r="LG85">
        <v>0</v>
      </c>
      <c r="LH85">
        <v>0</v>
      </c>
      <c r="LI85">
        <v>0</v>
      </c>
      <c r="LJ85">
        <v>124.902</v>
      </c>
      <c r="LK85">
        <v>1</v>
      </c>
      <c r="LL85">
        <v>33540</v>
      </c>
      <c r="LM85">
        <v>2635</v>
      </c>
      <c r="LN85">
        <v>0</v>
      </c>
      <c r="LO85">
        <v>0</v>
      </c>
      <c r="LP85">
        <v>0</v>
      </c>
      <c r="LQ85">
        <v>0</v>
      </c>
      <c r="LR85">
        <v>0</v>
      </c>
      <c r="LS85">
        <v>0</v>
      </c>
      <c r="LT85">
        <v>0</v>
      </c>
      <c r="LU85">
        <v>0</v>
      </c>
      <c r="LV85">
        <v>0</v>
      </c>
      <c r="LW85">
        <v>0</v>
      </c>
      <c r="LX85">
        <v>0</v>
      </c>
      <c r="LY85">
        <v>0</v>
      </c>
      <c r="LZ85">
        <v>0</v>
      </c>
      <c r="MA85">
        <v>0</v>
      </c>
      <c r="MB85">
        <v>0</v>
      </c>
      <c r="MC85">
        <v>0</v>
      </c>
      <c r="MD85">
        <v>0</v>
      </c>
      <c r="ME85">
        <v>0</v>
      </c>
      <c r="MF85">
        <v>0</v>
      </c>
      <c r="MG85">
        <v>1304270</v>
      </c>
      <c r="MH85">
        <v>0</v>
      </c>
      <c r="MI85">
        <v>0</v>
      </c>
      <c r="MJ85">
        <v>0</v>
      </c>
      <c r="MK85">
        <v>0</v>
      </c>
      <c r="ML85">
        <v>0</v>
      </c>
    </row>
    <row r="86" spans="1:350" customFormat="1" x14ac:dyDescent="0.3">
      <c r="A86">
        <v>45755</v>
      </c>
      <c r="B86" s="4">
        <v>101802</v>
      </c>
      <c r="C86">
        <v>9</v>
      </c>
      <c r="D86">
        <v>2026</v>
      </c>
      <c r="E86">
        <v>6215</v>
      </c>
      <c r="F86">
        <v>0</v>
      </c>
      <c r="G86">
        <v>1108.8020000000001</v>
      </c>
      <c r="H86">
        <v>1086.597</v>
      </c>
      <c r="I86">
        <v>1086.597</v>
      </c>
      <c r="J86">
        <v>1108.8020000000001</v>
      </c>
      <c r="K86">
        <v>0</v>
      </c>
      <c r="L86">
        <v>6215</v>
      </c>
      <c r="M86">
        <v>0</v>
      </c>
      <c r="N86">
        <v>0</v>
      </c>
      <c r="P86">
        <v>1108.8020000000001</v>
      </c>
      <c r="Q86">
        <v>0</v>
      </c>
      <c r="R86">
        <v>522400</v>
      </c>
      <c r="S86">
        <v>471.13900000000001</v>
      </c>
      <c r="U86">
        <v>0</v>
      </c>
      <c r="V86">
        <v>106.28</v>
      </c>
      <c r="W86">
        <v>851203</v>
      </c>
      <c r="X86">
        <v>851203</v>
      </c>
      <c r="Z86">
        <v>0</v>
      </c>
      <c r="AC86">
        <v>0</v>
      </c>
      <c r="AD86" t="s">
        <v>427</v>
      </c>
      <c r="AE86">
        <v>0</v>
      </c>
      <c r="AH86">
        <v>0</v>
      </c>
      <c r="AI86">
        <v>0</v>
      </c>
      <c r="AJ86">
        <v>6215</v>
      </c>
      <c r="AK86" t="s">
        <v>753</v>
      </c>
      <c r="AL86" t="s">
        <v>506</v>
      </c>
      <c r="AM86">
        <v>0</v>
      </c>
      <c r="AN86">
        <v>0</v>
      </c>
      <c r="AO86">
        <v>0</v>
      </c>
      <c r="AP86">
        <v>0</v>
      </c>
      <c r="AQ86">
        <v>0</v>
      </c>
      <c r="AS86">
        <v>0</v>
      </c>
      <c r="AT86">
        <v>0</v>
      </c>
      <c r="AU86">
        <v>0</v>
      </c>
      <c r="AV86">
        <v>0</v>
      </c>
      <c r="AW86">
        <v>13828455</v>
      </c>
      <c r="AX86">
        <v>13653112</v>
      </c>
      <c r="AY86">
        <v>0</v>
      </c>
      <c r="AZ86">
        <v>522400</v>
      </c>
      <c r="BA86">
        <v>0</v>
      </c>
      <c r="BB86">
        <v>0</v>
      </c>
      <c r="BC86">
        <v>0</v>
      </c>
      <c r="BD86">
        <v>0</v>
      </c>
      <c r="BE86">
        <v>0</v>
      </c>
      <c r="BF86">
        <v>12087652</v>
      </c>
      <c r="BG86">
        <v>0</v>
      </c>
      <c r="BJ86">
        <v>0</v>
      </c>
      <c r="BK86">
        <v>0</v>
      </c>
      <c r="BL86">
        <v>0</v>
      </c>
      <c r="BM86">
        <v>0</v>
      </c>
      <c r="BN86">
        <v>0</v>
      </c>
      <c r="BO86">
        <v>0</v>
      </c>
      <c r="BP86">
        <v>0</v>
      </c>
      <c r="BQ86">
        <v>730</v>
      </c>
      <c r="BS86">
        <v>0</v>
      </c>
      <c r="BT86">
        <v>0</v>
      </c>
      <c r="BU86">
        <v>0</v>
      </c>
      <c r="BV86">
        <v>0</v>
      </c>
      <c r="BW86">
        <v>0</v>
      </c>
      <c r="BY86">
        <v>0</v>
      </c>
      <c r="CA86">
        <v>0</v>
      </c>
      <c r="CB86">
        <v>0</v>
      </c>
      <c r="CC86">
        <v>0</v>
      </c>
      <c r="CD86">
        <v>0</v>
      </c>
      <c r="CE86">
        <v>0</v>
      </c>
      <c r="CF86">
        <v>0</v>
      </c>
      <c r="CG86">
        <v>0</v>
      </c>
      <c r="CH86">
        <v>176512</v>
      </c>
      <c r="CI86">
        <v>0</v>
      </c>
      <c r="CJ86">
        <v>4</v>
      </c>
      <c r="CK86">
        <v>0</v>
      </c>
      <c r="CL86">
        <v>0</v>
      </c>
      <c r="CN86">
        <v>0</v>
      </c>
      <c r="CO86">
        <v>1</v>
      </c>
      <c r="CP86">
        <v>0</v>
      </c>
      <c r="CQ86">
        <v>0</v>
      </c>
      <c r="CR86">
        <v>1108.8020000000001</v>
      </c>
      <c r="CS86">
        <v>0</v>
      </c>
      <c r="CT86">
        <v>0</v>
      </c>
      <c r="CU86">
        <v>0</v>
      </c>
      <c r="CV86">
        <v>0</v>
      </c>
      <c r="CW86">
        <v>0</v>
      </c>
      <c r="CX86">
        <v>0</v>
      </c>
      <c r="CY86">
        <v>0</v>
      </c>
      <c r="CZ86">
        <v>0</v>
      </c>
      <c r="DB86">
        <v>6753200</v>
      </c>
      <c r="DC86">
        <v>0</v>
      </c>
      <c r="DD86">
        <v>0</v>
      </c>
      <c r="DE86">
        <v>1944052</v>
      </c>
      <c r="DF86">
        <v>1944052</v>
      </c>
      <c r="DG86">
        <v>312.8</v>
      </c>
      <c r="DH86">
        <v>0</v>
      </c>
      <c r="DI86">
        <v>0</v>
      </c>
      <c r="DK86">
        <v>1468</v>
      </c>
      <c r="DL86">
        <v>0</v>
      </c>
      <c r="DM86">
        <v>439052</v>
      </c>
      <c r="DN86">
        <v>1169</v>
      </c>
      <c r="DO86">
        <v>0</v>
      </c>
      <c r="DP86">
        <v>0</v>
      </c>
      <c r="DQ86">
        <v>0</v>
      </c>
      <c r="DR86">
        <v>0</v>
      </c>
      <c r="DS86">
        <v>0</v>
      </c>
      <c r="DT86">
        <v>0</v>
      </c>
      <c r="DU86">
        <v>0</v>
      </c>
      <c r="DV86">
        <v>0</v>
      </c>
      <c r="DW86">
        <v>0</v>
      </c>
      <c r="DX86">
        <v>0</v>
      </c>
      <c r="DY86">
        <v>0</v>
      </c>
      <c r="DZ86">
        <v>0</v>
      </c>
      <c r="EA86">
        <v>0</v>
      </c>
      <c r="EB86">
        <v>0</v>
      </c>
      <c r="EC86">
        <v>1.867</v>
      </c>
      <c r="ED86">
        <v>13344</v>
      </c>
      <c r="EE86">
        <v>0</v>
      </c>
      <c r="EF86">
        <v>0</v>
      </c>
      <c r="EG86">
        <v>0</v>
      </c>
      <c r="EH86">
        <v>426877</v>
      </c>
      <c r="EI86">
        <v>0</v>
      </c>
      <c r="EJ86">
        <v>0</v>
      </c>
      <c r="EK86">
        <v>21.17</v>
      </c>
      <c r="EL86">
        <v>0</v>
      </c>
      <c r="EM86">
        <v>0</v>
      </c>
      <c r="EN86">
        <v>1.0350000000000001</v>
      </c>
      <c r="EO86">
        <v>0</v>
      </c>
      <c r="EP86">
        <v>0</v>
      </c>
      <c r="EQ86">
        <v>22.205000000000002</v>
      </c>
      <c r="ER86">
        <v>0</v>
      </c>
      <c r="ES86">
        <v>68.685000000000002</v>
      </c>
      <c r="ET86">
        <v>0</v>
      </c>
      <c r="EV86">
        <v>0</v>
      </c>
      <c r="EW86">
        <v>0</v>
      </c>
      <c r="EX86">
        <v>0</v>
      </c>
      <c r="EZ86">
        <v>11565252</v>
      </c>
      <c r="FA86">
        <v>0</v>
      </c>
      <c r="FB86">
        <v>12086483</v>
      </c>
      <c r="FC86">
        <v>0</v>
      </c>
      <c r="FD86">
        <v>0</v>
      </c>
      <c r="FE86">
        <v>1779209</v>
      </c>
      <c r="FF86">
        <v>308651</v>
      </c>
      <c r="FG86">
        <v>7.0629999999999998E-2</v>
      </c>
      <c r="FH86">
        <v>3.1918000000000002E-2</v>
      </c>
      <c r="FI86">
        <v>0</v>
      </c>
      <c r="FJ86">
        <v>0</v>
      </c>
      <c r="FK86">
        <v>1944.9160000000002</v>
      </c>
      <c r="FL86">
        <v>14350855</v>
      </c>
      <c r="FM86">
        <v>0</v>
      </c>
      <c r="FN86">
        <v>0</v>
      </c>
      <c r="FO86">
        <v>0</v>
      </c>
      <c r="FP86">
        <v>0</v>
      </c>
      <c r="FQ86">
        <v>0</v>
      </c>
      <c r="FR86">
        <v>0</v>
      </c>
      <c r="FS86">
        <v>0</v>
      </c>
      <c r="FT86">
        <v>0</v>
      </c>
      <c r="FU86">
        <v>0</v>
      </c>
      <c r="FV86">
        <v>0</v>
      </c>
      <c r="FW86">
        <v>0</v>
      </c>
      <c r="FX86">
        <v>0</v>
      </c>
      <c r="FY86">
        <v>0</v>
      </c>
      <c r="GB86">
        <v>0</v>
      </c>
      <c r="GC86">
        <v>0</v>
      </c>
      <c r="GD86">
        <v>0</v>
      </c>
      <c r="GF86">
        <v>0</v>
      </c>
      <c r="GG86">
        <v>0</v>
      </c>
      <c r="GH86">
        <v>0</v>
      </c>
      <c r="GI86">
        <v>0</v>
      </c>
      <c r="GK86">
        <v>0</v>
      </c>
      <c r="GL86">
        <v>0</v>
      </c>
      <c r="GM86">
        <v>0</v>
      </c>
      <c r="GN86">
        <v>0</v>
      </c>
      <c r="GO86">
        <v>0</v>
      </c>
      <c r="GQ86">
        <v>0</v>
      </c>
      <c r="GR86">
        <v>0</v>
      </c>
      <c r="GS86">
        <v>0</v>
      </c>
      <c r="GT86">
        <v>0</v>
      </c>
      <c r="HB86">
        <v>379934357</v>
      </c>
      <c r="HC86">
        <v>3.9798E-2</v>
      </c>
      <c r="HD86">
        <v>176512</v>
      </c>
      <c r="HE86">
        <v>0</v>
      </c>
      <c r="HF86">
        <v>1460386</v>
      </c>
      <c r="HG86">
        <v>622</v>
      </c>
      <c r="HH86">
        <v>481571</v>
      </c>
      <c r="HI86">
        <v>0</v>
      </c>
      <c r="HJ86">
        <v>156397</v>
      </c>
      <c r="HK86">
        <v>0</v>
      </c>
      <c r="HL86">
        <v>0</v>
      </c>
      <c r="HM86">
        <v>0</v>
      </c>
      <c r="HN86">
        <v>0</v>
      </c>
      <c r="HO86">
        <v>0</v>
      </c>
      <c r="HP86">
        <v>0</v>
      </c>
      <c r="HQ86">
        <v>0</v>
      </c>
      <c r="HR86">
        <v>0</v>
      </c>
      <c r="HS86">
        <v>11564083</v>
      </c>
      <c r="HT86">
        <v>308651</v>
      </c>
      <c r="HW86">
        <v>0</v>
      </c>
      <c r="HX86">
        <v>11</v>
      </c>
      <c r="HY86">
        <v>32</v>
      </c>
      <c r="HZ86">
        <v>74</v>
      </c>
      <c r="IA86">
        <v>142</v>
      </c>
      <c r="IB86">
        <v>898</v>
      </c>
      <c r="IC86">
        <v>1157</v>
      </c>
      <c r="ID86">
        <v>0</v>
      </c>
      <c r="IE86">
        <v>818.61200000000008</v>
      </c>
      <c r="IF86">
        <v>70.793000000000006</v>
      </c>
      <c r="IG86">
        <v>1</v>
      </c>
      <c r="IH86">
        <v>774.85200000000009</v>
      </c>
      <c r="II86">
        <v>0</v>
      </c>
      <c r="IJ86">
        <v>995.68500000000006</v>
      </c>
      <c r="IK86">
        <v>0</v>
      </c>
      <c r="IL86">
        <v>0</v>
      </c>
      <c r="IM86">
        <v>0</v>
      </c>
      <c r="IN86">
        <v>0</v>
      </c>
      <c r="IO86">
        <v>0</v>
      </c>
      <c r="IP86">
        <v>0</v>
      </c>
      <c r="IQ86">
        <v>106.28</v>
      </c>
      <c r="IR86">
        <v>66053</v>
      </c>
      <c r="IS86">
        <v>0</v>
      </c>
      <c r="IT86">
        <v>0</v>
      </c>
      <c r="IU86">
        <v>0</v>
      </c>
      <c r="IV86">
        <v>0</v>
      </c>
      <c r="IW86">
        <v>6215</v>
      </c>
      <c r="IX86">
        <v>763151</v>
      </c>
      <c r="IY86">
        <v>21999</v>
      </c>
      <c r="IZ86">
        <v>0</v>
      </c>
      <c r="JA86">
        <v>0</v>
      </c>
      <c r="JB86">
        <v>0</v>
      </c>
      <c r="JC86">
        <v>0</v>
      </c>
      <c r="JD86">
        <v>0</v>
      </c>
      <c r="JE86">
        <v>0</v>
      </c>
      <c r="JF86">
        <v>0</v>
      </c>
      <c r="JG86">
        <v>0</v>
      </c>
      <c r="JH86">
        <v>0</v>
      </c>
      <c r="JJ86">
        <v>0</v>
      </c>
      <c r="JK86">
        <v>0</v>
      </c>
      <c r="JL86">
        <v>0</v>
      </c>
      <c r="JM86">
        <v>0</v>
      </c>
      <c r="JO86">
        <v>0</v>
      </c>
      <c r="JP86">
        <v>0</v>
      </c>
      <c r="JQ86">
        <v>0</v>
      </c>
      <c r="JR86">
        <v>0</v>
      </c>
      <c r="JS86">
        <v>0</v>
      </c>
      <c r="JT86">
        <v>0</v>
      </c>
      <c r="JU86">
        <v>0</v>
      </c>
      <c r="JW86">
        <v>0</v>
      </c>
      <c r="JX86">
        <v>0</v>
      </c>
      <c r="JY86">
        <v>0</v>
      </c>
      <c r="JZ86">
        <v>0</v>
      </c>
      <c r="KD86">
        <v>0</v>
      </c>
      <c r="KE86">
        <v>7559</v>
      </c>
      <c r="KG86">
        <v>0</v>
      </c>
      <c r="KH86">
        <v>0</v>
      </c>
      <c r="KI86">
        <v>0</v>
      </c>
      <c r="KJ86">
        <v>1</v>
      </c>
      <c r="KK86">
        <v>0</v>
      </c>
      <c r="KL86">
        <v>622</v>
      </c>
      <c r="KM86">
        <v>0</v>
      </c>
      <c r="KN86">
        <v>0</v>
      </c>
      <c r="KO86">
        <v>0</v>
      </c>
      <c r="KP86">
        <v>0</v>
      </c>
      <c r="KQ86">
        <v>0</v>
      </c>
      <c r="KS86">
        <v>0</v>
      </c>
      <c r="KT86">
        <v>0</v>
      </c>
      <c r="KU86">
        <v>0</v>
      </c>
      <c r="KW86">
        <v>0</v>
      </c>
      <c r="KX86">
        <v>0</v>
      </c>
      <c r="KY86">
        <v>0</v>
      </c>
      <c r="KZ86">
        <v>0</v>
      </c>
      <c r="LA86">
        <v>0</v>
      </c>
      <c r="LB86">
        <v>0</v>
      </c>
      <c r="LD86">
        <v>0</v>
      </c>
      <c r="LE86">
        <v>0</v>
      </c>
      <c r="LF86">
        <v>0</v>
      </c>
      <c r="LG86">
        <v>0</v>
      </c>
      <c r="LH86">
        <v>0</v>
      </c>
      <c r="LI86">
        <v>0</v>
      </c>
      <c r="LJ86">
        <v>1053.902</v>
      </c>
      <c r="LK86">
        <v>4</v>
      </c>
      <c r="LL86">
        <v>134160</v>
      </c>
      <c r="LM86">
        <v>22237</v>
      </c>
      <c r="LN86">
        <v>0</v>
      </c>
      <c r="LO86">
        <v>0</v>
      </c>
      <c r="LP86">
        <v>0</v>
      </c>
      <c r="LQ86">
        <v>0</v>
      </c>
      <c r="LR86">
        <v>0</v>
      </c>
      <c r="LS86">
        <v>0</v>
      </c>
      <c r="LT86">
        <v>0</v>
      </c>
      <c r="LU86">
        <v>0</v>
      </c>
      <c r="LV86">
        <v>0</v>
      </c>
      <c r="LW86">
        <v>0</v>
      </c>
      <c r="LX86">
        <v>0</v>
      </c>
      <c r="LY86">
        <v>0</v>
      </c>
      <c r="LZ86">
        <v>0</v>
      </c>
      <c r="MA86">
        <v>0</v>
      </c>
      <c r="MB86">
        <v>0</v>
      </c>
      <c r="MC86">
        <v>0</v>
      </c>
      <c r="MD86">
        <v>0</v>
      </c>
      <c r="ME86">
        <v>0</v>
      </c>
      <c r="MF86">
        <v>0</v>
      </c>
      <c r="MG86">
        <v>13828455</v>
      </c>
      <c r="MH86">
        <v>0</v>
      </c>
      <c r="MI86">
        <v>0</v>
      </c>
      <c r="MJ86">
        <v>0</v>
      </c>
      <c r="MK86">
        <v>0</v>
      </c>
      <c r="ML86">
        <v>0</v>
      </c>
    </row>
    <row r="87" spans="1:350" customFormat="1" x14ac:dyDescent="0.3">
      <c r="A87">
        <v>45755</v>
      </c>
      <c r="B87" s="4">
        <v>101803</v>
      </c>
      <c r="C87">
        <v>9</v>
      </c>
      <c r="D87">
        <v>2026</v>
      </c>
      <c r="E87">
        <v>6215</v>
      </c>
      <c r="F87">
        <v>0</v>
      </c>
      <c r="G87">
        <v>1524.18</v>
      </c>
      <c r="H87">
        <v>1458.7840000000001</v>
      </c>
      <c r="I87">
        <v>1458.7840000000001</v>
      </c>
      <c r="J87">
        <v>1524.18</v>
      </c>
      <c r="K87">
        <v>0</v>
      </c>
      <c r="L87">
        <v>6215</v>
      </c>
      <c r="M87">
        <v>0</v>
      </c>
      <c r="N87">
        <v>0</v>
      </c>
      <c r="P87">
        <v>1525.48</v>
      </c>
      <c r="Q87">
        <v>0</v>
      </c>
      <c r="R87">
        <v>718713</v>
      </c>
      <c r="S87">
        <v>471.13900000000001</v>
      </c>
      <c r="U87">
        <v>0</v>
      </c>
      <c r="V87">
        <v>59.09</v>
      </c>
      <c r="W87">
        <v>36724</v>
      </c>
      <c r="X87">
        <v>36724</v>
      </c>
      <c r="Z87">
        <v>0</v>
      </c>
      <c r="AC87">
        <v>0</v>
      </c>
      <c r="AD87" t="s">
        <v>427</v>
      </c>
      <c r="AE87">
        <v>0</v>
      </c>
      <c r="AH87">
        <v>0</v>
      </c>
      <c r="AI87">
        <v>0</v>
      </c>
      <c r="AJ87">
        <v>6215</v>
      </c>
      <c r="AK87" t="s">
        <v>753</v>
      </c>
      <c r="AL87" t="s">
        <v>507</v>
      </c>
      <c r="AM87">
        <v>0</v>
      </c>
      <c r="AN87">
        <v>0</v>
      </c>
      <c r="AO87">
        <v>0</v>
      </c>
      <c r="AP87">
        <v>0</v>
      </c>
      <c r="AQ87">
        <v>0</v>
      </c>
      <c r="AS87">
        <v>0</v>
      </c>
      <c r="AT87">
        <v>0</v>
      </c>
      <c r="AU87">
        <v>0</v>
      </c>
      <c r="AV87">
        <v>0</v>
      </c>
      <c r="AW87">
        <v>15221193</v>
      </c>
      <c r="AX87">
        <v>14982138</v>
      </c>
      <c r="AY87">
        <v>0</v>
      </c>
      <c r="AZ87">
        <v>718713</v>
      </c>
      <c r="BA87">
        <v>20.917000000000002</v>
      </c>
      <c r="BB87">
        <v>0</v>
      </c>
      <c r="BC87">
        <v>0</v>
      </c>
      <c r="BD87">
        <v>0</v>
      </c>
      <c r="BE87">
        <v>0</v>
      </c>
      <c r="BF87">
        <v>13385377</v>
      </c>
      <c r="BG87">
        <v>0</v>
      </c>
      <c r="BJ87">
        <v>0</v>
      </c>
      <c r="BK87">
        <v>0</v>
      </c>
      <c r="BL87">
        <v>0</v>
      </c>
      <c r="BM87">
        <v>0</v>
      </c>
      <c r="BN87">
        <v>0</v>
      </c>
      <c r="BO87">
        <v>0</v>
      </c>
      <c r="BP87">
        <v>0</v>
      </c>
      <c r="BQ87">
        <v>660</v>
      </c>
      <c r="BS87">
        <v>0</v>
      </c>
      <c r="BT87">
        <v>0</v>
      </c>
      <c r="BU87">
        <v>0</v>
      </c>
      <c r="BV87">
        <v>0</v>
      </c>
      <c r="BW87">
        <v>0</v>
      </c>
      <c r="BY87">
        <v>0</v>
      </c>
      <c r="CA87">
        <v>0</v>
      </c>
      <c r="CB87">
        <v>0</v>
      </c>
      <c r="CC87">
        <v>0</v>
      </c>
      <c r="CD87">
        <v>0</v>
      </c>
      <c r="CE87">
        <v>0</v>
      </c>
      <c r="CF87">
        <v>0</v>
      </c>
      <c r="CG87">
        <v>0</v>
      </c>
      <c r="CH87">
        <v>242637</v>
      </c>
      <c r="CI87">
        <v>0</v>
      </c>
      <c r="CJ87">
        <v>4</v>
      </c>
      <c r="CK87">
        <v>0</v>
      </c>
      <c r="CL87">
        <v>0</v>
      </c>
      <c r="CN87">
        <v>0</v>
      </c>
      <c r="CO87">
        <v>1</v>
      </c>
      <c r="CP87">
        <v>0</v>
      </c>
      <c r="CQ87">
        <v>0.75</v>
      </c>
      <c r="CR87">
        <v>1524.18</v>
      </c>
      <c r="CS87">
        <v>0</v>
      </c>
      <c r="CT87">
        <v>0</v>
      </c>
      <c r="CU87">
        <v>0</v>
      </c>
      <c r="CV87">
        <v>0</v>
      </c>
      <c r="CW87">
        <v>0</v>
      </c>
      <c r="CX87">
        <v>0</v>
      </c>
      <c r="CY87">
        <v>0</v>
      </c>
      <c r="CZ87">
        <v>0</v>
      </c>
      <c r="DB87">
        <v>9066343</v>
      </c>
      <c r="DC87">
        <v>0</v>
      </c>
      <c r="DD87">
        <v>0</v>
      </c>
      <c r="DE87">
        <v>481973</v>
      </c>
      <c r="DF87">
        <v>481973</v>
      </c>
      <c r="DG87">
        <v>77.55</v>
      </c>
      <c r="DH87">
        <v>0</v>
      </c>
      <c r="DI87">
        <v>0</v>
      </c>
      <c r="DK87">
        <v>404</v>
      </c>
      <c r="DL87">
        <v>0</v>
      </c>
      <c r="DM87">
        <v>1345533</v>
      </c>
      <c r="DN87">
        <v>3582</v>
      </c>
      <c r="DO87">
        <v>0</v>
      </c>
      <c r="DP87">
        <v>0</v>
      </c>
      <c r="DQ87">
        <v>0</v>
      </c>
      <c r="DR87">
        <v>0</v>
      </c>
      <c r="DS87">
        <v>0</v>
      </c>
      <c r="DT87">
        <v>0</v>
      </c>
      <c r="DU87">
        <v>0</v>
      </c>
      <c r="DV87">
        <v>0</v>
      </c>
      <c r="DW87">
        <v>0</v>
      </c>
      <c r="DX87">
        <v>0</v>
      </c>
      <c r="DY87">
        <v>0</v>
      </c>
      <c r="DZ87">
        <v>0</v>
      </c>
      <c r="EA87">
        <v>0</v>
      </c>
      <c r="EB87">
        <v>0</v>
      </c>
      <c r="EC87">
        <v>40.58</v>
      </c>
      <c r="ED87">
        <v>290035</v>
      </c>
      <c r="EE87">
        <v>0</v>
      </c>
      <c r="EF87">
        <v>0</v>
      </c>
      <c r="EG87">
        <v>0</v>
      </c>
      <c r="EH87">
        <v>1059080</v>
      </c>
      <c r="EI87">
        <v>0</v>
      </c>
      <c r="EJ87">
        <v>0</v>
      </c>
      <c r="EK87">
        <v>45.015000000000001</v>
      </c>
      <c r="EL87">
        <v>0</v>
      </c>
      <c r="EM87">
        <v>4.234</v>
      </c>
      <c r="EN87">
        <v>4.532</v>
      </c>
      <c r="EO87">
        <v>0</v>
      </c>
      <c r="EP87">
        <v>0</v>
      </c>
      <c r="EQ87">
        <v>53.781000000000006</v>
      </c>
      <c r="ER87">
        <v>0</v>
      </c>
      <c r="ES87">
        <v>170.40700000000001</v>
      </c>
      <c r="ET87">
        <v>0</v>
      </c>
      <c r="EV87">
        <v>0</v>
      </c>
      <c r="EW87">
        <v>0</v>
      </c>
      <c r="EX87">
        <v>0</v>
      </c>
      <c r="EZ87">
        <v>12670127</v>
      </c>
      <c r="FA87">
        <v>0</v>
      </c>
      <c r="FB87">
        <v>13385258</v>
      </c>
      <c r="FC87">
        <v>0</v>
      </c>
      <c r="FD87">
        <v>0</v>
      </c>
      <c r="FE87">
        <v>1970223</v>
      </c>
      <c r="FF87">
        <v>341788</v>
      </c>
      <c r="FG87">
        <v>7.0629999999999998E-2</v>
      </c>
      <c r="FH87">
        <v>3.1918000000000002E-2</v>
      </c>
      <c r="FI87">
        <v>0</v>
      </c>
      <c r="FJ87">
        <v>0</v>
      </c>
      <c r="FK87">
        <v>2153.721</v>
      </c>
      <c r="FL87">
        <v>15939906</v>
      </c>
      <c r="FM87">
        <v>0</v>
      </c>
      <c r="FN87">
        <v>0</v>
      </c>
      <c r="FO87">
        <v>0</v>
      </c>
      <c r="FP87">
        <v>0</v>
      </c>
      <c r="FQ87">
        <v>0</v>
      </c>
      <c r="FR87">
        <v>0</v>
      </c>
      <c r="FS87">
        <v>0</v>
      </c>
      <c r="FT87">
        <v>0</v>
      </c>
      <c r="FU87">
        <v>0</v>
      </c>
      <c r="FV87">
        <v>0</v>
      </c>
      <c r="FW87">
        <v>0</v>
      </c>
      <c r="FX87">
        <v>0</v>
      </c>
      <c r="FY87">
        <v>0</v>
      </c>
      <c r="GB87">
        <v>124914</v>
      </c>
      <c r="GC87">
        <v>124914</v>
      </c>
      <c r="GD87">
        <v>11.615</v>
      </c>
      <c r="GF87">
        <v>0</v>
      </c>
      <c r="GG87">
        <v>0</v>
      </c>
      <c r="GH87">
        <v>0</v>
      </c>
      <c r="GI87">
        <v>0</v>
      </c>
      <c r="GK87">
        <v>0</v>
      </c>
      <c r="GL87">
        <v>0</v>
      </c>
      <c r="GM87">
        <v>0</v>
      </c>
      <c r="GN87">
        <v>0</v>
      </c>
      <c r="GO87">
        <v>0</v>
      </c>
      <c r="GQ87">
        <v>0</v>
      </c>
      <c r="GR87">
        <v>0</v>
      </c>
      <c r="GS87">
        <v>0</v>
      </c>
      <c r="GT87">
        <v>0</v>
      </c>
      <c r="HB87">
        <v>379934357</v>
      </c>
      <c r="HC87">
        <v>3.9798E-2</v>
      </c>
      <c r="HD87">
        <v>242637</v>
      </c>
      <c r="HE87">
        <v>0</v>
      </c>
      <c r="HF87">
        <v>1960606</v>
      </c>
      <c r="HG87">
        <v>76445</v>
      </c>
      <c r="HH87">
        <v>108045</v>
      </c>
      <c r="HI87">
        <v>0</v>
      </c>
      <c r="HJ87">
        <v>131550</v>
      </c>
      <c r="HK87">
        <v>2377</v>
      </c>
      <c r="HL87">
        <v>1086</v>
      </c>
      <c r="HM87">
        <v>43000</v>
      </c>
      <c r="HN87">
        <v>6662</v>
      </c>
      <c r="HO87">
        <v>0</v>
      </c>
      <c r="HP87">
        <v>0</v>
      </c>
      <c r="HQ87">
        <v>0</v>
      </c>
      <c r="HR87">
        <v>0</v>
      </c>
      <c r="HS87">
        <v>12666545</v>
      </c>
      <c r="HT87">
        <v>341788</v>
      </c>
      <c r="HW87">
        <v>0</v>
      </c>
      <c r="HX87">
        <v>162</v>
      </c>
      <c r="HY87">
        <v>68</v>
      </c>
      <c r="HZ87">
        <v>54</v>
      </c>
      <c r="IA87">
        <v>30</v>
      </c>
      <c r="IB87">
        <v>13</v>
      </c>
      <c r="IC87">
        <v>327</v>
      </c>
      <c r="ID87">
        <v>0</v>
      </c>
      <c r="IE87">
        <v>0</v>
      </c>
      <c r="IF87">
        <v>0</v>
      </c>
      <c r="IG87">
        <v>123</v>
      </c>
      <c r="IH87">
        <v>173.845</v>
      </c>
      <c r="II87">
        <v>0</v>
      </c>
      <c r="IJ87">
        <v>59.09</v>
      </c>
      <c r="IK87">
        <v>0</v>
      </c>
      <c r="IL87">
        <v>3</v>
      </c>
      <c r="IM87">
        <v>8</v>
      </c>
      <c r="IN87">
        <v>1</v>
      </c>
      <c r="IO87">
        <v>12</v>
      </c>
      <c r="IP87">
        <v>0</v>
      </c>
      <c r="IQ87">
        <v>59.09</v>
      </c>
      <c r="IR87">
        <v>36724</v>
      </c>
      <c r="IS87">
        <v>0</v>
      </c>
      <c r="IT87">
        <v>15000</v>
      </c>
      <c r="IU87">
        <v>24000</v>
      </c>
      <c r="IV87">
        <v>4000</v>
      </c>
      <c r="IW87">
        <v>6215</v>
      </c>
      <c r="IX87">
        <v>0</v>
      </c>
      <c r="IY87">
        <v>0</v>
      </c>
      <c r="IZ87">
        <v>0</v>
      </c>
      <c r="JA87">
        <v>0</v>
      </c>
      <c r="JB87">
        <v>0</v>
      </c>
      <c r="JC87">
        <v>0</v>
      </c>
      <c r="JD87">
        <v>1</v>
      </c>
      <c r="JE87">
        <v>6662</v>
      </c>
      <c r="JF87">
        <v>0</v>
      </c>
      <c r="JG87">
        <v>0</v>
      </c>
      <c r="JH87">
        <v>0</v>
      </c>
      <c r="JJ87">
        <v>0</v>
      </c>
      <c r="JK87">
        <v>0</v>
      </c>
      <c r="JL87">
        <v>0</v>
      </c>
      <c r="JM87">
        <v>0</v>
      </c>
      <c r="JO87">
        <v>0</v>
      </c>
      <c r="JP87">
        <v>2.8890000000000002</v>
      </c>
      <c r="JQ87">
        <v>8.7260000000000009</v>
      </c>
      <c r="JR87">
        <v>0</v>
      </c>
      <c r="JS87">
        <v>27953</v>
      </c>
      <c r="JT87">
        <v>96961</v>
      </c>
      <c r="JU87">
        <v>0</v>
      </c>
      <c r="JW87">
        <v>0</v>
      </c>
      <c r="JX87">
        <v>0</v>
      </c>
      <c r="JY87">
        <v>0</v>
      </c>
      <c r="JZ87">
        <v>0</v>
      </c>
      <c r="KD87">
        <v>0</v>
      </c>
      <c r="KE87">
        <v>7559</v>
      </c>
      <c r="KG87">
        <v>0</v>
      </c>
      <c r="KH87">
        <v>0</v>
      </c>
      <c r="KI87">
        <v>0</v>
      </c>
      <c r="KJ87">
        <v>82</v>
      </c>
      <c r="KK87">
        <v>41</v>
      </c>
      <c r="KL87">
        <v>50963</v>
      </c>
      <c r="KM87">
        <v>25482</v>
      </c>
      <c r="KN87">
        <v>0</v>
      </c>
      <c r="KO87">
        <v>0</v>
      </c>
      <c r="KP87">
        <v>0</v>
      </c>
      <c r="KQ87">
        <v>0</v>
      </c>
      <c r="KS87">
        <v>0</v>
      </c>
      <c r="KT87">
        <v>0</v>
      </c>
      <c r="KU87">
        <v>0</v>
      </c>
      <c r="KW87">
        <v>0</v>
      </c>
      <c r="KX87">
        <v>0</v>
      </c>
      <c r="KY87">
        <v>0</v>
      </c>
      <c r="KZ87">
        <v>0</v>
      </c>
      <c r="LA87">
        <v>0</v>
      </c>
      <c r="LB87">
        <v>0</v>
      </c>
      <c r="LD87">
        <v>0</v>
      </c>
      <c r="LE87">
        <v>0</v>
      </c>
      <c r="LF87">
        <v>0</v>
      </c>
      <c r="LG87">
        <v>0</v>
      </c>
      <c r="LH87">
        <v>0</v>
      </c>
      <c r="LI87">
        <v>0</v>
      </c>
      <c r="LJ87">
        <v>1465.857</v>
      </c>
      <c r="LK87">
        <v>3</v>
      </c>
      <c r="LL87">
        <v>100620</v>
      </c>
      <c r="LM87">
        <v>30930</v>
      </c>
      <c r="LN87">
        <v>0</v>
      </c>
      <c r="LO87">
        <v>0</v>
      </c>
      <c r="LP87">
        <v>0</v>
      </c>
      <c r="LQ87">
        <v>0</v>
      </c>
      <c r="LR87">
        <v>0</v>
      </c>
      <c r="LS87">
        <v>0</v>
      </c>
      <c r="LT87">
        <v>0</v>
      </c>
      <c r="LU87">
        <v>0</v>
      </c>
      <c r="LV87">
        <v>0</v>
      </c>
      <c r="LW87">
        <v>0</v>
      </c>
      <c r="LX87">
        <v>0</v>
      </c>
      <c r="LY87">
        <v>0</v>
      </c>
      <c r="LZ87">
        <v>0</v>
      </c>
      <c r="MA87">
        <v>0</v>
      </c>
      <c r="MB87">
        <v>0</v>
      </c>
      <c r="MC87">
        <v>0</v>
      </c>
      <c r="MD87">
        <v>0</v>
      </c>
      <c r="ME87">
        <v>0</v>
      </c>
      <c r="MF87">
        <v>0</v>
      </c>
      <c r="MG87">
        <v>15221193</v>
      </c>
      <c r="MH87">
        <v>0</v>
      </c>
      <c r="MI87">
        <v>0</v>
      </c>
      <c r="MJ87">
        <v>0</v>
      </c>
      <c r="MK87">
        <v>0</v>
      </c>
      <c r="ML87">
        <v>0</v>
      </c>
    </row>
    <row r="88" spans="1:350" customFormat="1" x14ac:dyDescent="0.3">
      <c r="A88">
        <v>45755</v>
      </c>
      <c r="B88" s="4">
        <v>101804</v>
      </c>
      <c r="C88">
        <v>9</v>
      </c>
      <c r="D88">
        <v>2026</v>
      </c>
      <c r="E88">
        <v>6215</v>
      </c>
      <c r="F88">
        <v>0</v>
      </c>
      <c r="G88">
        <v>957.33</v>
      </c>
      <c r="H88">
        <v>839.95</v>
      </c>
      <c r="I88">
        <v>839.95</v>
      </c>
      <c r="J88">
        <v>957.33</v>
      </c>
      <c r="K88">
        <v>0</v>
      </c>
      <c r="L88">
        <v>6215</v>
      </c>
      <c r="M88">
        <v>0</v>
      </c>
      <c r="N88">
        <v>0</v>
      </c>
      <c r="P88">
        <v>957.33</v>
      </c>
      <c r="Q88">
        <v>0</v>
      </c>
      <c r="R88">
        <v>451035</v>
      </c>
      <c r="S88">
        <v>471.13900000000001</v>
      </c>
      <c r="U88">
        <v>0</v>
      </c>
      <c r="V88">
        <v>440.97800000000001</v>
      </c>
      <c r="W88">
        <v>455820</v>
      </c>
      <c r="X88">
        <v>455820</v>
      </c>
      <c r="Z88">
        <v>0</v>
      </c>
      <c r="AC88">
        <v>0</v>
      </c>
      <c r="AD88" t="s">
        <v>427</v>
      </c>
      <c r="AE88">
        <v>0</v>
      </c>
      <c r="AH88">
        <v>0</v>
      </c>
      <c r="AI88">
        <v>0</v>
      </c>
      <c r="AJ88">
        <v>6215</v>
      </c>
      <c r="AK88" t="s">
        <v>753</v>
      </c>
      <c r="AL88" t="s">
        <v>508</v>
      </c>
      <c r="AM88">
        <v>0</v>
      </c>
      <c r="AN88">
        <v>0</v>
      </c>
      <c r="AO88">
        <v>0</v>
      </c>
      <c r="AP88">
        <v>0</v>
      </c>
      <c r="AQ88">
        <v>0</v>
      </c>
      <c r="AS88">
        <v>0</v>
      </c>
      <c r="AT88">
        <v>0</v>
      </c>
      <c r="AU88">
        <v>0</v>
      </c>
      <c r="AV88">
        <v>0</v>
      </c>
      <c r="AW88">
        <v>11661067</v>
      </c>
      <c r="AX88">
        <v>11510262</v>
      </c>
      <c r="AY88">
        <v>0</v>
      </c>
      <c r="AZ88">
        <v>451035</v>
      </c>
      <c r="BA88">
        <v>0</v>
      </c>
      <c r="BB88">
        <v>0</v>
      </c>
      <c r="BC88">
        <v>0</v>
      </c>
      <c r="BD88">
        <v>0</v>
      </c>
      <c r="BE88">
        <v>0</v>
      </c>
      <c r="BF88">
        <v>10104388</v>
      </c>
      <c r="BG88">
        <v>0</v>
      </c>
      <c r="BJ88">
        <v>0</v>
      </c>
      <c r="BK88">
        <v>0</v>
      </c>
      <c r="BL88">
        <v>0</v>
      </c>
      <c r="BM88">
        <v>0</v>
      </c>
      <c r="BN88">
        <v>0</v>
      </c>
      <c r="BO88">
        <v>0</v>
      </c>
      <c r="BP88">
        <v>0</v>
      </c>
      <c r="BQ88">
        <v>776</v>
      </c>
      <c r="BS88">
        <v>0</v>
      </c>
      <c r="BT88">
        <v>0</v>
      </c>
      <c r="BU88">
        <v>0</v>
      </c>
      <c r="BV88">
        <v>0</v>
      </c>
      <c r="BW88">
        <v>0</v>
      </c>
      <c r="BY88">
        <v>0</v>
      </c>
      <c r="CA88">
        <v>0</v>
      </c>
      <c r="CB88">
        <v>0</v>
      </c>
      <c r="CC88">
        <v>0</v>
      </c>
      <c r="CD88">
        <v>0</v>
      </c>
      <c r="CE88">
        <v>0</v>
      </c>
      <c r="CF88">
        <v>0</v>
      </c>
      <c r="CG88">
        <v>0</v>
      </c>
      <c r="CH88">
        <v>152399</v>
      </c>
      <c r="CI88">
        <v>0</v>
      </c>
      <c r="CJ88">
        <v>4</v>
      </c>
      <c r="CK88">
        <v>0</v>
      </c>
      <c r="CL88">
        <v>0</v>
      </c>
      <c r="CN88">
        <v>0</v>
      </c>
      <c r="CO88">
        <v>1</v>
      </c>
      <c r="CP88">
        <v>0.40700000000000003</v>
      </c>
      <c r="CQ88">
        <v>0</v>
      </c>
      <c r="CR88">
        <v>957.33</v>
      </c>
      <c r="CS88">
        <v>0</v>
      </c>
      <c r="CT88">
        <v>0</v>
      </c>
      <c r="CU88">
        <v>0</v>
      </c>
      <c r="CV88">
        <v>0</v>
      </c>
      <c r="CW88">
        <v>0</v>
      </c>
      <c r="CX88">
        <v>0</v>
      </c>
      <c r="CY88">
        <v>0</v>
      </c>
      <c r="CZ88">
        <v>0</v>
      </c>
      <c r="DB88">
        <v>5220289</v>
      </c>
      <c r="DC88">
        <v>0</v>
      </c>
      <c r="DD88">
        <v>0</v>
      </c>
      <c r="DE88">
        <v>1486939</v>
      </c>
      <c r="DF88">
        <v>1493035</v>
      </c>
      <c r="DG88">
        <v>239.25</v>
      </c>
      <c r="DH88">
        <v>0</v>
      </c>
      <c r="DI88">
        <v>6096</v>
      </c>
      <c r="DK88">
        <v>2173</v>
      </c>
      <c r="DL88">
        <v>0</v>
      </c>
      <c r="DM88">
        <v>598861</v>
      </c>
      <c r="DN88">
        <v>1594</v>
      </c>
      <c r="DO88">
        <v>0</v>
      </c>
      <c r="DP88">
        <v>0</v>
      </c>
      <c r="DQ88">
        <v>0</v>
      </c>
      <c r="DR88">
        <v>0</v>
      </c>
      <c r="DS88">
        <v>0</v>
      </c>
      <c r="DT88">
        <v>0</v>
      </c>
      <c r="DU88">
        <v>0</v>
      </c>
      <c r="DV88">
        <v>0</v>
      </c>
      <c r="DW88">
        <v>0</v>
      </c>
      <c r="DX88">
        <v>0</v>
      </c>
      <c r="DY88">
        <v>0</v>
      </c>
      <c r="DZ88">
        <v>0</v>
      </c>
      <c r="EA88">
        <v>0</v>
      </c>
      <c r="EB88">
        <v>0</v>
      </c>
      <c r="EC88">
        <v>32.445</v>
      </c>
      <c r="ED88">
        <v>231893</v>
      </c>
      <c r="EE88">
        <v>0</v>
      </c>
      <c r="EF88">
        <v>0</v>
      </c>
      <c r="EG88">
        <v>0</v>
      </c>
      <c r="EH88">
        <v>368562</v>
      </c>
      <c r="EI88">
        <v>0</v>
      </c>
      <c r="EJ88">
        <v>0</v>
      </c>
      <c r="EK88">
        <v>13.192</v>
      </c>
      <c r="EL88">
        <v>0.19800000000000001</v>
      </c>
      <c r="EM88">
        <v>4.8620000000000001</v>
      </c>
      <c r="EN88">
        <v>1.028</v>
      </c>
      <c r="EO88">
        <v>0</v>
      </c>
      <c r="EP88">
        <v>0</v>
      </c>
      <c r="EQ88">
        <v>19.082000000000001</v>
      </c>
      <c r="ER88">
        <v>0</v>
      </c>
      <c r="ES88">
        <v>59.302</v>
      </c>
      <c r="ET88">
        <v>0</v>
      </c>
      <c r="EV88">
        <v>0</v>
      </c>
      <c r="EW88">
        <v>0</v>
      </c>
      <c r="EX88">
        <v>0</v>
      </c>
      <c r="EZ88">
        <v>9764964</v>
      </c>
      <c r="FA88">
        <v>0</v>
      </c>
      <c r="FB88">
        <v>10214405</v>
      </c>
      <c r="FC88">
        <v>0</v>
      </c>
      <c r="FD88">
        <v>0</v>
      </c>
      <c r="FE88">
        <v>1487288</v>
      </c>
      <c r="FF88">
        <v>258010</v>
      </c>
      <c r="FG88">
        <v>7.0629999999999998E-2</v>
      </c>
      <c r="FH88">
        <v>3.1918000000000002E-2</v>
      </c>
      <c r="FI88">
        <v>0</v>
      </c>
      <c r="FJ88">
        <v>0</v>
      </c>
      <c r="FK88">
        <v>1625.807</v>
      </c>
      <c r="FL88">
        <v>12112102</v>
      </c>
      <c r="FM88">
        <v>0</v>
      </c>
      <c r="FN88">
        <v>0</v>
      </c>
      <c r="FO88">
        <v>70525</v>
      </c>
      <c r="FP88">
        <v>13797</v>
      </c>
      <c r="FQ88">
        <v>100565</v>
      </c>
      <c r="FR88">
        <v>70525</v>
      </c>
      <c r="FS88">
        <v>16243</v>
      </c>
      <c r="FT88">
        <v>0</v>
      </c>
      <c r="FU88">
        <v>0</v>
      </c>
      <c r="FV88">
        <v>0</v>
      </c>
      <c r="FW88">
        <v>0</v>
      </c>
      <c r="FX88">
        <v>0</v>
      </c>
      <c r="FY88">
        <v>0</v>
      </c>
      <c r="GB88">
        <v>986469</v>
      </c>
      <c r="GC88">
        <v>986469</v>
      </c>
      <c r="GD88">
        <v>98.298000000000002</v>
      </c>
      <c r="GF88">
        <v>0</v>
      </c>
      <c r="GG88">
        <v>0</v>
      </c>
      <c r="GH88">
        <v>0</v>
      </c>
      <c r="GI88">
        <v>0</v>
      </c>
      <c r="GK88">
        <v>0</v>
      </c>
      <c r="GL88">
        <v>0</v>
      </c>
      <c r="GM88">
        <v>0</v>
      </c>
      <c r="GN88">
        <v>0</v>
      </c>
      <c r="GO88">
        <v>0</v>
      </c>
      <c r="GQ88">
        <v>0</v>
      </c>
      <c r="GR88">
        <v>0</v>
      </c>
      <c r="GS88">
        <v>0</v>
      </c>
      <c r="GT88">
        <v>0</v>
      </c>
      <c r="HB88">
        <v>379934357</v>
      </c>
      <c r="HC88">
        <v>3.9798E-2</v>
      </c>
      <c r="HD88">
        <v>152399</v>
      </c>
      <c r="HE88">
        <v>0</v>
      </c>
      <c r="HF88">
        <v>1128893</v>
      </c>
      <c r="HG88">
        <v>0</v>
      </c>
      <c r="HH88">
        <v>133105</v>
      </c>
      <c r="HI88">
        <v>0</v>
      </c>
      <c r="HJ88">
        <v>86322</v>
      </c>
      <c r="HK88">
        <v>6207</v>
      </c>
      <c r="HL88">
        <v>4839</v>
      </c>
      <c r="HM88">
        <v>0</v>
      </c>
      <c r="HN88">
        <v>0</v>
      </c>
      <c r="HO88">
        <v>0</v>
      </c>
      <c r="HP88">
        <v>0</v>
      </c>
      <c r="HQ88">
        <v>0</v>
      </c>
      <c r="HR88">
        <v>0</v>
      </c>
      <c r="HS88">
        <v>9763370</v>
      </c>
      <c r="HT88">
        <v>258010</v>
      </c>
      <c r="HW88">
        <v>0</v>
      </c>
      <c r="HX88">
        <v>18</v>
      </c>
      <c r="HY88">
        <v>86</v>
      </c>
      <c r="HZ88">
        <v>129</v>
      </c>
      <c r="IA88">
        <v>226</v>
      </c>
      <c r="IB88">
        <v>448</v>
      </c>
      <c r="IC88">
        <v>907</v>
      </c>
      <c r="ID88">
        <v>0</v>
      </c>
      <c r="IE88">
        <v>180.273</v>
      </c>
      <c r="IF88">
        <v>44.062000000000005</v>
      </c>
      <c r="IG88">
        <v>0</v>
      </c>
      <c r="IH88">
        <v>214.167</v>
      </c>
      <c r="II88">
        <v>0</v>
      </c>
      <c r="IJ88">
        <v>665.31299999999999</v>
      </c>
      <c r="IK88">
        <v>0</v>
      </c>
      <c r="IL88">
        <v>0</v>
      </c>
      <c r="IM88">
        <v>0</v>
      </c>
      <c r="IN88">
        <v>0</v>
      </c>
      <c r="IO88">
        <v>0</v>
      </c>
      <c r="IP88">
        <v>0</v>
      </c>
      <c r="IQ88">
        <v>440.97800000000001</v>
      </c>
      <c r="IR88">
        <v>274068</v>
      </c>
      <c r="IS88">
        <v>0</v>
      </c>
      <c r="IT88">
        <v>0</v>
      </c>
      <c r="IU88">
        <v>0</v>
      </c>
      <c r="IV88">
        <v>0</v>
      </c>
      <c r="IW88">
        <v>6215</v>
      </c>
      <c r="IX88">
        <v>168060</v>
      </c>
      <c r="IY88">
        <v>13692</v>
      </c>
      <c r="IZ88">
        <v>0</v>
      </c>
      <c r="JA88">
        <v>0</v>
      </c>
      <c r="JB88">
        <v>0</v>
      </c>
      <c r="JC88">
        <v>0</v>
      </c>
      <c r="JD88">
        <v>0</v>
      </c>
      <c r="JE88">
        <v>0</v>
      </c>
      <c r="JF88">
        <v>0</v>
      </c>
      <c r="JG88">
        <v>0</v>
      </c>
      <c r="JH88">
        <v>0</v>
      </c>
      <c r="JJ88">
        <v>0</v>
      </c>
      <c r="JK88">
        <v>0</v>
      </c>
      <c r="JL88">
        <v>0</v>
      </c>
      <c r="JM88">
        <v>0</v>
      </c>
      <c r="JO88">
        <v>2.923</v>
      </c>
      <c r="JP88">
        <v>67.968000000000004</v>
      </c>
      <c r="JQ88">
        <v>27.407</v>
      </c>
      <c r="JR88">
        <v>24304</v>
      </c>
      <c r="JS88">
        <v>657626</v>
      </c>
      <c r="JT88">
        <v>304539</v>
      </c>
      <c r="JU88">
        <v>0</v>
      </c>
      <c r="JW88">
        <v>0</v>
      </c>
      <c r="JX88">
        <v>0</v>
      </c>
      <c r="JY88">
        <v>0</v>
      </c>
      <c r="JZ88">
        <v>0</v>
      </c>
      <c r="KD88">
        <v>0</v>
      </c>
      <c r="KE88">
        <v>7559</v>
      </c>
      <c r="KG88">
        <v>0</v>
      </c>
      <c r="KH88">
        <v>0</v>
      </c>
      <c r="KI88">
        <v>0</v>
      </c>
      <c r="KJ88">
        <v>0</v>
      </c>
      <c r="KK88">
        <v>0</v>
      </c>
      <c r="KL88">
        <v>0</v>
      </c>
      <c r="KM88">
        <v>0</v>
      </c>
      <c r="KN88">
        <v>0</v>
      </c>
      <c r="KO88">
        <v>0</v>
      </c>
      <c r="KP88">
        <v>0</v>
      </c>
      <c r="KQ88">
        <v>0</v>
      </c>
      <c r="KS88">
        <v>0</v>
      </c>
      <c r="KT88">
        <v>0</v>
      </c>
      <c r="KU88">
        <v>0</v>
      </c>
      <c r="KW88">
        <v>0</v>
      </c>
      <c r="KX88">
        <v>0</v>
      </c>
      <c r="KY88">
        <v>0</v>
      </c>
      <c r="KZ88">
        <v>0</v>
      </c>
      <c r="LA88">
        <v>0</v>
      </c>
      <c r="LB88">
        <v>0</v>
      </c>
      <c r="LD88">
        <v>0</v>
      </c>
      <c r="LE88">
        <v>0</v>
      </c>
      <c r="LF88">
        <v>0</v>
      </c>
      <c r="LG88">
        <v>0</v>
      </c>
      <c r="LH88">
        <v>0</v>
      </c>
      <c r="LI88">
        <v>0</v>
      </c>
      <c r="LJ88">
        <v>911.92500000000007</v>
      </c>
      <c r="LK88">
        <v>2</v>
      </c>
      <c r="LL88">
        <v>67080</v>
      </c>
      <c r="LM88">
        <v>19242</v>
      </c>
      <c r="LN88">
        <v>0</v>
      </c>
      <c r="LO88">
        <v>0</v>
      </c>
      <c r="LP88">
        <v>0</v>
      </c>
      <c r="LQ88">
        <v>0</v>
      </c>
      <c r="LR88">
        <v>0</v>
      </c>
      <c r="LS88">
        <v>0</v>
      </c>
      <c r="LT88">
        <v>0</v>
      </c>
      <c r="LU88">
        <v>0</v>
      </c>
      <c r="LV88">
        <v>0</v>
      </c>
      <c r="LW88">
        <v>0</v>
      </c>
      <c r="LX88">
        <v>0</v>
      </c>
      <c r="LY88">
        <v>0</v>
      </c>
      <c r="LZ88">
        <v>0</v>
      </c>
      <c r="MA88">
        <v>0</v>
      </c>
      <c r="MB88">
        <v>0</v>
      </c>
      <c r="MC88">
        <v>0</v>
      </c>
      <c r="MD88">
        <v>0</v>
      </c>
      <c r="ME88">
        <v>0</v>
      </c>
      <c r="MF88">
        <v>0</v>
      </c>
      <c r="MG88">
        <v>11661067</v>
      </c>
      <c r="MH88">
        <v>0</v>
      </c>
      <c r="MI88">
        <v>0</v>
      </c>
      <c r="MJ88">
        <v>0</v>
      </c>
      <c r="MK88">
        <v>0</v>
      </c>
      <c r="ML88">
        <v>0</v>
      </c>
    </row>
    <row r="89" spans="1:350" customFormat="1" x14ac:dyDescent="0.3">
      <c r="A89">
        <v>45755</v>
      </c>
      <c r="B89" s="4">
        <v>101806</v>
      </c>
      <c r="C89">
        <v>9</v>
      </c>
      <c r="D89">
        <v>2026</v>
      </c>
      <c r="E89">
        <v>6215</v>
      </c>
      <c r="F89">
        <v>0</v>
      </c>
      <c r="G89">
        <v>1703.6180000000002</v>
      </c>
      <c r="H89">
        <v>1587.3440000000001</v>
      </c>
      <c r="I89">
        <v>1587.3440000000001</v>
      </c>
      <c r="J89">
        <v>1703.6180000000002</v>
      </c>
      <c r="K89">
        <v>0</v>
      </c>
      <c r="L89">
        <v>6215</v>
      </c>
      <c r="M89">
        <v>0</v>
      </c>
      <c r="N89">
        <v>0</v>
      </c>
      <c r="P89">
        <v>1703.6180000000002</v>
      </c>
      <c r="Q89">
        <v>0</v>
      </c>
      <c r="R89">
        <v>802641</v>
      </c>
      <c r="S89">
        <v>471.13900000000001</v>
      </c>
      <c r="U89">
        <v>0</v>
      </c>
      <c r="V89">
        <v>1122.058</v>
      </c>
      <c r="W89">
        <v>697359</v>
      </c>
      <c r="X89">
        <v>697359</v>
      </c>
      <c r="Z89">
        <v>0</v>
      </c>
      <c r="AC89">
        <v>0</v>
      </c>
      <c r="AD89" t="s">
        <v>427</v>
      </c>
      <c r="AE89">
        <v>0</v>
      </c>
      <c r="AH89">
        <v>0</v>
      </c>
      <c r="AI89">
        <v>0</v>
      </c>
      <c r="AJ89">
        <v>6215</v>
      </c>
      <c r="AK89" t="s">
        <v>753</v>
      </c>
      <c r="AL89" t="s">
        <v>509</v>
      </c>
      <c r="AM89">
        <v>0</v>
      </c>
      <c r="AN89">
        <v>0</v>
      </c>
      <c r="AO89">
        <v>0</v>
      </c>
      <c r="AP89">
        <v>0</v>
      </c>
      <c r="AQ89">
        <v>0</v>
      </c>
      <c r="AS89">
        <v>0</v>
      </c>
      <c r="AT89">
        <v>0</v>
      </c>
      <c r="AU89">
        <v>0</v>
      </c>
      <c r="AV89">
        <v>0</v>
      </c>
      <c r="AW89">
        <v>21727274</v>
      </c>
      <c r="AX89">
        <v>21460042</v>
      </c>
      <c r="AY89">
        <v>0</v>
      </c>
      <c r="AZ89">
        <v>802641</v>
      </c>
      <c r="BA89">
        <v>68.917000000000002</v>
      </c>
      <c r="BB89">
        <v>36138</v>
      </c>
      <c r="BC89">
        <v>35908</v>
      </c>
      <c r="BD89">
        <v>85</v>
      </c>
      <c r="BE89">
        <v>230</v>
      </c>
      <c r="BF89">
        <v>18941252</v>
      </c>
      <c r="BG89">
        <v>0</v>
      </c>
      <c r="BJ89">
        <v>0</v>
      </c>
      <c r="BK89">
        <v>0</v>
      </c>
      <c r="BL89">
        <v>0</v>
      </c>
      <c r="BM89">
        <v>0</v>
      </c>
      <c r="BN89">
        <v>0</v>
      </c>
      <c r="BO89">
        <v>0</v>
      </c>
      <c r="BP89">
        <v>0</v>
      </c>
      <c r="BQ89">
        <v>636</v>
      </c>
      <c r="BS89">
        <v>0</v>
      </c>
      <c r="BT89">
        <v>0</v>
      </c>
      <c r="BU89">
        <v>0</v>
      </c>
      <c r="BV89">
        <v>0</v>
      </c>
      <c r="BW89">
        <v>0</v>
      </c>
      <c r="BY89">
        <v>0</v>
      </c>
      <c r="CA89">
        <v>0</v>
      </c>
      <c r="CB89">
        <v>0</v>
      </c>
      <c r="CC89">
        <v>0</v>
      </c>
      <c r="CD89">
        <v>0</v>
      </c>
      <c r="CE89">
        <v>0</v>
      </c>
      <c r="CF89">
        <v>0</v>
      </c>
      <c r="CG89">
        <v>0</v>
      </c>
      <c r="CH89">
        <v>271202</v>
      </c>
      <c r="CI89">
        <v>0</v>
      </c>
      <c r="CJ89">
        <v>4</v>
      </c>
      <c r="CK89">
        <v>0</v>
      </c>
      <c r="CL89">
        <v>0</v>
      </c>
      <c r="CN89">
        <v>0</v>
      </c>
      <c r="CO89">
        <v>1</v>
      </c>
      <c r="CP89">
        <v>0</v>
      </c>
      <c r="CQ89">
        <v>7.6670000000000007</v>
      </c>
      <c r="CR89">
        <v>1703.6180000000002</v>
      </c>
      <c r="CS89">
        <v>0</v>
      </c>
      <c r="CT89">
        <v>0</v>
      </c>
      <c r="CU89">
        <v>0</v>
      </c>
      <c r="CV89">
        <v>0</v>
      </c>
      <c r="CW89">
        <v>0</v>
      </c>
      <c r="CX89">
        <v>0</v>
      </c>
      <c r="CY89">
        <v>0</v>
      </c>
      <c r="CZ89">
        <v>0</v>
      </c>
      <c r="DB89">
        <v>9865343</v>
      </c>
      <c r="DC89">
        <v>0</v>
      </c>
      <c r="DD89">
        <v>0</v>
      </c>
      <c r="DE89">
        <v>3113948</v>
      </c>
      <c r="DF89">
        <v>3113948</v>
      </c>
      <c r="DG89">
        <v>501.03800000000001</v>
      </c>
      <c r="DH89">
        <v>0</v>
      </c>
      <c r="DI89">
        <v>0</v>
      </c>
      <c r="DK89">
        <v>36</v>
      </c>
      <c r="DL89">
        <v>0</v>
      </c>
      <c r="DM89">
        <v>1404683</v>
      </c>
      <c r="DN89">
        <v>3740</v>
      </c>
      <c r="DO89">
        <v>0</v>
      </c>
      <c r="DP89">
        <v>0</v>
      </c>
      <c r="DQ89">
        <v>0</v>
      </c>
      <c r="DR89">
        <v>0</v>
      </c>
      <c r="DS89">
        <v>0</v>
      </c>
      <c r="DT89">
        <v>0</v>
      </c>
      <c r="DU89">
        <v>0</v>
      </c>
      <c r="DV89">
        <v>0</v>
      </c>
      <c r="DW89">
        <v>0</v>
      </c>
      <c r="DX89">
        <v>0</v>
      </c>
      <c r="DY89">
        <v>0</v>
      </c>
      <c r="DZ89">
        <v>0</v>
      </c>
      <c r="EA89">
        <v>0</v>
      </c>
      <c r="EB89">
        <v>0</v>
      </c>
      <c r="EC89">
        <v>33.618000000000002</v>
      </c>
      <c r="ED89">
        <v>240276</v>
      </c>
      <c r="EE89">
        <v>0</v>
      </c>
      <c r="EF89">
        <v>0</v>
      </c>
      <c r="EG89">
        <v>0</v>
      </c>
      <c r="EH89">
        <v>1168147</v>
      </c>
      <c r="EI89">
        <v>0</v>
      </c>
      <c r="EJ89">
        <v>0</v>
      </c>
      <c r="EK89">
        <v>46.586000000000006</v>
      </c>
      <c r="EL89">
        <v>3.7000000000000005E-2</v>
      </c>
      <c r="EM89">
        <v>9.6460000000000008</v>
      </c>
      <c r="EN89">
        <v>3.8520000000000003</v>
      </c>
      <c r="EO89">
        <v>0</v>
      </c>
      <c r="EP89">
        <v>0</v>
      </c>
      <c r="EQ89">
        <v>60.084000000000003</v>
      </c>
      <c r="ER89">
        <v>0</v>
      </c>
      <c r="ES89">
        <v>187.95600000000002</v>
      </c>
      <c r="ET89">
        <v>0</v>
      </c>
      <c r="EV89">
        <v>0</v>
      </c>
      <c r="EW89">
        <v>0</v>
      </c>
      <c r="EX89">
        <v>0</v>
      </c>
      <c r="EZ89">
        <v>18188384</v>
      </c>
      <c r="FA89">
        <v>0</v>
      </c>
      <c r="FB89">
        <v>18987055</v>
      </c>
      <c r="FC89">
        <v>0</v>
      </c>
      <c r="FD89">
        <v>0</v>
      </c>
      <c r="FE89">
        <v>2788005</v>
      </c>
      <c r="FF89">
        <v>483653</v>
      </c>
      <c r="FG89">
        <v>7.0629999999999998E-2</v>
      </c>
      <c r="FH89">
        <v>3.1918000000000002E-2</v>
      </c>
      <c r="FI89">
        <v>0</v>
      </c>
      <c r="FJ89">
        <v>0</v>
      </c>
      <c r="FK89">
        <v>3047.6670000000004</v>
      </c>
      <c r="FL89">
        <v>22529915</v>
      </c>
      <c r="FM89">
        <v>0</v>
      </c>
      <c r="FN89">
        <v>0</v>
      </c>
      <c r="FO89">
        <v>43470</v>
      </c>
      <c r="FP89">
        <v>0</v>
      </c>
      <c r="FQ89">
        <v>43470</v>
      </c>
      <c r="FR89">
        <v>43470</v>
      </c>
      <c r="FS89">
        <v>0</v>
      </c>
      <c r="FT89">
        <v>0</v>
      </c>
      <c r="FU89">
        <v>0</v>
      </c>
      <c r="FV89">
        <v>0</v>
      </c>
      <c r="FW89">
        <v>0</v>
      </c>
      <c r="FX89">
        <v>0</v>
      </c>
      <c r="FY89">
        <v>0</v>
      </c>
      <c r="GB89">
        <v>553636</v>
      </c>
      <c r="GC89">
        <v>553636</v>
      </c>
      <c r="GD89">
        <v>56.19</v>
      </c>
      <c r="GF89">
        <v>0</v>
      </c>
      <c r="GG89">
        <v>0</v>
      </c>
      <c r="GH89">
        <v>0</v>
      </c>
      <c r="GI89">
        <v>0</v>
      </c>
      <c r="GK89">
        <v>0</v>
      </c>
      <c r="GL89">
        <v>0</v>
      </c>
      <c r="GM89">
        <v>0</v>
      </c>
      <c r="GN89">
        <v>0</v>
      </c>
      <c r="GO89">
        <v>0</v>
      </c>
      <c r="GQ89">
        <v>0</v>
      </c>
      <c r="GR89">
        <v>0</v>
      </c>
      <c r="GS89">
        <v>0</v>
      </c>
      <c r="GT89">
        <v>0</v>
      </c>
      <c r="HB89">
        <v>379934357</v>
      </c>
      <c r="HC89">
        <v>3.9798E-2</v>
      </c>
      <c r="HD89">
        <v>271202</v>
      </c>
      <c r="HE89">
        <v>0</v>
      </c>
      <c r="HF89">
        <v>2133390</v>
      </c>
      <c r="HG89">
        <v>1865</v>
      </c>
      <c r="HH89">
        <v>508448</v>
      </c>
      <c r="HI89">
        <v>0</v>
      </c>
      <c r="HJ89">
        <v>268785</v>
      </c>
      <c r="HK89">
        <v>3552</v>
      </c>
      <c r="HL89">
        <v>2751</v>
      </c>
      <c r="HM89">
        <v>20000</v>
      </c>
      <c r="HN89">
        <v>305917</v>
      </c>
      <c r="HO89">
        <v>28000</v>
      </c>
      <c r="HP89">
        <v>0</v>
      </c>
      <c r="HQ89">
        <v>0</v>
      </c>
      <c r="HR89">
        <v>0</v>
      </c>
      <c r="HS89">
        <v>18184414</v>
      </c>
      <c r="HT89">
        <v>483653</v>
      </c>
      <c r="HW89">
        <v>0</v>
      </c>
      <c r="HX89">
        <v>67</v>
      </c>
      <c r="HY89">
        <v>163</v>
      </c>
      <c r="HZ89">
        <v>302</v>
      </c>
      <c r="IA89">
        <v>466</v>
      </c>
      <c r="IB89">
        <v>907</v>
      </c>
      <c r="IC89">
        <v>1905</v>
      </c>
      <c r="ID89">
        <v>0</v>
      </c>
      <c r="IE89">
        <v>0</v>
      </c>
      <c r="IF89">
        <v>0</v>
      </c>
      <c r="IG89">
        <v>3</v>
      </c>
      <c r="IH89">
        <v>818.09800000000007</v>
      </c>
      <c r="II89">
        <v>0</v>
      </c>
      <c r="IJ89">
        <v>1122.058</v>
      </c>
      <c r="IK89">
        <v>0</v>
      </c>
      <c r="IL89">
        <v>4</v>
      </c>
      <c r="IM89">
        <v>0</v>
      </c>
      <c r="IN89">
        <v>0</v>
      </c>
      <c r="IO89">
        <v>4</v>
      </c>
      <c r="IP89">
        <v>0</v>
      </c>
      <c r="IQ89">
        <v>1122.058</v>
      </c>
      <c r="IR89">
        <v>697359</v>
      </c>
      <c r="IS89">
        <v>0</v>
      </c>
      <c r="IT89">
        <v>20000</v>
      </c>
      <c r="IU89">
        <v>0</v>
      </c>
      <c r="IV89">
        <v>0</v>
      </c>
      <c r="IW89">
        <v>6215</v>
      </c>
      <c r="IX89">
        <v>0</v>
      </c>
      <c r="IY89">
        <v>0</v>
      </c>
      <c r="IZ89">
        <v>0</v>
      </c>
      <c r="JA89">
        <v>0</v>
      </c>
      <c r="JB89">
        <v>3</v>
      </c>
      <c r="JC89">
        <v>77775</v>
      </c>
      <c r="JD89">
        <v>8</v>
      </c>
      <c r="JE89">
        <v>117545</v>
      </c>
      <c r="JF89">
        <v>13</v>
      </c>
      <c r="JG89">
        <v>98597</v>
      </c>
      <c r="JH89">
        <v>12000</v>
      </c>
      <c r="JJ89">
        <v>0</v>
      </c>
      <c r="JK89">
        <v>0</v>
      </c>
      <c r="JL89">
        <v>0</v>
      </c>
      <c r="JM89">
        <v>0</v>
      </c>
      <c r="JO89">
        <v>5.1550000000000002</v>
      </c>
      <c r="JP89">
        <v>39.21</v>
      </c>
      <c r="JQ89">
        <v>11.825000000000001</v>
      </c>
      <c r="JR89">
        <v>42863</v>
      </c>
      <c r="JS89">
        <v>379377</v>
      </c>
      <c r="JT89">
        <v>131396</v>
      </c>
      <c r="JU89">
        <v>36979</v>
      </c>
      <c r="JW89">
        <v>0</v>
      </c>
      <c r="JX89">
        <v>0</v>
      </c>
      <c r="JY89">
        <v>0</v>
      </c>
      <c r="JZ89">
        <v>0</v>
      </c>
      <c r="KD89">
        <v>36979</v>
      </c>
      <c r="KE89">
        <v>7559</v>
      </c>
      <c r="KG89">
        <v>0</v>
      </c>
      <c r="KH89">
        <v>0</v>
      </c>
      <c r="KI89">
        <v>0</v>
      </c>
      <c r="KJ89">
        <v>2</v>
      </c>
      <c r="KK89">
        <v>1</v>
      </c>
      <c r="KL89">
        <v>1243</v>
      </c>
      <c r="KM89">
        <v>622</v>
      </c>
      <c r="KN89">
        <v>0</v>
      </c>
      <c r="KO89">
        <v>0</v>
      </c>
      <c r="KP89">
        <v>0</v>
      </c>
      <c r="KQ89">
        <v>0</v>
      </c>
      <c r="KS89">
        <v>0</v>
      </c>
      <c r="KT89">
        <v>0</v>
      </c>
      <c r="KU89">
        <v>0</v>
      </c>
      <c r="KW89">
        <v>0</v>
      </c>
      <c r="KX89">
        <v>0</v>
      </c>
      <c r="KY89">
        <v>0</v>
      </c>
      <c r="KZ89">
        <v>0</v>
      </c>
      <c r="LA89">
        <v>0</v>
      </c>
      <c r="LB89">
        <v>0</v>
      </c>
      <c r="LD89">
        <v>0</v>
      </c>
      <c r="LE89">
        <v>0</v>
      </c>
      <c r="LF89">
        <v>0</v>
      </c>
      <c r="LG89">
        <v>0</v>
      </c>
      <c r="LH89">
        <v>0</v>
      </c>
      <c r="LI89">
        <v>0</v>
      </c>
      <c r="LJ89">
        <v>1611.6080000000002</v>
      </c>
      <c r="LK89">
        <v>7</v>
      </c>
      <c r="LL89">
        <v>234780</v>
      </c>
      <c r="LM89">
        <v>34005</v>
      </c>
      <c r="LN89">
        <v>0</v>
      </c>
      <c r="LO89">
        <v>0</v>
      </c>
      <c r="LP89">
        <v>0</v>
      </c>
      <c r="LQ89">
        <v>0</v>
      </c>
      <c r="LR89">
        <v>0</v>
      </c>
      <c r="LS89">
        <v>0</v>
      </c>
      <c r="LT89">
        <v>0</v>
      </c>
      <c r="LU89">
        <v>0</v>
      </c>
      <c r="LV89">
        <v>0</v>
      </c>
      <c r="LW89">
        <v>0</v>
      </c>
      <c r="LX89">
        <v>0</v>
      </c>
      <c r="LY89">
        <v>0</v>
      </c>
      <c r="LZ89">
        <v>0</v>
      </c>
      <c r="MA89">
        <v>0</v>
      </c>
      <c r="MB89">
        <v>0</v>
      </c>
      <c r="MC89">
        <v>0</v>
      </c>
      <c r="MD89">
        <v>0</v>
      </c>
      <c r="ME89">
        <v>0</v>
      </c>
      <c r="MF89">
        <v>0</v>
      </c>
      <c r="MG89">
        <v>21727274</v>
      </c>
      <c r="MH89">
        <v>0</v>
      </c>
      <c r="MI89">
        <v>0</v>
      </c>
      <c r="MJ89">
        <v>0</v>
      </c>
      <c r="MK89">
        <v>0</v>
      </c>
      <c r="ML89">
        <v>0</v>
      </c>
    </row>
    <row r="90" spans="1:350" customFormat="1" x14ac:dyDescent="0.3">
      <c r="A90">
        <v>45755</v>
      </c>
      <c r="B90" s="4">
        <v>101810</v>
      </c>
      <c r="C90">
        <v>9</v>
      </c>
      <c r="D90">
        <v>2026</v>
      </c>
      <c r="E90">
        <v>6215</v>
      </c>
      <c r="F90">
        <v>0</v>
      </c>
      <c r="G90">
        <v>684.34900000000005</v>
      </c>
      <c r="H90">
        <v>671.78800000000001</v>
      </c>
      <c r="I90">
        <v>671.78800000000001</v>
      </c>
      <c r="J90">
        <v>684.34900000000005</v>
      </c>
      <c r="K90">
        <v>0</v>
      </c>
      <c r="L90">
        <v>6215</v>
      </c>
      <c r="M90">
        <v>0</v>
      </c>
      <c r="N90">
        <v>0</v>
      </c>
      <c r="P90">
        <v>683.94299999999998</v>
      </c>
      <c r="Q90">
        <v>0</v>
      </c>
      <c r="R90">
        <v>322232</v>
      </c>
      <c r="S90">
        <v>471.13900000000001</v>
      </c>
      <c r="U90">
        <v>0</v>
      </c>
      <c r="V90">
        <v>462.41800000000001</v>
      </c>
      <c r="W90">
        <v>287393</v>
      </c>
      <c r="X90">
        <v>287393</v>
      </c>
      <c r="Z90">
        <v>0</v>
      </c>
      <c r="AC90">
        <v>0</v>
      </c>
      <c r="AD90" t="s">
        <v>427</v>
      </c>
      <c r="AE90">
        <v>0</v>
      </c>
      <c r="AH90">
        <v>0</v>
      </c>
      <c r="AI90">
        <v>0</v>
      </c>
      <c r="AJ90">
        <v>6215</v>
      </c>
      <c r="AK90" t="s">
        <v>753</v>
      </c>
      <c r="AL90" t="s">
        <v>510</v>
      </c>
      <c r="AM90">
        <v>0</v>
      </c>
      <c r="AN90">
        <v>0</v>
      </c>
      <c r="AO90">
        <v>0</v>
      </c>
      <c r="AP90">
        <v>0</v>
      </c>
      <c r="AQ90">
        <v>0</v>
      </c>
      <c r="AS90">
        <v>0</v>
      </c>
      <c r="AT90">
        <v>0</v>
      </c>
      <c r="AU90">
        <v>0</v>
      </c>
      <c r="AV90">
        <v>0</v>
      </c>
      <c r="AW90">
        <v>8086369</v>
      </c>
      <c r="AX90">
        <v>7978091</v>
      </c>
      <c r="AY90">
        <v>0</v>
      </c>
      <c r="AZ90">
        <v>322232</v>
      </c>
      <c r="BA90">
        <v>10.667</v>
      </c>
      <c r="BB90">
        <v>0</v>
      </c>
      <c r="BC90">
        <v>0</v>
      </c>
      <c r="BD90">
        <v>0</v>
      </c>
      <c r="BE90">
        <v>0</v>
      </c>
      <c r="BF90">
        <v>7077124</v>
      </c>
      <c r="BG90">
        <v>0</v>
      </c>
      <c r="BJ90">
        <v>0</v>
      </c>
      <c r="BK90">
        <v>0</v>
      </c>
      <c r="BL90">
        <v>0</v>
      </c>
      <c r="BM90">
        <v>0</v>
      </c>
      <c r="BN90">
        <v>0</v>
      </c>
      <c r="BO90">
        <v>0</v>
      </c>
      <c r="BP90">
        <v>0</v>
      </c>
      <c r="BQ90">
        <v>807</v>
      </c>
      <c r="BS90">
        <v>0</v>
      </c>
      <c r="BT90">
        <v>0</v>
      </c>
      <c r="BU90">
        <v>0</v>
      </c>
      <c r="BV90">
        <v>0</v>
      </c>
      <c r="BW90">
        <v>0</v>
      </c>
      <c r="BY90">
        <v>0</v>
      </c>
      <c r="CA90">
        <v>0</v>
      </c>
      <c r="CB90">
        <v>0</v>
      </c>
      <c r="CC90">
        <v>0</v>
      </c>
      <c r="CD90">
        <v>0</v>
      </c>
      <c r="CE90">
        <v>0</v>
      </c>
      <c r="CF90">
        <v>0</v>
      </c>
      <c r="CG90">
        <v>0</v>
      </c>
      <c r="CH90">
        <v>108943</v>
      </c>
      <c r="CI90">
        <v>0</v>
      </c>
      <c r="CJ90">
        <v>4</v>
      </c>
      <c r="CK90">
        <v>0</v>
      </c>
      <c r="CL90">
        <v>0</v>
      </c>
      <c r="CN90">
        <v>0</v>
      </c>
      <c r="CO90">
        <v>1</v>
      </c>
      <c r="CP90">
        <v>0</v>
      </c>
      <c r="CQ90">
        <v>0.91700000000000004</v>
      </c>
      <c r="CR90">
        <v>684.34900000000005</v>
      </c>
      <c r="CS90">
        <v>0</v>
      </c>
      <c r="CT90">
        <v>0</v>
      </c>
      <c r="CU90">
        <v>0</v>
      </c>
      <c r="CV90">
        <v>0</v>
      </c>
      <c r="CW90">
        <v>0</v>
      </c>
      <c r="CX90">
        <v>0</v>
      </c>
      <c r="CY90">
        <v>0</v>
      </c>
      <c r="CZ90">
        <v>0</v>
      </c>
      <c r="DB90">
        <v>4175162</v>
      </c>
      <c r="DC90">
        <v>0</v>
      </c>
      <c r="DD90">
        <v>0</v>
      </c>
      <c r="DE90">
        <v>1082498</v>
      </c>
      <c r="DF90">
        <v>1082498</v>
      </c>
      <c r="DG90">
        <v>174.17500000000001</v>
      </c>
      <c r="DH90">
        <v>0</v>
      </c>
      <c r="DI90">
        <v>0</v>
      </c>
      <c r="DK90">
        <v>2654</v>
      </c>
      <c r="DL90">
        <v>0</v>
      </c>
      <c r="DM90">
        <v>249913</v>
      </c>
      <c r="DN90">
        <v>665</v>
      </c>
      <c r="DO90">
        <v>0</v>
      </c>
      <c r="DP90">
        <v>0</v>
      </c>
      <c r="DQ90">
        <v>0</v>
      </c>
      <c r="DR90">
        <v>0</v>
      </c>
      <c r="DS90">
        <v>0</v>
      </c>
      <c r="DT90">
        <v>0</v>
      </c>
      <c r="DU90">
        <v>0</v>
      </c>
      <c r="DV90">
        <v>0</v>
      </c>
      <c r="DW90">
        <v>0</v>
      </c>
      <c r="DX90">
        <v>0</v>
      </c>
      <c r="DY90">
        <v>0</v>
      </c>
      <c r="DZ90">
        <v>0</v>
      </c>
      <c r="EA90">
        <v>0</v>
      </c>
      <c r="EB90">
        <v>0</v>
      </c>
      <c r="EC90">
        <v>0.88100000000000001</v>
      </c>
      <c r="ED90">
        <v>6297</v>
      </c>
      <c r="EE90">
        <v>0</v>
      </c>
      <c r="EF90">
        <v>0</v>
      </c>
      <c r="EG90">
        <v>0</v>
      </c>
      <c r="EH90">
        <v>244281</v>
      </c>
      <c r="EI90">
        <v>0</v>
      </c>
      <c r="EJ90">
        <v>0</v>
      </c>
      <c r="EK90">
        <v>11.75</v>
      </c>
      <c r="EL90">
        <v>0</v>
      </c>
      <c r="EM90">
        <v>0</v>
      </c>
      <c r="EN90">
        <v>0.81100000000000005</v>
      </c>
      <c r="EO90">
        <v>0</v>
      </c>
      <c r="EP90">
        <v>0</v>
      </c>
      <c r="EQ90">
        <v>12.561</v>
      </c>
      <c r="ER90">
        <v>0</v>
      </c>
      <c r="ES90">
        <v>39.305</v>
      </c>
      <c r="ET90">
        <v>0</v>
      </c>
      <c r="EV90">
        <v>0</v>
      </c>
      <c r="EW90">
        <v>0</v>
      </c>
      <c r="EX90">
        <v>0</v>
      </c>
      <c r="EZ90">
        <v>6755683</v>
      </c>
      <c r="FA90">
        <v>0</v>
      </c>
      <c r="FB90">
        <v>7077250</v>
      </c>
      <c r="FC90">
        <v>0</v>
      </c>
      <c r="FD90">
        <v>0</v>
      </c>
      <c r="FE90">
        <v>1041698</v>
      </c>
      <c r="FF90">
        <v>180710</v>
      </c>
      <c r="FG90">
        <v>7.0629999999999998E-2</v>
      </c>
      <c r="FH90">
        <v>3.1918000000000002E-2</v>
      </c>
      <c r="FI90">
        <v>0</v>
      </c>
      <c r="FJ90">
        <v>0</v>
      </c>
      <c r="FK90">
        <v>1138.7170000000001</v>
      </c>
      <c r="FL90">
        <v>8408601</v>
      </c>
      <c r="FM90">
        <v>0</v>
      </c>
      <c r="FN90">
        <v>0</v>
      </c>
      <c r="FO90">
        <v>791</v>
      </c>
      <c r="FP90">
        <v>0</v>
      </c>
      <c r="FQ90">
        <v>791</v>
      </c>
      <c r="FR90">
        <v>791</v>
      </c>
      <c r="FS90">
        <v>0</v>
      </c>
      <c r="FT90">
        <v>0</v>
      </c>
      <c r="FU90">
        <v>0</v>
      </c>
      <c r="FV90">
        <v>0</v>
      </c>
      <c r="FW90">
        <v>0</v>
      </c>
      <c r="FX90">
        <v>0</v>
      </c>
      <c r="FY90">
        <v>0</v>
      </c>
      <c r="GB90">
        <v>0</v>
      </c>
      <c r="GC90">
        <v>0</v>
      </c>
      <c r="GD90">
        <v>0</v>
      </c>
      <c r="GF90">
        <v>0</v>
      </c>
      <c r="GG90">
        <v>0</v>
      </c>
      <c r="GH90">
        <v>0</v>
      </c>
      <c r="GI90">
        <v>0</v>
      </c>
      <c r="GK90">
        <v>0</v>
      </c>
      <c r="GL90">
        <v>0</v>
      </c>
      <c r="GM90">
        <v>0</v>
      </c>
      <c r="GN90">
        <v>0</v>
      </c>
      <c r="GO90">
        <v>0</v>
      </c>
      <c r="GQ90">
        <v>0</v>
      </c>
      <c r="GR90">
        <v>0</v>
      </c>
      <c r="GS90">
        <v>0</v>
      </c>
      <c r="GT90">
        <v>0</v>
      </c>
      <c r="HB90">
        <v>379934357</v>
      </c>
      <c r="HC90">
        <v>3.9798E-2</v>
      </c>
      <c r="HD90">
        <v>108943</v>
      </c>
      <c r="HE90">
        <v>0</v>
      </c>
      <c r="HF90">
        <v>902883</v>
      </c>
      <c r="HG90">
        <v>0</v>
      </c>
      <c r="HH90">
        <v>313496</v>
      </c>
      <c r="HI90">
        <v>0</v>
      </c>
      <c r="HJ90">
        <v>49483</v>
      </c>
      <c r="HK90">
        <v>0</v>
      </c>
      <c r="HL90">
        <v>0</v>
      </c>
      <c r="HM90">
        <v>0</v>
      </c>
      <c r="HN90">
        <v>15631</v>
      </c>
      <c r="HO90">
        <v>0</v>
      </c>
      <c r="HP90">
        <v>0</v>
      </c>
      <c r="HQ90">
        <v>0</v>
      </c>
      <c r="HR90">
        <v>0</v>
      </c>
      <c r="HS90">
        <v>6755018</v>
      </c>
      <c r="HT90">
        <v>180710</v>
      </c>
      <c r="HW90">
        <v>0</v>
      </c>
      <c r="HX90">
        <v>11</v>
      </c>
      <c r="HY90">
        <v>52</v>
      </c>
      <c r="HZ90">
        <v>51</v>
      </c>
      <c r="IA90">
        <v>108</v>
      </c>
      <c r="IB90">
        <v>430</v>
      </c>
      <c r="IC90">
        <v>652</v>
      </c>
      <c r="ID90">
        <v>0</v>
      </c>
      <c r="IE90">
        <v>0</v>
      </c>
      <c r="IF90">
        <v>0</v>
      </c>
      <c r="IG90">
        <v>0</v>
      </c>
      <c r="IH90">
        <v>504.41800000000001</v>
      </c>
      <c r="II90">
        <v>0</v>
      </c>
      <c r="IJ90">
        <v>462.41800000000001</v>
      </c>
      <c r="IK90">
        <v>0</v>
      </c>
      <c r="IL90">
        <v>0</v>
      </c>
      <c r="IM90">
        <v>0</v>
      </c>
      <c r="IN90">
        <v>0</v>
      </c>
      <c r="IO90">
        <v>0</v>
      </c>
      <c r="IP90">
        <v>0</v>
      </c>
      <c r="IQ90">
        <v>462.41800000000001</v>
      </c>
      <c r="IR90">
        <v>287393</v>
      </c>
      <c r="IS90">
        <v>0</v>
      </c>
      <c r="IT90">
        <v>0</v>
      </c>
      <c r="IU90">
        <v>0</v>
      </c>
      <c r="IV90">
        <v>0</v>
      </c>
      <c r="IW90">
        <v>6215</v>
      </c>
      <c r="IX90">
        <v>0</v>
      </c>
      <c r="IY90">
        <v>0</v>
      </c>
      <c r="IZ90">
        <v>0</v>
      </c>
      <c r="JA90">
        <v>0</v>
      </c>
      <c r="JB90">
        <v>0</v>
      </c>
      <c r="JC90">
        <v>0</v>
      </c>
      <c r="JD90">
        <v>1</v>
      </c>
      <c r="JE90">
        <v>15631</v>
      </c>
      <c r="JF90">
        <v>0</v>
      </c>
      <c r="JG90">
        <v>0</v>
      </c>
      <c r="JH90">
        <v>0</v>
      </c>
      <c r="JJ90">
        <v>0</v>
      </c>
      <c r="JK90">
        <v>0</v>
      </c>
      <c r="JL90">
        <v>0</v>
      </c>
      <c r="JM90">
        <v>0</v>
      </c>
      <c r="JO90">
        <v>0</v>
      </c>
      <c r="JP90">
        <v>0</v>
      </c>
      <c r="JQ90">
        <v>0</v>
      </c>
      <c r="JR90">
        <v>0</v>
      </c>
      <c r="JS90">
        <v>0</v>
      </c>
      <c r="JT90">
        <v>0</v>
      </c>
      <c r="JU90">
        <v>0</v>
      </c>
      <c r="JW90">
        <v>0</v>
      </c>
      <c r="JX90">
        <v>0</v>
      </c>
      <c r="JY90">
        <v>0</v>
      </c>
      <c r="JZ90">
        <v>0</v>
      </c>
      <c r="KD90">
        <v>0</v>
      </c>
      <c r="KE90">
        <v>7559</v>
      </c>
      <c r="KG90">
        <v>0</v>
      </c>
      <c r="KH90">
        <v>0</v>
      </c>
      <c r="KI90">
        <v>0</v>
      </c>
      <c r="KJ90">
        <v>0</v>
      </c>
      <c r="KK90">
        <v>0</v>
      </c>
      <c r="KL90">
        <v>0</v>
      </c>
      <c r="KM90">
        <v>0</v>
      </c>
      <c r="KN90">
        <v>0</v>
      </c>
      <c r="KO90">
        <v>0</v>
      </c>
      <c r="KP90">
        <v>0</v>
      </c>
      <c r="KQ90">
        <v>0</v>
      </c>
      <c r="KS90">
        <v>0</v>
      </c>
      <c r="KT90">
        <v>0</v>
      </c>
      <c r="KU90">
        <v>0</v>
      </c>
      <c r="KW90">
        <v>0</v>
      </c>
      <c r="KX90">
        <v>0</v>
      </c>
      <c r="KY90">
        <v>0</v>
      </c>
      <c r="KZ90">
        <v>0</v>
      </c>
      <c r="LA90">
        <v>0</v>
      </c>
      <c r="LB90">
        <v>0</v>
      </c>
      <c r="LD90">
        <v>0</v>
      </c>
      <c r="LE90">
        <v>0</v>
      </c>
      <c r="LF90">
        <v>0</v>
      </c>
      <c r="LG90">
        <v>0</v>
      </c>
      <c r="LH90">
        <v>0</v>
      </c>
      <c r="LI90">
        <v>0</v>
      </c>
      <c r="LJ90">
        <v>755.58900000000006</v>
      </c>
      <c r="LK90">
        <v>1</v>
      </c>
      <c r="LL90">
        <v>33540</v>
      </c>
      <c r="LM90">
        <v>15943</v>
      </c>
      <c r="LN90">
        <v>0</v>
      </c>
      <c r="LO90">
        <v>0</v>
      </c>
      <c r="LP90">
        <v>0</v>
      </c>
      <c r="LQ90">
        <v>0</v>
      </c>
      <c r="LR90">
        <v>0</v>
      </c>
      <c r="LS90">
        <v>0</v>
      </c>
      <c r="LT90">
        <v>0</v>
      </c>
      <c r="LU90">
        <v>0</v>
      </c>
      <c r="LV90">
        <v>0</v>
      </c>
      <c r="LW90">
        <v>0</v>
      </c>
      <c r="LX90">
        <v>0</v>
      </c>
      <c r="LY90">
        <v>0</v>
      </c>
      <c r="LZ90">
        <v>0</v>
      </c>
      <c r="MA90">
        <v>0</v>
      </c>
      <c r="MB90">
        <v>0</v>
      </c>
      <c r="MC90">
        <v>0</v>
      </c>
      <c r="MD90">
        <v>0</v>
      </c>
      <c r="ME90">
        <v>0</v>
      </c>
      <c r="MF90">
        <v>0</v>
      </c>
      <c r="MG90">
        <v>8086369</v>
      </c>
      <c r="MH90">
        <v>0</v>
      </c>
      <c r="MI90">
        <v>0</v>
      </c>
      <c r="MJ90">
        <v>0</v>
      </c>
      <c r="MK90">
        <v>0</v>
      </c>
      <c r="ML90">
        <v>0</v>
      </c>
    </row>
    <row r="91" spans="1:350" customFormat="1" x14ac:dyDescent="0.3">
      <c r="A91">
        <v>45755</v>
      </c>
      <c r="B91" s="4">
        <v>101811</v>
      </c>
      <c r="C91">
        <v>9</v>
      </c>
      <c r="D91">
        <v>2026</v>
      </c>
      <c r="E91">
        <v>6215</v>
      </c>
      <c r="F91">
        <v>0</v>
      </c>
      <c r="G91">
        <v>232.547</v>
      </c>
      <c r="H91">
        <v>178.04300000000001</v>
      </c>
      <c r="I91">
        <v>178.04300000000001</v>
      </c>
      <c r="J91">
        <v>232.547</v>
      </c>
      <c r="K91">
        <v>0</v>
      </c>
      <c r="L91">
        <v>6215</v>
      </c>
      <c r="M91">
        <v>0</v>
      </c>
      <c r="N91">
        <v>0</v>
      </c>
      <c r="P91">
        <v>232.547</v>
      </c>
      <c r="Q91">
        <v>0</v>
      </c>
      <c r="R91">
        <v>109562</v>
      </c>
      <c r="S91">
        <v>471.13900000000001</v>
      </c>
      <c r="U91">
        <v>0</v>
      </c>
      <c r="V91">
        <v>44.678000000000004</v>
      </c>
      <c r="W91">
        <v>27767</v>
      </c>
      <c r="X91">
        <v>27767</v>
      </c>
      <c r="Z91">
        <v>0</v>
      </c>
      <c r="AC91">
        <v>0</v>
      </c>
      <c r="AD91" t="s">
        <v>427</v>
      </c>
      <c r="AE91">
        <v>0</v>
      </c>
      <c r="AH91">
        <v>0</v>
      </c>
      <c r="AI91">
        <v>0</v>
      </c>
      <c r="AJ91">
        <v>6215</v>
      </c>
      <c r="AK91" t="s">
        <v>753</v>
      </c>
      <c r="AL91" t="s">
        <v>511</v>
      </c>
      <c r="AM91">
        <v>0</v>
      </c>
      <c r="AN91">
        <v>0</v>
      </c>
      <c r="AO91">
        <v>0</v>
      </c>
      <c r="AP91">
        <v>0</v>
      </c>
      <c r="AQ91">
        <v>0</v>
      </c>
      <c r="AS91">
        <v>0</v>
      </c>
      <c r="AT91">
        <v>0</v>
      </c>
      <c r="AU91">
        <v>0</v>
      </c>
      <c r="AV91">
        <v>0</v>
      </c>
      <c r="AW91">
        <v>3960723</v>
      </c>
      <c r="AX91">
        <v>3927357</v>
      </c>
      <c r="AY91">
        <v>0</v>
      </c>
      <c r="AZ91">
        <v>109562</v>
      </c>
      <c r="BA91">
        <v>0</v>
      </c>
      <c r="BB91">
        <v>0</v>
      </c>
      <c r="BC91">
        <v>0</v>
      </c>
      <c r="BD91">
        <v>0</v>
      </c>
      <c r="BE91">
        <v>0</v>
      </c>
      <c r="BF91">
        <v>3376336</v>
      </c>
      <c r="BG91">
        <v>0</v>
      </c>
      <c r="BJ91">
        <v>0</v>
      </c>
      <c r="BK91">
        <v>0</v>
      </c>
      <c r="BL91">
        <v>0</v>
      </c>
      <c r="BM91">
        <v>0</v>
      </c>
      <c r="BN91">
        <v>0</v>
      </c>
      <c r="BO91">
        <v>0</v>
      </c>
      <c r="BP91">
        <v>0</v>
      </c>
      <c r="BQ91">
        <v>899</v>
      </c>
      <c r="BS91">
        <v>0</v>
      </c>
      <c r="BT91">
        <v>0</v>
      </c>
      <c r="BU91">
        <v>0</v>
      </c>
      <c r="BV91">
        <v>0</v>
      </c>
      <c r="BW91">
        <v>0</v>
      </c>
      <c r="BY91">
        <v>0</v>
      </c>
      <c r="CA91">
        <v>0</v>
      </c>
      <c r="CB91">
        <v>0</v>
      </c>
      <c r="CC91">
        <v>0</v>
      </c>
      <c r="CD91">
        <v>0</v>
      </c>
      <c r="CE91">
        <v>0</v>
      </c>
      <c r="CF91">
        <v>0</v>
      </c>
      <c r="CG91">
        <v>0</v>
      </c>
      <c r="CH91">
        <v>37020</v>
      </c>
      <c r="CI91">
        <v>0</v>
      </c>
      <c r="CJ91">
        <v>4</v>
      </c>
      <c r="CK91">
        <v>0</v>
      </c>
      <c r="CL91">
        <v>0</v>
      </c>
      <c r="CN91">
        <v>0</v>
      </c>
      <c r="CO91">
        <v>1</v>
      </c>
      <c r="CP91">
        <v>0</v>
      </c>
      <c r="CQ91">
        <v>0</v>
      </c>
      <c r="CR91">
        <v>232.547</v>
      </c>
      <c r="CS91">
        <v>0</v>
      </c>
      <c r="CT91">
        <v>0</v>
      </c>
      <c r="CU91">
        <v>0</v>
      </c>
      <c r="CV91">
        <v>0</v>
      </c>
      <c r="CW91">
        <v>0</v>
      </c>
      <c r="CX91">
        <v>0</v>
      </c>
      <c r="CY91">
        <v>0</v>
      </c>
      <c r="CZ91">
        <v>0</v>
      </c>
      <c r="DB91">
        <v>1106537</v>
      </c>
      <c r="DC91">
        <v>0</v>
      </c>
      <c r="DD91">
        <v>0</v>
      </c>
      <c r="DE91">
        <v>487101</v>
      </c>
      <c r="DF91">
        <v>487101</v>
      </c>
      <c r="DG91">
        <v>78.375</v>
      </c>
      <c r="DH91">
        <v>0</v>
      </c>
      <c r="DI91">
        <v>0</v>
      </c>
      <c r="DK91">
        <v>4065</v>
      </c>
      <c r="DL91">
        <v>0</v>
      </c>
      <c r="DM91">
        <v>1372418</v>
      </c>
      <c r="DN91">
        <v>3654</v>
      </c>
      <c r="DO91">
        <v>0</v>
      </c>
      <c r="DP91">
        <v>0</v>
      </c>
      <c r="DQ91">
        <v>0</v>
      </c>
      <c r="DR91">
        <v>0</v>
      </c>
      <c r="DS91">
        <v>0</v>
      </c>
      <c r="DT91">
        <v>0</v>
      </c>
      <c r="DU91">
        <v>0</v>
      </c>
      <c r="DV91">
        <v>0</v>
      </c>
      <c r="DW91">
        <v>0</v>
      </c>
      <c r="DX91">
        <v>0</v>
      </c>
      <c r="DY91">
        <v>0</v>
      </c>
      <c r="DZ91">
        <v>0</v>
      </c>
      <c r="EA91">
        <v>0.01</v>
      </c>
      <c r="EB91">
        <v>5.6000000000000001E-2</v>
      </c>
      <c r="EC91">
        <v>7.4480000000000004</v>
      </c>
      <c r="ED91">
        <v>53233</v>
      </c>
      <c r="EE91">
        <v>0</v>
      </c>
      <c r="EF91">
        <v>0</v>
      </c>
      <c r="EG91">
        <v>1.1460000000000001</v>
      </c>
      <c r="EH91">
        <v>101268</v>
      </c>
      <c r="EI91">
        <v>1221571</v>
      </c>
      <c r="EJ91">
        <v>49.138000000000005</v>
      </c>
      <c r="EK91">
        <v>2.4850000000000003</v>
      </c>
      <c r="EL91">
        <v>0</v>
      </c>
      <c r="EM91">
        <v>1.409</v>
      </c>
      <c r="EN91">
        <v>0.26</v>
      </c>
      <c r="EO91">
        <v>0</v>
      </c>
      <c r="EP91">
        <v>0</v>
      </c>
      <c r="EQ91">
        <v>54.504000000000005</v>
      </c>
      <c r="ER91">
        <v>0</v>
      </c>
      <c r="ES91">
        <v>16.294</v>
      </c>
      <c r="ET91">
        <v>0</v>
      </c>
      <c r="EV91">
        <v>0</v>
      </c>
      <c r="EW91">
        <v>0</v>
      </c>
      <c r="EX91">
        <v>0</v>
      </c>
      <c r="EZ91">
        <v>3344174</v>
      </c>
      <c r="FA91">
        <v>0</v>
      </c>
      <c r="FB91">
        <v>3450082</v>
      </c>
      <c r="FC91">
        <v>0</v>
      </c>
      <c r="FD91">
        <v>0</v>
      </c>
      <c r="FE91">
        <v>496970</v>
      </c>
      <c r="FF91">
        <v>86213</v>
      </c>
      <c r="FG91">
        <v>7.0629999999999998E-2</v>
      </c>
      <c r="FH91">
        <v>3.1918000000000002E-2</v>
      </c>
      <c r="FI91">
        <v>0</v>
      </c>
      <c r="FJ91">
        <v>0</v>
      </c>
      <c r="FK91">
        <v>543.25599999999997</v>
      </c>
      <c r="FL91">
        <v>4070285</v>
      </c>
      <c r="FM91">
        <v>0</v>
      </c>
      <c r="FN91">
        <v>0</v>
      </c>
      <c r="FO91">
        <v>0</v>
      </c>
      <c r="FP91">
        <v>0</v>
      </c>
      <c r="FQ91">
        <v>0</v>
      </c>
      <c r="FR91">
        <v>0</v>
      </c>
      <c r="FS91">
        <v>0</v>
      </c>
      <c r="FT91">
        <v>0</v>
      </c>
      <c r="FU91">
        <v>0</v>
      </c>
      <c r="FV91">
        <v>0</v>
      </c>
      <c r="FW91">
        <v>0</v>
      </c>
      <c r="FX91">
        <v>0</v>
      </c>
      <c r="FY91">
        <v>0</v>
      </c>
      <c r="GB91">
        <v>0</v>
      </c>
      <c r="GC91">
        <v>0</v>
      </c>
      <c r="GD91">
        <v>0</v>
      </c>
      <c r="GF91">
        <v>0</v>
      </c>
      <c r="GG91">
        <v>0</v>
      </c>
      <c r="GH91">
        <v>0</v>
      </c>
      <c r="GI91">
        <v>0</v>
      </c>
      <c r="GK91">
        <v>0</v>
      </c>
      <c r="GL91">
        <v>0</v>
      </c>
      <c r="GM91">
        <v>0</v>
      </c>
      <c r="GN91">
        <v>0</v>
      </c>
      <c r="GO91">
        <v>0</v>
      </c>
      <c r="GQ91">
        <v>0</v>
      </c>
      <c r="GR91">
        <v>0</v>
      </c>
      <c r="GS91">
        <v>0</v>
      </c>
      <c r="GT91">
        <v>0</v>
      </c>
      <c r="HB91">
        <v>379934357</v>
      </c>
      <c r="HC91">
        <v>3.9798E-2</v>
      </c>
      <c r="HD91">
        <v>37020</v>
      </c>
      <c r="HE91">
        <v>0</v>
      </c>
      <c r="HF91">
        <v>239290</v>
      </c>
      <c r="HG91">
        <v>1243</v>
      </c>
      <c r="HH91">
        <v>0</v>
      </c>
      <c r="HI91">
        <v>0</v>
      </c>
      <c r="HJ91">
        <v>138326</v>
      </c>
      <c r="HK91">
        <v>2017</v>
      </c>
      <c r="HL91">
        <v>1776</v>
      </c>
      <c r="HM91">
        <v>0</v>
      </c>
      <c r="HN91">
        <v>0</v>
      </c>
      <c r="HO91">
        <v>0</v>
      </c>
      <c r="HP91">
        <v>54886</v>
      </c>
      <c r="HQ91">
        <v>0</v>
      </c>
      <c r="HR91">
        <v>0</v>
      </c>
      <c r="HS91">
        <v>3340520</v>
      </c>
      <c r="HT91">
        <v>86213</v>
      </c>
      <c r="HW91">
        <v>0</v>
      </c>
      <c r="HX91">
        <v>29</v>
      </c>
      <c r="HY91">
        <v>38</v>
      </c>
      <c r="HZ91">
        <v>38</v>
      </c>
      <c r="IA91">
        <v>68</v>
      </c>
      <c r="IB91">
        <v>129</v>
      </c>
      <c r="IC91">
        <v>302</v>
      </c>
      <c r="ID91">
        <v>0</v>
      </c>
      <c r="IE91">
        <v>0</v>
      </c>
      <c r="IF91">
        <v>0</v>
      </c>
      <c r="IG91">
        <v>2</v>
      </c>
      <c r="IH91">
        <v>0</v>
      </c>
      <c r="II91">
        <v>199.584</v>
      </c>
      <c r="IJ91">
        <v>44.678000000000004</v>
      </c>
      <c r="IK91">
        <v>68.076999999999998</v>
      </c>
      <c r="IL91">
        <v>0</v>
      </c>
      <c r="IM91">
        <v>0</v>
      </c>
      <c r="IN91">
        <v>0</v>
      </c>
      <c r="IO91">
        <v>0</v>
      </c>
      <c r="IP91">
        <v>267.661</v>
      </c>
      <c r="IQ91">
        <v>44.678000000000004</v>
      </c>
      <c r="IR91">
        <v>27767</v>
      </c>
      <c r="IS91">
        <v>18721</v>
      </c>
      <c r="IT91">
        <v>0</v>
      </c>
      <c r="IU91">
        <v>0</v>
      </c>
      <c r="IV91">
        <v>0</v>
      </c>
      <c r="IW91">
        <v>6215</v>
      </c>
      <c r="IX91">
        <v>0</v>
      </c>
      <c r="IY91">
        <v>0</v>
      </c>
      <c r="IZ91">
        <v>73607</v>
      </c>
      <c r="JA91">
        <v>0</v>
      </c>
      <c r="JB91">
        <v>0</v>
      </c>
      <c r="JC91">
        <v>0</v>
      </c>
      <c r="JD91">
        <v>0</v>
      </c>
      <c r="JE91">
        <v>0</v>
      </c>
      <c r="JF91">
        <v>0</v>
      </c>
      <c r="JG91">
        <v>0</v>
      </c>
      <c r="JH91">
        <v>0</v>
      </c>
      <c r="JJ91">
        <v>0</v>
      </c>
      <c r="JK91">
        <v>0</v>
      </c>
      <c r="JL91">
        <v>0</v>
      </c>
      <c r="JM91">
        <v>0</v>
      </c>
      <c r="JO91">
        <v>0</v>
      </c>
      <c r="JP91">
        <v>0</v>
      </c>
      <c r="JQ91">
        <v>0</v>
      </c>
      <c r="JR91">
        <v>0</v>
      </c>
      <c r="JS91">
        <v>0</v>
      </c>
      <c r="JT91">
        <v>0</v>
      </c>
      <c r="JU91">
        <v>0</v>
      </c>
      <c r="JW91">
        <v>0</v>
      </c>
      <c r="JX91">
        <v>0</v>
      </c>
      <c r="JY91">
        <v>0</v>
      </c>
      <c r="JZ91">
        <v>0</v>
      </c>
      <c r="KD91">
        <v>0</v>
      </c>
      <c r="KE91">
        <v>7559</v>
      </c>
      <c r="KG91">
        <v>0</v>
      </c>
      <c r="KH91">
        <v>0</v>
      </c>
      <c r="KI91">
        <v>0</v>
      </c>
      <c r="KJ91">
        <v>1</v>
      </c>
      <c r="KK91">
        <v>1</v>
      </c>
      <c r="KL91">
        <v>622</v>
      </c>
      <c r="KM91">
        <v>622</v>
      </c>
      <c r="KN91">
        <v>0</v>
      </c>
      <c r="KO91">
        <v>0</v>
      </c>
      <c r="KP91">
        <v>0</v>
      </c>
      <c r="KQ91">
        <v>0</v>
      </c>
      <c r="KS91">
        <v>0</v>
      </c>
      <c r="KT91">
        <v>0</v>
      </c>
      <c r="KU91">
        <v>0</v>
      </c>
      <c r="KW91">
        <v>0</v>
      </c>
      <c r="KX91">
        <v>0</v>
      </c>
      <c r="KY91">
        <v>0</v>
      </c>
      <c r="KZ91">
        <v>0</v>
      </c>
      <c r="LA91">
        <v>0</v>
      </c>
      <c r="LB91">
        <v>0</v>
      </c>
      <c r="LD91">
        <v>0</v>
      </c>
      <c r="LE91">
        <v>0</v>
      </c>
      <c r="LF91">
        <v>0</v>
      </c>
      <c r="LG91">
        <v>0</v>
      </c>
      <c r="LH91">
        <v>0</v>
      </c>
      <c r="LI91">
        <v>0</v>
      </c>
      <c r="LJ91">
        <v>197.42500000000001</v>
      </c>
      <c r="LK91">
        <v>4</v>
      </c>
      <c r="LL91">
        <v>134160</v>
      </c>
      <c r="LM91">
        <v>4166</v>
      </c>
      <c r="LN91">
        <v>0</v>
      </c>
      <c r="LO91">
        <v>0</v>
      </c>
      <c r="LP91">
        <v>0</v>
      </c>
      <c r="LQ91">
        <v>0</v>
      </c>
      <c r="LR91">
        <v>0</v>
      </c>
      <c r="LS91">
        <v>0</v>
      </c>
      <c r="LT91">
        <v>0</v>
      </c>
      <c r="LU91">
        <v>0</v>
      </c>
      <c r="LV91">
        <v>0</v>
      </c>
      <c r="LW91">
        <v>0</v>
      </c>
      <c r="LX91">
        <v>0</v>
      </c>
      <c r="LY91">
        <v>0</v>
      </c>
      <c r="LZ91">
        <v>0</v>
      </c>
      <c r="MA91">
        <v>0</v>
      </c>
      <c r="MB91">
        <v>0</v>
      </c>
      <c r="MC91">
        <v>0</v>
      </c>
      <c r="MD91">
        <v>0</v>
      </c>
      <c r="ME91">
        <v>0</v>
      </c>
      <c r="MF91">
        <v>0</v>
      </c>
      <c r="MG91">
        <v>3960723</v>
      </c>
      <c r="MH91">
        <v>0</v>
      </c>
      <c r="MI91">
        <v>0</v>
      </c>
      <c r="MJ91">
        <v>0</v>
      </c>
      <c r="MK91">
        <v>0</v>
      </c>
      <c r="ML91">
        <v>0</v>
      </c>
    </row>
    <row r="92" spans="1:350" customFormat="1" x14ac:dyDescent="0.3">
      <c r="A92">
        <v>45755</v>
      </c>
      <c r="B92" s="4">
        <v>101814</v>
      </c>
      <c r="C92">
        <v>9</v>
      </c>
      <c r="D92">
        <v>2026</v>
      </c>
      <c r="E92">
        <v>6215</v>
      </c>
      <c r="F92">
        <v>0</v>
      </c>
      <c r="G92">
        <v>1036.9829999999999</v>
      </c>
      <c r="H92">
        <v>1011.527</v>
      </c>
      <c r="I92">
        <v>1011.527</v>
      </c>
      <c r="J92">
        <v>1036.9829999999999</v>
      </c>
      <c r="K92">
        <v>0</v>
      </c>
      <c r="L92">
        <v>6215</v>
      </c>
      <c r="M92">
        <v>0</v>
      </c>
      <c r="N92">
        <v>0</v>
      </c>
      <c r="P92">
        <v>1040.673</v>
      </c>
      <c r="Q92">
        <v>0</v>
      </c>
      <c r="R92">
        <v>490302</v>
      </c>
      <c r="S92">
        <v>471.13900000000001</v>
      </c>
      <c r="U92">
        <v>0</v>
      </c>
      <c r="V92">
        <v>617.77200000000005</v>
      </c>
      <c r="W92">
        <v>394120</v>
      </c>
      <c r="X92">
        <v>394120</v>
      </c>
      <c r="Z92">
        <v>0</v>
      </c>
      <c r="AC92">
        <v>0</v>
      </c>
      <c r="AD92" t="s">
        <v>427</v>
      </c>
      <c r="AE92">
        <v>0</v>
      </c>
      <c r="AH92">
        <v>0</v>
      </c>
      <c r="AI92">
        <v>0</v>
      </c>
      <c r="AJ92">
        <v>6215</v>
      </c>
      <c r="AK92" t="s">
        <v>753</v>
      </c>
      <c r="AL92" t="s">
        <v>512</v>
      </c>
      <c r="AM92">
        <v>0</v>
      </c>
      <c r="AN92">
        <v>0</v>
      </c>
      <c r="AO92">
        <v>0</v>
      </c>
      <c r="AP92">
        <v>0</v>
      </c>
      <c r="AQ92">
        <v>0</v>
      </c>
      <c r="AS92">
        <v>0</v>
      </c>
      <c r="AT92">
        <v>0</v>
      </c>
      <c r="AU92">
        <v>0</v>
      </c>
      <c r="AV92">
        <v>0</v>
      </c>
      <c r="AW92">
        <v>12421743</v>
      </c>
      <c r="AX92">
        <v>12258090</v>
      </c>
      <c r="AY92">
        <v>0</v>
      </c>
      <c r="AZ92">
        <v>490302</v>
      </c>
      <c r="BA92">
        <v>68.25</v>
      </c>
      <c r="BB92">
        <v>0</v>
      </c>
      <c r="BC92">
        <v>0</v>
      </c>
      <c r="BD92">
        <v>0</v>
      </c>
      <c r="BE92">
        <v>0</v>
      </c>
      <c r="BF92">
        <v>10812249</v>
      </c>
      <c r="BG92">
        <v>0</v>
      </c>
      <c r="BJ92">
        <v>0</v>
      </c>
      <c r="BK92">
        <v>0</v>
      </c>
      <c r="BL92">
        <v>0</v>
      </c>
      <c r="BM92">
        <v>0</v>
      </c>
      <c r="BN92">
        <v>0</v>
      </c>
      <c r="BO92">
        <v>0</v>
      </c>
      <c r="BP92">
        <v>0</v>
      </c>
      <c r="BQ92">
        <v>744</v>
      </c>
      <c r="BS92">
        <v>0</v>
      </c>
      <c r="BT92">
        <v>0</v>
      </c>
      <c r="BU92">
        <v>0</v>
      </c>
      <c r="BV92">
        <v>0</v>
      </c>
      <c r="BW92">
        <v>0</v>
      </c>
      <c r="BY92">
        <v>0</v>
      </c>
      <c r="CA92">
        <v>0</v>
      </c>
      <c r="CB92">
        <v>0</v>
      </c>
      <c r="CC92">
        <v>0</v>
      </c>
      <c r="CD92">
        <v>0</v>
      </c>
      <c r="CE92">
        <v>0</v>
      </c>
      <c r="CF92">
        <v>0</v>
      </c>
      <c r="CG92">
        <v>0</v>
      </c>
      <c r="CH92">
        <v>165079</v>
      </c>
      <c r="CI92">
        <v>0</v>
      </c>
      <c r="CJ92">
        <v>4</v>
      </c>
      <c r="CK92">
        <v>0</v>
      </c>
      <c r="CL92">
        <v>0</v>
      </c>
      <c r="CN92">
        <v>0</v>
      </c>
      <c r="CO92">
        <v>1</v>
      </c>
      <c r="CP92">
        <v>0</v>
      </c>
      <c r="CQ92">
        <v>0</v>
      </c>
      <c r="CR92">
        <v>1036.9829999999999</v>
      </c>
      <c r="CS92">
        <v>0</v>
      </c>
      <c r="CT92">
        <v>0</v>
      </c>
      <c r="CU92">
        <v>0</v>
      </c>
      <c r="CV92">
        <v>0</v>
      </c>
      <c r="CW92">
        <v>0</v>
      </c>
      <c r="CX92">
        <v>0</v>
      </c>
      <c r="CY92">
        <v>0</v>
      </c>
      <c r="CZ92">
        <v>0</v>
      </c>
      <c r="DB92">
        <v>6286640</v>
      </c>
      <c r="DC92">
        <v>0</v>
      </c>
      <c r="DD92">
        <v>0</v>
      </c>
      <c r="DE92">
        <v>1753018</v>
      </c>
      <c r="DF92">
        <v>1753018</v>
      </c>
      <c r="DG92">
        <v>282.06299999999999</v>
      </c>
      <c r="DH92">
        <v>0</v>
      </c>
      <c r="DI92">
        <v>0</v>
      </c>
      <c r="DK92">
        <v>1682</v>
      </c>
      <c r="DL92">
        <v>0</v>
      </c>
      <c r="DM92">
        <v>535687</v>
      </c>
      <c r="DN92">
        <v>1426</v>
      </c>
      <c r="DO92">
        <v>0</v>
      </c>
      <c r="DP92">
        <v>0</v>
      </c>
      <c r="DQ92">
        <v>0</v>
      </c>
      <c r="DR92">
        <v>0</v>
      </c>
      <c r="DS92">
        <v>0</v>
      </c>
      <c r="DT92">
        <v>0</v>
      </c>
      <c r="DU92">
        <v>0</v>
      </c>
      <c r="DV92">
        <v>0</v>
      </c>
      <c r="DW92">
        <v>0</v>
      </c>
      <c r="DX92">
        <v>0</v>
      </c>
      <c r="DY92">
        <v>0</v>
      </c>
      <c r="DZ92">
        <v>0</v>
      </c>
      <c r="EA92">
        <v>0</v>
      </c>
      <c r="EB92">
        <v>0</v>
      </c>
      <c r="EC92">
        <v>7.04</v>
      </c>
      <c r="ED92">
        <v>50317</v>
      </c>
      <c r="EE92">
        <v>0</v>
      </c>
      <c r="EF92">
        <v>0</v>
      </c>
      <c r="EG92">
        <v>0</v>
      </c>
      <c r="EH92">
        <v>486796</v>
      </c>
      <c r="EI92">
        <v>0</v>
      </c>
      <c r="EJ92">
        <v>0</v>
      </c>
      <c r="EK92">
        <v>24.477</v>
      </c>
      <c r="EL92">
        <v>0</v>
      </c>
      <c r="EM92">
        <v>0</v>
      </c>
      <c r="EN92">
        <v>0.97900000000000009</v>
      </c>
      <c r="EO92">
        <v>0</v>
      </c>
      <c r="EP92">
        <v>0</v>
      </c>
      <c r="EQ92">
        <v>25.456</v>
      </c>
      <c r="ER92">
        <v>0</v>
      </c>
      <c r="ES92">
        <v>78.326000000000008</v>
      </c>
      <c r="ET92">
        <v>0</v>
      </c>
      <c r="EV92">
        <v>0</v>
      </c>
      <c r="EW92">
        <v>0</v>
      </c>
      <c r="EX92">
        <v>0</v>
      </c>
      <c r="EZ92">
        <v>10390527</v>
      </c>
      <c r="FA92">
        <v>0</v>
      </c>
      <c r="FB92">
        <v>10879403</v>
      </c>
      <c r="FC92">
        <v>0</v>
      </c>
      <c r="FD92">
        <v>0</v>
      </c>
      <c r="FE92">
        <v>1591479</v>
      </c>
      <c r="FF92">
        <v>276084</v>
      </c>
      <c r="FG92">
        <v>7.0629999999999998E-2</v>
      </c>
      <c r="FH92">
        <v>3.1918000000000002E-2</v>
      </c>
      <c r="FI92">
        <v>0</v>
      </c>
      <c r="FJ92">
        <v>0</v>
      </c>
      <c r="FK92">
        <v>1739.702</v>
      </c>
      <c r="FL92">
        <v>12912045</v>
      </c>
      <c r="FM92">
        <v>0</v>
      </c>
      <c r="FN92">
        <v>0</v>
      </c>
      <c r="FO92">
        <v>68580</v>
      </c>
      <c r="FP92">
        <v>0</v>
      </c>
      <c r="FQ92">
        <v>68580</v>
      </c>
      <c r="FR92">
        <v>68580</v>
      </c>
      <c r="FS92">
        <v>0</v>
      </c>
      <c r="FT92">
        <v>0</v>
      </c>
      <c r="FU92">
        <v>0</v>
      </c>
      <c r="FV92">
        <v>0</v>
      </c>
      <c r="FW92">
        <v>0</v>
      </c>
      <c r="FX92">
        <v>0</v>
      </c>
      <c r="FY92">
        <v>0</v>
      </c>
      <c r="GB92">
        <v>0</v>
      </c>
      <c r="GC92">
        <v>0</v>
      </c>
      <c r="GD92">
        <v>0</v>
      </c>
      <c r="GF92">
        <v>0</v>
      </c>
      <c r="GG92">
        <v>0</v>
      </c>
      <c r="GH92">
        <v>0</v>
      </c>
      <c r="GI92">
        <v>0</v>
      </c>
      <c r="GK92">
        <v>0</v>
      </c>
      <c r="GL92">
        <v>0</v>
      </c>
      <c r="GM92">
        <v>0</v>
      </c>
      <c r="GN92">
        <v>0</v>
      </c>
      <c r="GO92">
        <v>0</v>
      </c>
      <c r="GQ92">
        <v>0</v>
      </c>
      <c r="GR92">
        <v>0</v>
      </c>
      <c r="GS92">
        <v>0</v>
      </c>
      <c r="GT92">
        <v>0</v>
      </c>
      <c r="HB92">
        <v>379934357</v>
      </c>
      <c r="HC92">
        <v>3.9798E-2</v>
      </c>
      <c r="HD92">
        <v>165079</v>
      </c>
      <c r="HE92">
        <v>0</v>
      </c>
      <c r="HF92">
        <v>1359492</v>
      </c>
      <c r="HG92">
        <v>3729</v>
      </c>
      <c r="HH92">
        <v>356051</v>
      </c>
      <c r="HI92">
        <v>0</v>
      </c>
      <c r="HJ92">
        <v>122086</v>
      </c>
      <c r="HK92">
        <v>0</v>
      </c>
      <c r="HL92">
        <v>0</v>
      </c>
      <c r="HM92">
        <v>0</v>
      </c>
      <c r="HN92">
        <v>0</v>
      </c>
      <c r="HO92">
        <v>0</v>
      </c>
      <c r="HP92">
        <v>0</v>
      </c>
      <c r="HQ92">
        <v>0</v>
      </c>
      <c r="HR92">
        <v>0</v>
      </c>
      <c r="HS92">
        <v>10389101</v>
      </c>
      <c r="HT92">
        <v>276084</v>
      </c>
      <c r="HW92">
        <v>0</v>
      </c>
      <c r="HX92">
        <v>30</v>
      </c>
      <c r="HY92">
        <v>81</v>
      </c>
      <c r="HZ92">
        <v>89</v>
      </c>
      <c r="IA92">
        <v>214</v>
      </c>
      <c r="IB92">
        <v>646</v>
      </c>
      <c r="IC92">
        <v>1060</v>
      </c>
      <c r="ID92">
        <v>0</v>
      </c>
      <c r="IE92">
        <v>5.0330000000000004</v>
      </c>
      <c r="IF92">
        <v>17.643000000000001</v>
      </c>
      <c r="IG92">
        <v>6</v>
      </c>
      <c r="IH92">
        <v>572.89</v>
      </c>
      <c r="II92">
        <v>0</v>
      </c>
      <c r="IJ92">
        <v>640.44799999999998</v>
      </c>
      <c r="IK92">
        <v>0</v>
      </c>
      <c r="IL92">
        <v>0</v>
      </c>
      <c r="IM92">
        <v>0</v>
      </c>
      <c r="IN92">
        <v>0</v>
      </c>
      <c r="IO92">
        <v>0</v>
      </c>
      <c r="IP92">
        <v>0</v>
      </c>
      <c r="IQ92">
        <v>617.77200000000005</v>
      </c>
      <c r="IR92">
        <v>383945</v>
      </c>
      <c r="IS92">
        <v>0</v>
      </c>
      <c r="IT92">
        <v>0</v>
      </c>
      <c r="IU92">
        <v>0</v>
      </c>
      <c r="IV92">
        <v>0</v>
      </c>
      <c r="IW92">
        <v>6215</v>
      </c>
      <c r="IX92">
        <v>4692</v>
      </c>
      <c r="IY92">
        <v>5483</v>
      </c>
      <c r="IZ92">
        <v>0</v>
      </c>
      <c r="JA92">
        <v>0</v>
      </c>
      <c r="JB92">
        <v>0</v>
      </c>
      <c r="JC92">
        <v>0</v>
      </c>
      <c r="JD92">
        <v>0</v>
      </c>
      <c r="JE92">
        <v>0</v>
      </c>
      <c r="JF92">
        <v>0</v>
      </c>
      <c r="JG92">
        <v>0</v>
      </c>
      <c r="JH92">
        <v>0</v>
      </c>
      <c r="JJ92">
        <v>0</v>
      </c>
      <c r="JK92">
        <v>0</v>
      </c>
      <c r="JL92">
        <v>0</v>
      </c>
      <c r="JM92">
        <v>0</v>
      </c>
      <c r="JO92">
        <v>0</v>
      </c>
      <c r="JP92">
        <v>0</v>
      </c>
      <c r="JQ92">
        <v>0</v>
      </c>
      <c r="JR92">
        <v>0</v>
      </c>
      <c r="JS92">
        <v>0</v>
      </c>
      <c r="JT92">
        <v>0</v>
      </c>
      <c r="JU92">
        <v>0</v>
      </c>
      <c r="JW92">
        <v>0</v>
      </c>
      <c r="JX92">
        <v>0</v>
      </c>
      <c r="JY92">
        <v>0</v>
      </c>
      <c r="JZ92">
        <v>0</v>
      </c>
      <c r="KD92">
        <v>0</v>
      </c>
      <c r="KE92">
        <v>7559</v>
      </c>
      <c r="KG92">
        <v>0</v>
      </c>
      <c r="KH92">
        <v>0</v>
      </c>
      <c r="KI92">
        <v>0</v>
      </c>
      <c r="KJ92">
        <v>6</v>
      </c>
      <c r="KK92">
        <v>0</v>
      </c>
      <c r="KL92">
        <v>3729</v>
      </c>
      <c r="KM92">
        <v>0</v>
      </c>
      <c r="KN92">
        <v>0</v>
      </c>
      <c r="KO92">
        <v>0</v>
      </c>
      <c r="KP92">
        <v>0</v>
      </c>
      <c r="KQ92">
        <v>0</v>
      </c>
      <c r="KS92">
        <v>0</v>
      </c>
      <c r="KT92">
        <v>0</v>
      </c>
      <c r="KU92">
        <v>0</v>
      </c>
      <c r="KW92">
        <v>0</v>
      </c>
      <c r="KX92">
        <v>0</v>
      </c>
      <c r="KY92">
        <v>0</v>
      </c>
      <c r="KZ92">
        <v>0</v>
      </c>
      <c r="LA92">
        <v>0</v>
      </c>
      <c r="LB92">
        <v>0</v>
      </c>
      <c r="LD92">
        <v>0</v>
      </c>
      <c r="LE92">
        <v>0</v>
      </c>
      <c r="LF92">
        <v>0</v>
      </c>
      <c r="LG92">
        <v>0</v>
      </c>
      <c r="LH92">
        <v>0</v>
      </c>
      <c r="LI92">
        <v>0</v>
      </c>
      <c r="LJ92">
        <v>1017.345</v>
      </c>
      <c r="LK92">
        <v>3</v>
      </c>
      <c r="LL92">
        <v>100620</v>
      </c>
      <c r="LM92">
        <v>21466</v>
      </c>
      <c r="LN92">
        <v>0</v>
      </c>
      <c r="LO92">
        <v>0</v>
      </c>
      <c r="LP92">
        <v>0</v>
      </c>
      <c r="LQ92">
        <v>0</v>
      </c>
      <c r="LR92">
        <v>0</v>
      </c>
      <c r="LS92">
        <v>0</v>
      </c>
      <c r="LT92">
        <v>0</v>
      </c>
      <c r="LU92">
        <v>0</v>
      </c>
      <c r="LV92">
        <v>0</v>
      </c>
      <c r="LW92">
        <v>0</v>
      </c>
      <c r="LX92">
        <v>0</v>
      </c>
      <c r="LY92">
        <v>0</v>
      </c>
      <c r="LZ92">
        <v>0</v>
      </c>
      <c r="MA92">
        <v>0</v>
      </c>
      <c r="MB92">
        <v>0</v>
      </c>
      <c r="MC92">
        <v>0</v>
      </c>
      <c r="MD92">
        <v>0</v>
      </c>
      <c r="ME92">
        <v>0</v>
      </c>
      <c r="MF92">
        <v>0</v>
      </c>
      <c r="MG92">
        <v>12421743</v>
      </c>
      <c r="MH92">
        <v>0</v>
      </c>
      <c r="MI92">
        <v>0</v>
      </c>
      <c r="MJ92">
        <v>0</v>
      </c>
      <c r="MK92">
        <v>0</v>
      </c>
      <c r="ML92">
        <v>0</v>
      </c>
    </row>
    <row r="93" spans="1:350" customFormat="1" x14ac:dyDescent="0.3">
      <c r="A93">
        <v>45755</v>
      </c>
      <c r="B93" s="4">
        <v>101815</v>
      </c>
      <c r="C93">
        <v>9</v>
      </c>
      <c r="D93">
        <v>2026</v>
      </c>
      <c r="E93">
        <v>6215</v>
      </c>
      <c r="F93">
        <v>0</v>
      </c>
      <c r="G93">
        <v>294.17</v>
      </c>
      <c r="H93">
        <v>286.03500000000003</v>
      </c>
      <c r="I93">
        <v>286.03500000000003</v>
      </c>
      <c r="J93">
        <v>294.17</v>
      </c>
      <c r="K93">
        <v>0</v>
      </c>
      <c r="L93">
        <v>6215</v>
      </c>
      <c r="M93">
        <v>0</v>
      </c>
      <c r="N93">
        <v>0</v>
      </c>
      <c r="P93">
        <v>294.91500000000002</v>
      </c>
      <c r="Q93">
        <v>0</v>
      </c>
      <c r="R93">
        <v>138946</v>
      </c>
      <c r="S93">
        <v>471.13900000000001</v>
      </c>
      <c r="U93">
        <v>0</v>
      </c>
      <c r="V93">
        <v>237.28800000000001</v>
      </c>
      <c r="W93">
        <v>147474</v>
      </c>
      <c r="X93">
        <v>147474</v>
      </c>
      <c r="Z93">
        <v>0</v>
      </c>
      <c r="AC93">
        <v>0</v>
      </c>
      <c r="AD93" t="s">
        <v>427</v>
      </c>
      <c r="AE93">
        <v>0</v>
      </c>
      <c r="AH93">
        <v>0</v>
      </c>
      <c r="AI93">
        <v>0</v>
      </c>
      <c r="AJ93">
        <v>6215</v>
      </c>
      <c r="AK93" t="s">
        <v>753</v>
      </c>
      <c r="AL93" t="s">
        <v>513</v>
      </c>
      <c r="AM93">
        <v>0</v>
      </c>
      <c r="AN93">
        <v>0</v>
      </c>
      <c r="AO93">
        <v>0</v>
      </c>
      <c r="AP93">
        <v>0</v>
      </c>
      <c r="AQ93">
        <v>0</v>
      </c>
      <c r="AS93">
        <v>0</v>
      </c>
      <c r="AT93">
        <v>0</v>
      </c>
      <c r="AU93">
        <v>0</v>
      </c>
      <c r="AV93">
        <v>0</v>
      </c>
      <c r="AW93">
        <v>3602359</v>
      </c>
      <c r="AX93">
        <v>3556046</v>
      </c>
      <c r="AY93">
        <v>0</v>
      </c>
      <c r="AZ93">
        <v>138946</v>
      </c>
      <c r="BA93">
        <v>18.083000000000002</v>
      </c>
      <c r="BB93">
        <v>0</v>
      </c>
      <c r="BC93">
        <v>0</v>
      </c>
      <c r="BD93">
        <v>0</v>
      </c>
      <c r="BE93">
        <v>0</v>
      </c>
      <c r="BF93">
        <v>3150770</v>
      </c>
      <c r="BG93">
        <v>0</v>
      </c>
      <c r="BJ93">
        <v>0</v>
      </c>
      <c r="BK93">
        <v>0</v>
      </c>
      <c r="BL93">
        <v>0</v>
      </c>
      <c r="BM93">
        <v>0</v>
      </c>
      <c r="BN93">
        <v>0</v>
      </c>
      <c r="BO93">
        <v>0</v>
      </c>
      <c r="BP93">
        <v>0</v>
      </c>
      <c r="BQ93">
        <v>879</v>
      </c>
      <c r="BS93">
        <v>0</v>
      </c>
      <c r="BT93">
        <v>0</v>
      </c>
      <c r="BU93">
        <v>0</v>
      </c>
      <c r="BV93">
        <v>0</v>
      </c>
      <c r="BW93">
        <v>0</v>
      </c>
      <c r="BY93">
        <v>0</v>
      </c>
      <c r="CA93">
        <v>0</v>
      </c>
      <c r="CB93">
        <v>0</v>
      </c>
      <c r="CC93">
        <v>0</v>
      </c>
      <c r="CD93">
        <v>0</v>
      </c>
      <c r="CE93">
        <v>0</v>
      </c>
      <c r="CF93">
        <v>0</v>
      </c>
      <c r="CG93">
        <v>0</v>
      </c>
      <c r="CH93">
        <v>46829</v>
      </c>
      <c r="CI93">
        <v>0</v>
      </c>
      <c r="CJ93">
        <v>4</v>
      </c>
      <c r="CK93">
        <v>0</v>
      </c>
      <c r="CL93">
        <v>0</v>
      </c>
      <c r="CN93">
        <v>0</v>
      </c>
      <c r="CO93">
        <v>1</v>
      </c>
      <c r="CP93">
        <v>0</v>
      </c>
      <c r="CQ93">
        <v>0.5</v>
      </c>
      <c r="CR93">
        <v>294.17</v>
      </c>
      <c r="CS93">
        <v>0</v>
      </c>
      <c r="CT93">
        <v>0</v>
      </c>
      <c r="CU93">
        <v>0</v>
      </c>
      <c r="CV93">
        <v>0</v>
      </c>
      <c r="CW93">
        <v>0</v>
      </c>
      <c r="CX93">
        <v>0</v>
      </c>
      <c r="CY93">
        <v>0</v>
      </c>
      <c r="CZ93">
        <v>0</v>
      </c>
      <c r="DB93">
        <v>1777708</v>
      </c>
      <c r="DC93">
        <v>0</v>
      </c>
      <c r="DD93">
        <v>0</v>
      </c>
      <c r="DE93">
        <v>447402</v>
      </c>
      <c r="DF93">
        <v>447402</v>
      </c>
      <c r="DG93">
        <v>71.988</v>
      </c>
      <c r="DH93">
        <v>0</v>
      </c>
      <c r="DI93">
        <v>0</v>
      </c>
      <c r="DK93">
        <v>3756</v>
      </c>
      <c r="DL93">
        <v>0</v>
      </c>
      <c r="DM93">
        <v>193633</v>
      </c>
      <c r="DN93">
        <v>516</v>
      </c>
      <c r="DO93">
        <v>0</v>
      </c>
      <c r="DP93">
        <v>0</v>
      </c>
      <c r="DQ93">
        <v>0</v>
      </c>
      <c r="DR93">
        <v>0</v>
      </c>
      <c r="DS93">
        <v>0</v>
      </c>
      <c r="DT93">
        <v>0</v>
      </c>
      <c r="DU93">
        <v>0</v>
      </c>
      <c r="DV93">
        <v>0</v>
      </c>
      <c r="DW93">
        <v>0</v>
      </c>
      <c r="DX93">
        <v>0</v>
      </c>
      <c r="DY93">
        <v>0</v>
      </c>
      <c r="DZ93">
        <v>0</v>
      </c>
      <c r="EA93">
        <v>0</v>
      </c>
      <c r="EB93">
        <v>0</v>
      </c>
      <c r="EC93">
        <v>4.7720000000000002</v>
      </c>
      <c r="ED93">
        <v>34107</v>
      </c>
      <c r="EE93">
        <v>0</v>
      </c>
      <c r="EF93">
        <v>0</v>
      </c>
      <c r="EG93">
        <v>0</v>
      </c>
      <c r="EH93">
        <v>160042</v>
      </c>
      <c r="EI93">
        <v>0</v>
      </c>
      <c r="EJ93">
        <v>0</v>
      </c>
      <c r="EK93">
        <v>7.4620000000000006</v>
      </c>
      <c r="EL93">
        <v>0</v>
      </c>
      <c r="EM93">
        <v>0</v>
      </c>
      <c r="EN93">
        <v>0.67300000000000004</v>
      </c>
      <c r="EO93">
        <v>0</v>
      </c>
      <c r="EP93">
        <v>0</v>
      </c>
      <c r="EQ93">
        <v>8.1349999999999998</v>
      </c>
      <c r="ER93">
        <v>0</v>
      </c>
      <c r="ES93">
        <v>25.751000000000001</v>
      </c>
      <c r="ET93">
        <v>0</v>
      </c>
      <c r="EV93">
        <v>0</v>
      </c>
      <c r="EW93">
        <v>0</v>
      </c>
      <c r="EX93">
        <v>0</v>
      </c>
      <c r="EZ93">
        <v>3011824</v>
      </c>
      <c r="FA93">
        <v>0</v>
      </c>
      <c r="FB93">
        <v>3150254</v>
      </c>
      <c r="FC93">
        <v>0</v>
      </c>
      <c r="FD93">
        <v>0</v>
      </c>
      <c r="FE93">
        <v>463769</v>
      </c>
      <c r="FF93">
        <v>80453</v>
      </c>
      <c r="FG93">
        <v>7.0629999999999998E-2</v>
      </c>
      <c r="FH93">
        <v>3.1918000000000002E-2</v>
      </c>
      <c r="FI93">
        <v>0</v>
      </c>
      <c r="FJ93">
        <v>0</v>
      </c>
      <c r="FK93">
        <v>506.96200000000005</v>
      </c>
      <c r="FL93">
        <v>3741305</v>
      </c>
      <c r="FM93">
        <v>0</v>
      </c>
      <c r="FN93">
        <v>0</v>
      </c>
      <c r="FO93">
        <v>0</v>
      </c>
      <c r="FP93">
        <v>0</v>
      </c>
      <c r="FQ93">
        <v>0</v>
      </c>
      <c r="FR93">
        <v>0</v>
      </c>
      <c r="FS93">
        <v>0</v>
      </c>
      <c r="FT93">
        <v>0</v>
      </c>
      <c r="FU93">
        <v>0</v>
      </c>
      <c r="FV93">
        <v>0</v>
      </c>
      <c r="FW93">
        <v>0</v>
      </c>
      <c r="FX93">
        <v>0</v>
      </c>
      <c r="FY93">
        <v>0</v>
      </c>
      <c r="GB93">
        <v>0</v>
      </c>
      <c r="GC93">
        <v>0</v>
      </c>
      <c r="GD93">
        <v>0</v>
      </c>
      <c r="GF93">
        <v>0</v>
      </c>
      <c r="GG93">
        <v>0</v>
      </c>
      <c r="GH93">
        <v>0</v>
      </c>
      <c r="GI93">
        <v>0</v>
      </c>
      <c r="GK93">
        <v>0</v>
      </c>
      <c r="GL93">
        <v>0</v>
      </c>
      <c r="GM93">
        <v>0</v>
      </c>
      <c r="GN93">
        <v>0</v>
      </c>
      <c r="GO93">
        <v>0</v>
      </c>
      <c r="GQ93">
        <v>0</v>
      </c>
      <c r="GR93">
        <v>0</v>
      </c>
      <c r="GS93">
        <v>0</v>
      </c>
      <c r="GT93">
        <v>0</v>
      </c>
      <c r="HB93">
        <v>379934357</v>
      </c>
      <c r="HC93">
        <v>3.9798E-2</v>
      </c>
      <c r="HD93">
        <v>46829</v>
      </c>
      <c r="HE93">
        <v>0</v>
      </c>
      <c r="HF93">
        <v>384431</v>
      </c>
      <c r="HG93">
        <v>0</v>
      </c>
      <c r="HH93">
        <v>139174</v>
      </c>
      <c r="HI93">
        <v>0</v>
      </c>
      <c r="HJ93">
        <v>39981</v>
      </c>
      <c r="HK93">
        <v>0</v>
      </c>
      <c r="HL93">
        <v>0</v>
      </c>
      <c r="HM93">
        <v>0</v>
      </c>
      <c r="HN93">
        <v>20451</v>
      </c>
      <c r="HO93">
        <v>0</v>
      </c>
      <c r="HP93">
        <v>0</v>
      </c>
      <c r="HQ93">
        <v>0</v>
      </c>
      <c r="HR93">
        <v>0</v>
      </c>
      <c r="HS93">
        <v>3011308</v>
      </c>
      <c r="HT93">
        <v>80453</v>
      </c>
      <c r="HW93">
        <v>0</v>
      </c>
      <c r="HX93">
        <v>53</v>
      </c>
      <c r="HY93">
        <v>29</v>
      </c>
      <c r="HZ93">
        <v>110</v>
      </c>
      <c r="IA93">
        <v>58</v>
      </c>
      <c r="IB93">
        <v>38</v>
      </c>
      <c r="IC93">
        <v>288</v>
      </c>
      <c r="ID93">
        <v>0</v>
      </c>
      <c r="IE93">
        <v>0</v>
      </c>
      <c r="IF93">
        <v>0</v>
      </c>
      <c r="IG93">
        <v>0</v>
      </c>
      <c r="IH93">
        <v>223.93200000000002</v>
      </c>
      <c r="II93">
        <v>0</v>
      </c>
      <c r="IJ93">
        <v>237.28800000000001</v>
      </c>
      <c r="IK93">
        <v>0</v>
      </c>
      <c r="IL93">
        <v>0</v>
      </c>
      <c r="IM93">
        <v>0</v>
      </c>
      <c r="IN93">
        <v>0</v>
      </c>
      <c r="IO93">
        <v>0</v>
      </c>
      <c r="IP93">
        <v>0</v>
      </c>
      <c r="IQ93">
        <v>237.28800000000001</v>
      </c>
      <c r="IR93">
        <v>147474</v>
      </c>
      <c r="IS93">
        <v>0</v>
      </c>
      <c r="IT93">
        <v>0</v>
      </c>
      <c r="IU93">
        <v>0</v>
      </c>
      <c r="IV93">
        <v>0</v>
      </c>
      <c r="IW93">
        <v>6215</v>
      </c>
      <c r="IX93">
        <v>0</v>
      </c>
      <c r="IY93">
        <v>0</v>
      </c>
      <c r="IZ93">
        <v>0</v>
      </c>
      <c r="JA93">
        <v>0</v>
      </c>
      <c r="JB93">
        <v>1</v>
      </c>
      <c r="JC93">
        <v>20451</v>
      </c>
      <c r="JD93">
        <v>0</v>
      </c>
      <c r="JE93">
        <v>0</v>
      </c>
      <c r="JF93">
        <v>0</v>
      </c>
      <c r="JG93">
        <v>0</v>
      </c>
      <c r="JH93">
        <v>0</v>
      </c>
      <c r="JJ93">
        <v>0</v>
      </c>
      <c r="JK93">
        <v>0</v>
      </c>
      <c r="JL93">
        <v>0</v>
      </c>
      <c r="JM93">
        <v>0</v>
      </c>
      <c r="JO93">
        <v>0</v>
      </c>
      <c r="JP93">
        <v>0</v>
      </c>
      <c r="JQ93">
        <v>0</v>
      </c>
      <c r="JR93">
        <v>0</v>
      </c>
      <c r="JS93">
        <v>0</v>
      </c>
      <c r="JT93">
        <v>0</v>
      </c>
      <c r="JU93">
        <v>0</v>
      </c>
      <c r="JW93">
        <v>0</v>
      </c>
      <c r="JX93">
        <v>0</v>
      </c>
      <c r="JY93">
        <v>0</v>
      </c>
      <c r="JZ93">
        <v>0</v>
      </c>
      <c r="KD93">
        <v>0</v>
      </c>
      <c r="KE93">
        <v>7559</v>
      </c>
      <c r="KG93">
        <v>0</v>
      </c>
      <c r="KH93">
        <v>0</v>
      </c>
      <c r="KI93">
        <v>0</v>
      </c>
      <c r="KJ93">
        <v>0</v>
      </c>
      <c r="KK93">
        <v>0</v>
      </c>
      <c r="KL93">
        <v>0</v>
      </c>
      <c r="KM93">
        <v>0</v>
      </c>
      <c r="KN93">
        <v>0</v>
      </c>
      <c r="KO93">
        <v>0</v>
      </c>
      <c r="KP93">
        <v>0</v>
      </c>
      <c r="KQ93">
        <v>0</v>
      </c>
      <c r="KS93">
        <v>0</v>
      </c>
      <c r="KT93">
        <v>0</v>
      </c>
      <c r="KU93">
        <v>0</v>
      </c>
      <c r="KW93">
        <v>0</v>
      </c>
      <c r="KX93">
        <v>0</v>
      </c>
      <c r="KY93">
        <v>0</v>
      </c>
      <c r="KZ93">
        <v>0</v>
      </c>
      <c r="LA93">
        <v>0</v>
      </c>
      <c r="LB93">
        <v>0</v>
      </c>
      <c r="LD93">
        <v>0</v>
      </c>
      <c r="LE93">
        <v>0</v>
      </c>
      <c r="LF93">
        <v>0</v>
      </c>
      <c r="LG93">
        <v>0</v>
      </c>
      <c r="LH93">
        <v>0</v>
      </c>
      <c r="LI93">
        <v>0</v>
      </c>
      <c r="LJ93">
        <v>305.25</v>
      </c>
      <c r="LK93">
        <v>1</v>
      </c>
      <c r="LL93">
        <v>33540</v>
      </c>
      <c r="LM93">
        <v>6441</v>
      </c>
      <c r="LN93">
        <v>0</v>
      </c>
      <c r="LO93">
        <v>0</v>
      </c>
      <c r="LP93">
        <v>0</v>
      </c>
      <c r="LQ93">
        <v>0</v>
      </c>
      <c r="LR93">
        <v>0</v>
      </c>
      <c r="LS93">
        <v>0</v>
      </c>
      <c r="LT93">
        <v>0</v>
      </c>
      <c r="LU93">
        <v>0</v>
      </c>
      <c r="LV93">
        <v>0</v>
      </c>
      <c r="LW93">
        <v>0</v>
      </c>
      <c r="LX93">
        <v>0</v>
      </c>
      <c r="LY93">
        <v>0</v>
      </c>
      <c r="LZ93">
        <v>0</v>
      </c>
      <c r="MA93">
        <v>0</v>
      </c>
      <c r="MB93">
        <v>0</v>
      </c>
      <c r="MC93">
        <v>0</v>
      </c>
      <c r="MD93">
        <v>0</v>
      </c>
      <c r="ME93">
        <v>0</v>
      </c>
      <c r="MF93">
        <v>0</v>
      </c>
      <c r="MG93">
        <v>3602359</v>
      </c>
      <c r="MH93">
        <v>0</v>
      </c>
      <c r="MI93">
        <v>0</v>
      </c>
      <c r="MJ93">
        <v>0</v>
      </c>
      <c r="MK93">
        <v>0</v>
      </c>
      <c r="ML93">
        <v>0</v>
      </c>
    </row>
    <row r="94" spans="1:350" customFormat="1" x14ac:dyDescent="0.3">
      <c r="A94">
        <v>45755</v>
      </c>
      <c r="B94" s="4">
        <v>101819</v>
      </c>
      <c r="C94">
        <v>9</v>
      </c>
      <c r="D94">
        <v>2026</v>
      </c>
      <c r="E94">
        <v>6215</v>
      </c>
      <c r="F94">
        <v>0</v>
      </c>
      <c r="G94">
        <v>668.49300000000005</v>
      </c>
      <c r="H94">
        <v>654.47199999999998</v>
      </c>
      <c r="I94">
        <v>654.47199999999998</v>
      </c>
      <c r="J94">
        <v>668.49300000000005</v>
      </c>
      <c r="K94">
        <v>0</v>
      </c>
      <c r="L94">
        <v>6215</v>
      </c>
      <c r="M94">
        <v>0</v>
      </c>
      <c r="N94">
        <v>0</v>
      </c>
      <c r="P94">
        <v>669.13</v>
      </c>
      <c r="Q94">
        <v>0</v>
      </c>
      <c r="R94">
        <v>315253</v>
      </c>
      <c r="S94">
        <v>471.13900000000001</v>
      </c>
      <c r="U94">
        <v>0</v>
      </c>
      <c r="V94">
        <v>508.86200000000002</v>
      </c>
      <c r="W94">
        <v>316258</v>
      </c>
      <c r="X94">
        <v>316258</v>
      </c>
      <c r="Z94">
        <v>0</v>
      </c>
      <c r="AC94">
        <v>0</v>
      </c>
      <c r="AD94" t="s">
        <v>427</v>
      </c>
      <c r="AE94">
        <v>0</v>
      </c>
      <c r="AH94">
        <v>0</v>
      </c>
      <c r="AI94">
        <v>0</v>
      </c>
      <c r="AJ94">
        <v>6215</v>
      </c>
      <c r="AK94" t="s">
        <v>753</v>
      </c>
      <c r="AL94" t="s">
        <v>514</v>
      </c>
      <c r="AM94">
        <v>0</v>
      </c>
      <c r="AN94">
        <v>0</v>
      </c>
      <c r="AO94">
        <v>0</v>
      </c>
      <c r="AP94">
        <v>0</v>
      </c>
      <c r="AQ94">
        <v>0</v>
      </c>
      <c r="AS94">
        <v>0</v>
      </c>
      <c r="AT94">
        <v>0</v>
      </c>
      <c r="AU94">
        <v>0</v>
      </c>
      <c r="AV94">
        <v>0</v>
      </c>
      <c r="AW94">
        <v>8245424</v>
      </c>
      <c r="AX94">
        <v>8139824</v>
      </c>
      <c r="AY94">
        <v>0</v>
      </c>
      <c r="AZ94">
        <v>315253</v>
      </c>
      <c r="BA94">
        <v>28.5</v>
      </c>
      <c r="BB94">
        <v>0</v>
      </c>
      <c r="BC94">
        <v>0</v>
      </c>
      <c r="BD94">
        <v>0</v>
      </c>
      <c r="BE94">
        <v>0</v>
      </c>
      <c r="BF94">
        <v>7209759</v>
      </c>
      <c r="BG94">
        <v>0</v>
      </c>
      <c r="BJ94">
        <v>0</v>
      </c>
      <c r="BK94">
        <v>0</v>
      </c>
      <c r="BL94">
        <v>0</v>
      </c>
      <c r="BM94">
        <v>0</v>
      </c>
      <c r="BN94">
        <v>0</v>
      </c>
      <c r="BO94">
        <v>0</v>
      </c>
      <c r="BP94">
        <v>0</v>
      </c>
      <c r="BQ94">
        <v>810</v>
      </c>
      <c r="BS94">
        <v>0</v>
      </c>
      <c r="BT94">
        <v>0</v>
      </c>
      <c r="BU94">
        <v>0</v>
      </c>
      <c r="BV94">
        <v>0</v>
      </c>
      <c r="BW94">
        <v>0</v>
      </c>
      <c r="BY94">
        <v>0</v>
      </c>
      <c r="CA94">
        <v>0</v>
      </c>
      <c r="CB94">
        <v>0</v>
      </c>
      <c r="CC94">
        <v>0</v>
      </c>
      <c r="CD94">
        <v>0</v>
      </c>
      <c r="CE94">
        <v>0</v>
      </c>
      <c r="CF94">
        <v>0</v>
      </c>
      <c r="CG94">
        <v>0</v>
      </c>
      <c r="CH94">
        <v>106419</v>
      </c>
      <c r="CI94">
        <v>0</v>
      </c>
      <c r="CJ94">
        <v>4</v>
      </c>
      <c r="CK94">
        <v>0</v>
      </c>
      <c r="CL94">
        <v>0</v>
      </c>
      <c r="CN94">
        <v>0</v>
      </c>
      <c r="CO94">
        <v>1</v>
      </c>
      <c r="CP94">
        <v>0</v>
      </c>
      <c r="CQ94">
        <v>0.75</v>
      </c>
      <c r="CR94">
        <v>668.49300000000005</v>
      </c>
      <c r="CS94">
        <v>0</v>
      </c>
      <c r="CT94">
        <v>0</v>
      </c>
      <c r="CU94">
        <v>0</v>
      </c>
      <c r="CV94">
        <v>0</v>
      </c>
      <c r="CW94">
        <v>0</v>
      </c>
      <c r="CX94">
        <v>0</v>
      </c>
      <c r="CY94">
        <v>0</v>
      </c>
      <c r="CZ94">
        <v>0</v>
      </c>
      <c r="DB94">
        <v>4067543</v>
      </c>
      <c r="DC94">
        <v>0</v>
      </c>
      <c r="DD94">
        <v>0</v>
      </c>
      <c r="DE94">
        <v>1218218</v>
      </c>
      <c r="DF94">
        <v>1218218</v>
      </c>
      <c r="DG94">
        <v>196.01300000000001</v>
      </c>
      <c r="DH94">
        <v>0</v>
      </c>
      <c r="DI94">
        <v>0</v>
      </c>
      <c r="DK94">
        <v>2703</v>
      </c>
      <c r="DL94">
        <v>0</v>
      </c>
      <c r="DM94">
        <v>307722</v>
      </c>
      <c r="DN94">
        <v>819</v>
      </c>
      <c r="DO94">
        <v>0</v>
      </c>
      <c r="DP94">
        <v>0</v>
      </c>
      <c r="DQ94">
        <v>0</v>
      </c>
      <c r="DR94">
        <v>0</v>
      </c>
      <c r="DS94">
        <v>0</v>
      </c>
      <c r="DT94">
        <v>0</v>
      </c>
      <c r="DU94">
        <v>0</v>
      </c>
      <c r="DV94">
        <v>0</v>
      </c>
      <c r="DW94">
        <v>0</v>
      </c>
      <c r="DX94">
        <v>0</v>
      </c>
      <c r="DY94">
        <v>0</v>
      </c>
      <c r="DZ94">
        <v>0</v>
      </c>
      <c r="EA94">
        <v>0</v>
      </c>
      <c r="EB94">
        <v>0</v>
      </c>
      <c r="EC94">
        <v>3.9370000000000003</v>
      </c>
      <c r="ED94">
        <v>28139</v>
      </c>
      <c r="EE94">
        <v>0</v>
      </c>
      <c r="EF94">
        <v>0</v>
      </c>
      <c r="EG94">
        <v>0</v>
      </c>
      <c r="EH94">
        <v>280402</v>
      </c>
      <c r="EI94">
        <v>0</v>
      </c>
      <c r="EJ94">
        <v>0</v>
      </c>
      <c r="EK94">
        <v>11.997</v>
      </c>
      <c r="EL94">
        <v>0</v>
      </c>
      <c r="EM94">
        <v>0.497</v>
      </c>
      <c r="EN94">
        <v>1.5270000000000001</v>
      </c>
      <c r="EO94">
        <v>0</v>
      </c>
      <c r="EP94">
        <v>0</v>
      </c>
      <c r="EQ94">
        <v>14.021000000000001</v>
      </c>
      <c r="ER94">
        <v>0</v>
      </c>
      <c r="ES94">
        <v>45.117000000000004</v>
      </c>
      <c r="ET94">
        <v>0</v>
      </c>
      <c r="EV94">
        <v>0</v>
      </c>
      <c r="EW94">
        <v>0</v>
      </c>
      <c r="EX94">
        <v>0</v>
      </c>
      <c r="EZ94">
        <v>6894506</v>
      </c>
      <c r="FA94">
        <v>0</v>
      </c>
      <c r="FB94">
        <v>7208940</v>
      </c>
      <c r="FC94">
        <v>0</v>
      </c>
      <c r="FD94">
        <v>0</v>
      </c>
      <c r="FE94">
        <v>1061221</v>
      </c>
      <c r="FF94">
        <v>184097</v>
      </c>
      <c r="FG94">
        <v>7.0629999999999998E-2</v>
      </c>
      <c r="FH94">
        <v>3.1918000000000002E-2</v>
      </c>
      <c r="FI94">
        <v>0</v>
      </c>
      <c r="FJ94">
        <v>0</v>
      </c>
      <c r="FK94">
        <v>1160.058</v>
      </c>
      <c r="FL94">
        <v>8560677</v>
      </c>
      <c r="FM94">
        <v>0</v>
      </c>
      <c r="FN94">
        <v>0</v>
      </c>
      <c r="FO94">
        <v>0</v>
      </c>
      <c r="FP94">
        <v>0</v>
      </c>
      <c r="FQ94">
        <v>0</v>
      </c>
      <c r="FR94">
        <v>0</v>
      </c>
      <c r="FS94">
        <v>0</v>
      </c>
      <c r="FT94">
        <v>0</v>
      </c>
      <c r="FU94">
        <v>0</v>
      </c>
      <c r="FV94">
        <v>0</v>
      </c>
      <c r="FW94">
        <v>0</v>
      </c>
      <c r="FX94">
        <v>0</v>
      </c>
      <c r="FY94">
        <v>0</v>
      </c>
      <c r="GB94">
        <v>0</v>
      </c>
      <c r="GC94">
        <v>0</v>
      </c>
      <c r="GD94">
        <v>0</v>
      </c>
      <c r="GF94">
        <v>0</v>
      </c>
      <c r="GG94">
        <v>0</v>
      </c>
      <c r="GH94">
        <v>0</v>
      </c>
      <c r="GI94">
        <v>0</v>
      </c>
      <c r="GK94">
        <v>0</v>
      </c>
      <c r="GL94">
        <v>0</v>
      </c>
      <c r="GM94">
        <v>0</v>
      </c>
      <c r="GN94">
        <v>0</v>
      </c>
      <c r="GO94">
        <v>0</v>
      </c>
      <c r="GQ94">
        <v>0</v>
      </c>
      <c r="GR94">
        <v>0</v>
      </c>
      <c r="GS94">
        <v>0</v>
      </c>
      <c r="GT94">
        <v>0</v>
      </c>
      <c r="HB94">
        <v>379934357</v>
      </c>
      <c r="HC94">
        <v>3.9798E-2</v>
      </c>
      <c r="HD94">
        <v>106419</v>
      </c>
      <c r="HE94">
        <v>0</v>
      </c>
      <c r="HF94">
        <v>879610</v>
      </c>
      <c r="HG94">
        <v>1865</v>
      </c>
      <c r="HH94">
        <v>337522</v>
      </c>
      <c r="HI94">
        <v>0</v>
      </c>
      <c r="HJ94">
        <v>80202</v>
      </c>
      <c r="HK94">
        <v>0</v>
      </c>
      <c r="HL94">
        <v>0</v>
      </c>
      <c r="HM94">
        <v>0</v>
      </c>
      <c r="HN94">
        <v>0</v>
      </c>
      <c r="HO94">
        <v>0</v>
      </c>
      <c r="HP94">
        <v>0</v>
      </c>
      <c r="HQ94">
        <v>0</v>
      </c>
      <c r="HR94">
        <v>0</v>
      </c>
      <c r="HS94">
        <v>6893687</v>
      </c>
      <c r="HT94">
        <v>184097</v>
      </c>
      <c r="HW94">
        <v>0</v>
      </c>
      <c r="HX94">
        <v>10</v>
      </c>
      <c r="HY94">
        <v>27</v>
      </c>
      <c r="HZ94">
        <v>43</v>
      </c>
      <c r="IA94">
        <v>84</v>
      </c>
      <c r="IB94">
        <v>562</v>
      </c>
      <c r="IC94">
        <v>726</v>
      </c>
      <c r="ID94">
        <v>0</v>
      </c>
      <c r="IE94">
        <v>0</v>
      </c>
      <c r="IF94">
        <v>0</v>
      </c>
      <c r="IG94">
        <v>3</v>
      </c>
      <c r="IH94">
        <v>543.077</v>
      </c>
      <c r="II94">
        <v>0</v>
      </c>
      <c r="IJ94">
        <v>508.86200000000002</v>
      </c>
      <c r="IK94">
        <v>0</v>
      </c>
      <c r="IL94">
        <v>0</v>
      </c>
      <c r="IM94">
        <v>0</v>
      </c>
      <c r="IN94">
        <v>0</v>
      </c>
      <c r="IO94">
        <v>0</v>
      </c>
      <c r="IP94">
        <v>0</v>
      </c>
      <c r="IQ94">
        <v>508.86200000000002</v>
      </c>
      <c r="IR94">
        <v>316258</v>
      </c>
      <c r="IS94">
        <v>0</v>
      </c>
      <c r="IT94">
        <v>0</v>
      </c>
      <c r="IU94">
        <v>0</v>
      </c>
      <c r="IV94">
        <v>0</v>
      </c>
      <c r="IW94">
        <v>6215</v>
      </c>
      <c r="IX94">
        <v>0</v>
      </c>
      <c r="IY94">
        <v>0</v>
      </c>
      <c r="IZ94">
        <v>0</v>
      </c>
      <c r="JA94">
        <v>0</v>
      </c>
      <c r="JB94">
        <v>0</v>
      </c>
      <c r="JC94">
        <v>0</v>
      </c>
      <c r="JD94">
        <v>0</v>
      </c>
      <c r="JE94">
        <v>0</v>
      </c>
      <c r="JF94">
        <v>0</v>
      </c>
      <c r="JG94">
        <v>0</v>
      </c>
      <c r="JH94">
        <v>0</v>
      </c>
      <c r="JJ94">
        <v>0</v>
      </c>
      <c r="JK94">
        <v>0</v>
      </c>
      <c r="JL94">
        <v>0</v>
      </c>
      <c r="JM94">
        <v>0</v>
      </c>
      <c r="JO94">
        <v>0</v>
      </c>
      <c r="JP94">
        <v>0</v>
      </c>
      <c r="JQ94">
        <v>0</v>
      </c>
      <c r="JR94">
        <v>0</v>
      </c>
      <c r="JS94">
        <v>0</v>
      </c>
      <c r="JT94">
        <v>0</v>
      </c>
      <c r="JU94">
        <v>0</v>
      </c>
      <c r="JW94">
        <v>0</v>
      </c>
      <c r="JX94">
        <v>0</v>
      </c>
      <c r="JY94">
        <v>0</v>
      </c>
      <c r="JZ94">
        <v>0</v>
      </c>
      <c r="KD94">
        <v>0</v>
      </c>
      <c r="KE94">
        <v>7559</v>
      </c>
      <c r="KG94">
        <v>0</v>
      </c>
      <c r="KH94">
        <v>0</v>
      </c>
      <c r="KI94">
        <v>0</v>
      </c>
      <c r="KJ94">
        <v>3</v>
      </c>
      <c r="KK94">
        <v>0</v>
      </c>
      <c r="KL94">
        <v>1865</v>
      </c>
      <c r="KM94">
        <v>0</v>
      </c>
      <c r="KN94">
        <v>0</v>
      </c>
      <c r="KO94">
        <v>0</v>
      </c>
      <c r="KP94">
        <v>0</v>
      </c>
      <c r="KQ94">
        <v>0</v>
      </c>
      <c r="KS94">
        <v>0</v>
      </c>
      <c r="KT94">
        <v>0</v>
      </c>
      <c r="KU94">
        <v>0</v>
      </c>
      <c r="KW94">
        <v>0</v>
      </c>
      <c r="KX94">
        <v>0</v>
      </c>
      <c r="KY94">
        <v>0</v>
      </c>
      <c r="KZ94">
        <v>0</v>
      </c>
      <c r="LA94">
        <v>0</v>
      </c>
      <c r="LB94">
        <v>0</v>
      </c>
      <c r="LD94">
        <v>0</v>
      </c>
      <c r="LE94">
        <v>0</v>
      </c>
      <c r="LF94">
        <v>0</v>
      </c>
      <c r="LG94">
        <v>0</v>
      </c>
      <c r="LH94">
        <v>0</v>
      </c>
      <c r="LI94">
        <v>0</v>
      </c>
      <c r="LJ94">
        <v>621.89300000000003</v>
      </c>
      <c r="LK94">
        <v>2</v>
      </c>
      <c r="LL94">
        <v>67080</v>
      </c>
      <c r="LM94">
        <v>13122</v>
      </c>
      <c r="LN94">
        <v>0</v>
      </c>
      <c r="LO94">
        <v>0</v>
      </c>
      <c r="LP94">
        <v>0</v>
      </c>
      <c r="LQ94">
        <v>0</v>
      </c>
      <c r="LR94">
        <v>0</v>
      </c>
      <c r="LS94">
        <v>0</v>
      </c>
      <c r="LT94">
        <v>0</v>
      </c>
      <c r="LU94">
        <v>0</v>
      </c>
      <c r="LV94">
        <v>0</v>
      </c>
      <c r="LW94">
        <v>0</v>
      </c>
      <c r="LX94">
        <v>0</v>
      </c>
      <c r="LY94">
        <v>0</v>
      </c>
      <c r="LZ94">
        <v>0</v>
      </c>
      <c r="MA94">
        <v>0</v>
      </c>
      <c r="MB94">
        <v>0</v>
      </c>
      <c r="MC94">
        <v>0</v>
      </c>
      <c r="MD94">
        <v>0</v>
      </c>
      <c r="ME94">
        <v>0</v>
      </c>
      <c r="MF94">
        <v>0</v>
      </c>
      <c r="MG94">
        <v>8245424</v>
      </c>
      <c r="MH94">
        <v>0</v>
      </c>
      <c r="MI94">
        <v>0</v>
      </c>
      <c r="MJ94">
        <v>0</v>
      </c>
      <c r="MK94">
        <v>0</v>
      </c>
      <c r="ML94">
        <v>0</v>
      </c>
    </row>
    <row r="95" spans="1:350" customFormat="1" x14ac:dyDescent="0.3">
      <c r="A95">
        <v>45755</v>
      </c>
      <c r="B95" s="4">
        <v>101821</v>
      </c>
      <c r="C95">
        <v>9</v>
      </c>
      <c r="D95">
        <v>2026</v>
      </c>
      <c r="E95">
        <v>6215</v>
      </c>
      <c r="F95">
        <v>0</v>
      </c>
      <c r="G95">
        <v>179.15700000000001</v>
      </c>
      <c r="H95">
        <v>145.81399999999999</v>
      </c>
      <c r="I95">
        <v>145.81399999999999</v>
      </c>
      <c r="J95">
        <v>179.15700000000001</v>
      </c>
      <c r="K95">
        <v>0</v>
      </c>
      <c r="L95">
        <v>6215</v>
      </c>
      <c r="M95">
        <v>0</v>
      </c>
      <c r="N95">
        <v>0</v>
      </c>
      <c r="P95">
        <v>178.24</v>
      </c>
      <c r="Q95">
        <v>0</v>
      </c>
      <c r="R95">
        <v>83976</v>
      </c>
      <c r="S95">
        <v>471.13900000000001</v>
      </c>
      <c r="U95">
        <v>0</v>
      </c>
      <c r="V95">
        <v>21.593</v>
      </c>
      <c r="W95">
        <v>13420</v>
      </c>
      <c r="X95">
        <v>13420</v>
      </c>
      <c r="Z95">
        <v>0</v>
      </c>
      <c r="AC95">
        <v>0</v>
      </c>
      <c r="AD95" t="s">
        <v>427</v>
      </c>
      <c r="AE95">
        <v>0</v>
      </c>
      <c r="AH95">
        <v>0</v>
      </c>
      <c r="AI95">
        <v>0</v>
      </c>
      <c r="AJ95">
        <v>6215</v>
      </c>
      <c r="AK95" t="s">
        <v>753</v>
      </c>
      <c r="AL95" t="s">
        <v>515</v>
      </c>
      <c r="AM95">
        <v>0</v>
      </c>
      <c r="AN95">
        <v>0</v>
      </c>
      <c r="AO95">
        <v>0</v>
      </c>
      <c r="AP95">
        <v>0</v>
      </c>
      <c r="AQ95">
        <v>0</v>
      </c>
      <c r="AS95">
        <v>0</v>
      </c>
      <c r="AT95">
        <v>0</v>
      </c>
      <c r="AU95">
        <v>0</v>
      </c>
      <c r="AV95">
        <v>0</v>
      </c>
      <c r="AW95">
        <v>2220333</v>
      </c>
      <c r="AX95">
        <v>2192251</v>
      </c>
      <c r="AY95">
        <v>0</v>
      </c>
      <c r="AZ95">
        <v>83976</v>
      </c>
      <c r="BA95">
        <v>0</v>
      </c>
      <c r="BB95">
        <v>0</v>
      </c>
      <c r="BC95">
        <v>0</v>
      </c>
      <c r="BD95">
        <v>0</v>
      </c>
      <c r="BE95">
        <v>0</v>
      </c>
      <c r="BF95">
        <v>1901679</v>
      </c>
      <c r="BG95">
        <v>0</v>
      </c>
      <c r="BJ95">
        <v>0</v>
      </c>
      <c r="BK95">
        <v>0</v>
      </c>
      <c r="BL95">
        <v>0</v>
      </c>
      <c r="BM95">
        <v>0</v>
      </c>
      <c r="BN95">
        <v>0</v>
      </c>
      <c r="BO95">
        <v>0</v>
      </c>
      <c r="BP95">
        <v>0</v>
      </c>
      <c r="BQ95">
        <v>905</v>
      </c>
      <c r="BS95">
        <v>0</v>
      </c>
      <c r="BT95">
        <v>0</v>
      </c>
      <c r="BU95">
        <v>0</v>
      </c>
      <c r="BV95">
        <v>0</v>
      </c>
      <c r="BW95">
        <v>0</v>
      </c>
      <c r="BY95">
        <v>0</v>
      </c>
      <c r="CA95">
        <v>0</v>
      </c>
      <c r="CB95">
        <v>0</v>
      </c>
      <c r="CC95">
        <v>0</v>
      </c>
      <c r="CD95">
        <v>0</v>
      </c>
      <c r="CE95">
        <v>0</v>
      </c>
      <c r="CF95">
        <v>0</v>
      </c>
      <c r="CG95">
        <v>0</v>
      </c>
      <c r="CH95">
        <v>28520</v>
      </c>
      <c r="CI95">
        <v>0</v>
      </c>
      <c r="CJ95">
        <v>4</v>
      </c>
      <c r="CK95">
        <v>0</v>
      </c>
      <c r="CL95">
        <v>0</v>
      </c>
      <c r="CN95">
        <v>0</v>
      </c>
      <c r="CO95">
        <v>1</v>
      </c>
      <c r="CP95">
        <v>1.0150000000000001</v>
      </c>
      <c r="CQ95">
        <v>0</v>
      </c>
      <c r="CR95">
        <v>179.15700000000001</v>
      </c>
      <c r="CS95">
        <v>0</v>
      </c>
      <c r="CT95">
        <v>0</v>
      </c>
      <c r="CU95">
        <v>0</v>
      </c>
      <c r="CV95">
        <v>0</v>
      </c>
      <c r="CW95">
        <v>0</v>
      </c>
      <c r="CX95">
        <v>0</v>
      </c>
      <c r="CY95">
        <v>0</v>
      </c>
      <c r="CZ95">
        <v>0</v>
      </c>
      <c r="DB95">
        <v>906234</v>
      </c>
      <c r="DC95">
        <v>0</v>
      </c>
      <c r="DD95">
        <v>0</v>
      </c>
      <c r="DE95">
        <v>244793</v>
      </c>
      <c r="DF95">
        <v>259996</v>
      </c>
      <c r="DG95">
        <v>39.388000000000005</v>
      </c>
      <c r="DH95">
        <v>0</v>
      </c>
      <c r="DI95">
        <v>15203</v>
      </c>
      <c r="DK95">
        <v>4157</v>
      </c>
      <c r="DL95">
        <v>0</v>
      </c>
      <c r="DM95">
        <v>164594</v>
      </c>
      <c r="DN95">
        <v>438</v>
      </c>
      <c r="DO95">
        <v>0</v>
      </c>
      <c r="DP95">
        <v>0</v>
      </c>
      <c r="DQ95">
        <v>0</v>
      </c>
      <c r="DR95">
        <v>0</v>
      </c>
      <c r="DS95">
        <v>0</v>
      </c>
      <c r="DT95">
        <v>0</v>
      </c>
      <c r="DU95">
        <v>0</v>
      </c>
      <c r="DV95">
        <v>0</v>
      </c>
      <c r="DW95">
        <v>0</v>
      </c>
      <c r="DX95">
        <v>0</v>
      </c>
      <c r="DY95">
        <v>0</v>
      </c>
      <c r="DZ95">
        <v>0</v>
      </c>
      <c r="EA95">
        <v>0</v>
      </c>
      <c r="EB95">
        <v>0</v>
      </c>
      <c r="EC95">
        <v>18.352</v>
      </c>
      <c r="ED95">
        <v>131166</v>
      </c>
      <c r="EE95">
        <v>0</v>
      </c>
      <c r="EF95">
        <v>0</v>
      </c>
      <c r="EG95">
        <v>0</v>
      </c>
      <c r="EH95">
        <v>33866</v>
      </c>
      <c r="EI95">
        <v>0</v>
      </c>
      <c r="EJ95">
        <v>0</v>
      </c>
      <c r="EK95">
        <v>1.5580000000000001</v>
      </c>
      <c r="EL95">
        <v>0</v>
      </c>
      <c r="EM95">
        <v>0</v>
      </c>
      <c r="EN95">
        <v>0.155</v>
      </c>
      <c r="EO95">
        <v>0</v>
      </c>
      <c r="EP95">
        <v>0</v>
      </c>
      <c r="EQ95">
        <v>1.7130000000000001</v>
      </c>
      <c r="ER95">
        <v>0</v>
      </c>
      <c r="ES95">
        <v>5.4489999999999998</v>
      </c>
      <c r="ET95">
        <v>0</v>
      </c>
      <c r="EV95">
        <v>0</v>
      </c>
      <c r="EW95">
        <v>0</v>
      </c>
      <c r="EX95">
        <v>0</v>
      </c>
      <c r="EZ95">
        <v>1863781</v>
      </c>
      <c r="FA95">
        <v>0</v>
      </c>
      <c r="FB95">
        <v>1947319</v>
      </c>
      <c r="FC95">
        <v>0</v>
      </c>
      <c r="FD95">
        <v>0</v>
      </c>
      <c r="FE95">
        <v>279912</v>
      </c>
      <c r="FF95">
        <v>48558</v>
      </c>
      <c r="FG95">
        <v>7.0629999999999998E-2</v>
      </c>
      <c r="FH95">
        <v>3.1918000000000002E-2</v>
      </c>
      <c r="FI95">
        <v>0</v>
      </c>
      <c r="FJ95">
        <v>0</v>
      </c>
      <c r="FK95">
        <v>305.98200000000003</v>
      </c>
      <c r="FL95">
        <v>2304309</v>
      </c>
      <c r="FM95">
        <v>0</v>
      </c>
      <c r="FN95">
        <v>0</v>
      </c>
      <c r="FO95">
        <v>0</v>
      </c>
      <c r="FP95">
        <v>0</v>
      </c>
      <c r="FQ95">
        <v>0</v>
      </c>
      <c r="FR95">
        <v>0</v>
      </c>
      <c r="FS95">
        <v>0</v>
      </c>
      <c r="FT95">
        <v>0</v>
      </c>
      <c r="FU95">
        <v>0</v>
      </c>
      <c r="FV95">
        <v>0</v>
      </c>
      <c r="FW95">
        <v>0</v>
      </c>
      <c r="FX95">
        <v>0</v>
      </c>
      <c r="FY95">
        <v>0</v>
      </c>
      <c r="GB95">
        <v>322029</v>
      </c>
      <c r="GC95">
        <v>322029</v>
      </c>
      <c r="GD95">
        <v>31.63</v>
      </c>
      <c r="GF95">
        <v>0</v>
      </c>
      <c r="GG95">
        <v>0</v>
      </c>
      <c r="GH95">
        <v>0</v>
      </c>
      <c r="GI95">
        <v>0</v>
      </c>
      <c r="GK95">
        <v>0</v>
      </c>
      <c r="GL95">
        <v>0</v>
      </c>
      <c r="GM95">
        <v>0</v>
      </c>
      <c r="GN95">
        <v>0</v>
      </c>
      <c r="GO95">
        <v>0</v>
      </c>
      <c r="GQ95">
        <v>0</v>
      </c>
      <c r="GR95">
        <v>0</v>
      </c>
      <c r="GS95">
        <v>0</v>
      </c>
      <c r="GT95">
        <v>0</v>
      </c>
      <c r="HB95">
        <v>379934357</v>
      </c>
      <c r="HC95">
        <v>3.9798E-2</v>
      </c>
      <c r="HD95">
        <v>28520</v>
      </c>
      <c r="HE95">
        <v>0</v>
      </c>
      <c r="HF95">
        <v>195974</v>
      </c>
      <c r="HG95">
        <v>1865</v>
      </c>
      <c r="HH95">
        <v>0</v>
      </c>
      <c r="HI95">
        <v>0</v>
      </c>
      <c r="HJ95">
        <v>37129</v>
      </c>
      <c r="HK95">
        <v>1027</v>
      </c>
      <c r="HL95">
        <v>1766</v>
      </c>
      <c r="HM95">
        <v>0</v>
      </c>
      <c r="HN95">
        <v>0</v>
      </c>
      <c r="HO95">
        <v>0</v>
      </c>
      <c r="HP95">
        <v>43285</v>
      </c>
      <c r="HQ95">
        <v>0</v>
      </c>
      <c r="HR95">
        <v>0</v>
      </c>
      <c r="HS95">
        <v>1863343</v>
      </c>
      <c r="HT95">
        <v>48558</v>
      </c>
      <c r="HW95">
        <v>0</v>
      </c>
      <c r="HX95">
        <v>23</v>
      </c>
      <c r="HY95">
        <v>15</v>
      </c>
      <c r="HZ95">
        <v>18</v>
      </c>
      <c r="IA95">
        <v>42</v>
      </c>
      <c r="IB95">
        <v>55</v>
      </c>
      <c r="IC95">
        <v>153</v>
      </c>
      <c r="ID95">
        <v>0</v>
      </c>
      <c r="IE95">
        <v>0</v>
      </c>
      <c r="IF95">
        <v>0</v>
      </c>
      <c r="IG95">
        <v>3</v>
      </c>
      <c r="IH95">
        <v>0</v>
      </c>
      <c r="II95">
        <v>157.4</v>
      </c>
      <c r="IJ95">
        <v>21.593</v>
      </c>
      <c r="IK95">
        <v>0</v>
      </c>
      <c r="IL95">
        <v>0</v>
      </c>
      <c r="IM95">
        <v>0</v>
      </c>
      <c r="IN95">
        <v>0</v>
      </c>
      <c r="IO95">
        <v>0</v>
      </c>
      <c r="IP95">
        <v>157.4</v>
      </c>
      <c r="IQ95">
        <v>21.593</v>
      </c>
      <c r="IR95">
        <v>13420</v>
      </c>
      <c r="IS95">
        <v>0</v>
      </c>
      <c r="IT95">
        <v>0</v>
      </c>
      <c r="IU95">
        <v>0</v>
      </c>
      <c r="IV95">
        <v>0</v>
      </c>
      <c r="IW95">
        <v>6215</v>
      </c>
      <c r="IX95">
        <v>0</v>
      </c>
      <c r="IY95">
        <v>0</v>
      </c>
      <c r="IZ95">
        <v>43285</v>
      </c>
      <c r="JA95">
        <v>0</v>
      </c>
      <c r="JB95">
        <v>0</v>
      </c>
      <c r="JC95">
        <v>0</v>
      </c>
      <c r="JD95">
        <v>0</v>
      </c>
      <c r="JE95">
        <v>0</v>
      </c>
      <c r="JF95">
        <v>0</v>
      </c>
      <c r="JG95">
        <v>0</v>
      </c>
      <c r="JH95">
        <v>0</v>
      </c>
      <c r="JJ95">
        <v>0</v>
      </c>
      <c r="JK95">
        <v>0</v>
      </c>
      <c r="JL95">
        <v>0</v>
      </c>
      <c r="JM95">
        <v>0</v>
      </c>
      <c r="JO95">
        <v>0</v>
      </c>
      <c r="JP95">
        <v>20.495000000000001</v>
      </c>
      <c r="JQ95">
        <v>11.135</v>
      </c>
      <c r="JR95">
        <v>0</v>
      </c>
      <c r="JS95">
        <v>198300</v>
      </c>
      <c r="JT95">
        <v>123729</v>
      </c>
      <c r="JU95">
        <v>0</v>
      </c>
      <c r="JW95">
        <v>0</v>
      </c>
      <c r="JX95">
        <v>0</v>
      </c>
      <c r="JY95">
        <v>0</v>
      </c>
      <c r="JZ95">
        <v>0</v>
      </c>
      <c r="KD95">
        <v>0</v>
      </c>
      <c r="KE95">
        <v>7559</v>
      </c>
      <c r="KG95">
        <v>0</v>
      </c>
      <c r="KH95">
        <v>0</v>
      </c>
      <c r="KI95">
        <v>0</v>
      </c>
      <c r="KJ95">
        <v>2</v>
      </c>
      <c r="KK95">
        <v>1</v>
      </c>
      <c r="KL95">
        <v>1243</v>
      </c>
      <c r="KM95">
        <v>622</v>
      </c>
      <c r="KN95">
        <v>0</v>
      </c>
      <c r="KO95">
        <v>0</v>
      </c>
      <c r="KP95">
        <v>0</v>
      </c>
      <c r="KQ95">
        <v>0</v>
      </c>
      <c r="KS95">
        <v>0</v>
      </c>
      <c r="KT95">
        <v>0</v>
      </c>
      <c r="KU95">
        <v>0</v>
      </c>
      <c r="KW95">
        <v>0</v>
      </c>
      <c r="KX95">
        <v>0</v>
      </c>
      <c r="KY95">
        <v>0</v>
      </c>
      <c r="KZ95">
        <v>0</v>
      </c>
      <c r="LA95">
        <v>0</v>
      </c>
      <c r="LB95">
        <v>0</v>
      </c>
      <c r="LD95">
        <v>0</v>
      </c>
      <c r="LE95">
        <v>0</v>
      </c>
      <c r="LF95">
        <v>0</v>
      </c>
      <c r="LG95">
        <v>0</v>
      </c>
      <c r="LH95">
        <v>0</v>
      </c>
      <c r="LI95">
        <v>0</v>
      </c>
      <c r="LJ95">
        <v>170.08100000000002</v>
      </c>
      <c r="LK95">
        <v>1</v>
      </c>
      <c r="LL95">
        <v>33540</v>
      </c>
      <c r="LM95">
        <v>3589</v>
      </c>
      <c r="LN95">
        <v>0</v>
      </c>
      <c r="LO95">
        <v>0</v>
      </c>
      <c r="LP95">
        <v>0</v>
      </c>
      <c r="LQ95">
        <v>0</v>
      </c>
      <c r="LR95">
        <v>0</v>
      </c>
      <c r="LS95">
        <v>0</v>
      </c>
      <c r="LT95">
        <v>0</v>
      </c>
      <c r="LU95">
        <v>0</v>
      </c>
      <c r="LV95">
        <v>0</v>
      </c>
      <c r="LW95">
        <v>0</v>
      </c>
      <c r="LX95">
        <v>0</v>
      </c>
      <c r="LY95">
        <v>0</v>
      </c>
      <c r="LZ95">
        <v>0</v>
      </c>
      <c r="MA95">
        <v>0</v>
      </c>
      <c r="MB95">
        <v>0</v>
      </c>
      <c r="MC95">
        <v>0</v>
      </c>
      <c r="MD95">
        <v>0</v>
      </c>
      <c r="ME95">
        <v>0</v>
      </c>
      <c r="MF95">
        <v>0</v>
      </c>
      <c r="MG95">
        <v>2220333</v>
      </c>
      <c r="MH95">
        <v>0</v>
      </c>
      <c r="MI95">
        <v>0</v>
      </c>
      <c r="MJ95">
        <v>0</v>
      </c>
      <c r="MK95">
        <v>0</v>
      </c>
      <c r="ML95">
        <v>0</v>
      </c>
    </row>
    <row r="96" spans="1:350" customFormat="1" x14ac:dyDescent="0.3">
      <c r="A96">
        <v>45755</v>
      </c>
      <c r="B96" s="4">
        <v>101828</v>
      </c>
      <c r="C96">
        <v>9</v>
      </c>
      <c r="D96">
        <v>2026</v>
      </c>
      <c r="E96">
        <v>6215</v>
      </c>
      <c r="F96">
        <v>0</v>
      </c>
      <c r="G96">
        <v>1941.538</v>
      </c>
      <c r="H96">
        <v>1809.0840000000001</v>
      </c>
      <c r="I96">
        <v>1809.0840000000001</v>
      </c>
      <c r="J96">
        <v>1941.538</v>
      </c>
      <c r="K96">
        <v>0</v>
      </c>
      <c r="L96">
        <v>6215</v>
      </c>
      <c r="M96">
        <v>0</v>
      </c>
      <c r="N96">
        <v>0</v>
      </c>
      <c r="P96">
        <v>1945.788</v>
      </c>
      <c r="Q96">
        <v>0</v>
      </c>
      <c r="R96">
        <v>916737</v>
      </c>
      <c r="S96">
        <v>471.13900000000001</v>
      </c>
      <c r="U96">
        <v>0</v>
      </c>
      <c r="V96">
        <v>906.27500000000009</v>
      </c>
      <c r="W96">
        <v>824448</v>
      </c>
      <c r="X96">
        <v>824448</v>
      </c>
      <c r="Z96">
        <v>0</v>
      </c>
      <c r="AC96">
        <v>0</v>
      </c>
      <c r="AD96" t="s">
        <v>427</v>
      </c>
      <c r="AE96">
        <v>0</v>
      </c>
      <c r="AH96">
        <v>0</v>
      </c>
      <c r="AI96">
        <v>0</v>
      </c>
      <c r="AJ96">
        <v>6215</v>
      </c>
      <c r="AK96" t="s">
        <v>753</v>
      </c>
      <c r="AL96" t="s">
        <v>516</v>
      </c>
      <c r="AM96">
        <v>0</v>
      </c>
      <c r="AN96">
        <v>0</v>
      </c>
      <c r="AO96">
        <v>0</v>
      </c>
      <c r="AP96">
        <v>0</v>
      </c>
      <c r="AQ96">
        <v>0</v>
      </c>
      <c r="AS96">
        <v>0</v>
      </c>
      <c r="AT96">
        <v>0</v>
      </c>
      <c r="AU96">
        <v>0</v>
      </c>
      <c r="AV96">
        <v>0</v>
      </c>
      <c r="AW96">
        <v>23141056</v>
      </c>
      <c r="AX96">
        <v>22835845</v>
      </c>
      <c r="AY96">
        <v>0</v>
      </c>
      <c r="AZ96">
        <v>916737</v>
      </c>
      <c r="BA96">
        <v>0</v>
      </c>
      <c r="BB96">
        <v>0</v>
      </c>
      <c r="BC96">
        <v>0</v>
      </c>
      <c r="BD96">
        <v>0</v>
      </c>
      <c r="BE96">
        <v>0</v>
      </c>
      <c r="BF96">
        <v>20249634</v>
      </c>
      <c r="BG96">
        <v>0</v>
      </c>
      <c r="BJ96">
        <v>0</v>
      </c>
      <c r="BK96">
        <v>0</v>
      </c>
      <c r="BL96">
        <v>0</v>
      </c>
      <c r="BM96">
        <v>0</v>
      </c>
      <c r="BN96">
        <v>0</v>
      </c>
      <c r="BO96">
        <v>0</v>
      </c>
      <c r="BP96">
        <v>0</v>
      </c>
      <c r="BQ96">
        <v>595</v>
      </c>
      <c r="BS96">
        <v>0</v>
      </c>
      <c r="BT96">
        <v>0</v>
      </c>
      <c r="BU96">
        <v>0</v>
      </c>
      <c r="BV96">
        <v>0</v>
      </c>
      <c r="BW96">
        <v>0</v>
      </c>
      <c r="BY96">
        <v>0</v>
      </c>
      <c r="CA96">
        <v>0</v>
      </c>
      <c r="CB96">
        <v>0</v>
      </c>
      <c r="CC96">
        <v>0</v>
      </c>
      <c r="CD96">
        <v>0</v>
      </c>
      <c r="CE96">
        <v>0</v>
      </c>
      <c r="CF96">
        <v>0</v>
      </c>
      <c r="CG96">
        <v>0</v>
      </c>
      <c r="CH96">
        <v>309077</v>
      </c>
      <c r="CI96">
        <v>0</v>
      </c>
      <c r="CJ96">
        <v>4</v>
      </c>
      <c r="CK96">
        <v>0</v>
      </c>
      <c r="CL96">
        <v>0</v>
      </c>
      <c r="CN96">
        <v>0</v>
      </c>
      <c r="CO96">
        <v>1</v>
      </c>
      <c r="CP96">
        <v>0</v>
      </c>
      <c r="CQ96">
        <v>0</v>
      </c>
      <c r="CR96">
        <v>1941.538</v>
      </c>
      <c r="CS96">
        <v>0</v>
      </c>
      <c r="CT96">
        <v>0</v>
      </c>
      <c r="CU96">
        <v>0</v>
      </c>
      <c r="CV96">
        <v>0</v>
      </c>
      <c r="CW96">
        <v>0</v>
      </c>
      <c r="CX96">
        <v>0</v>
      </c>
      <c r="CY96">
        <v>0</v>
      </c>
      <c r="CZ96">
        <v>0</v>
      </c>
      <c r="DB96">
        <v>11243457</v>
      </c>
      <c r="DC96">
        <v>0</v>
      </c>
      <c r="DD96">
        <v>0</v>
      </c>
      <c r="DE96">
        <v>2980636</v>
      </c>
      <c r="DF96">
        <v>2980636</v>
      </c>
      <c r="DG96">
        <v>479.58800000000002</v>
      </c>
      <c r="DH96">
        <v>0</v>
      </c>
      <c r="DI96">
        <v>0</v>
      </c>
      <c r="DK96">
        <v>0</v>
      </c>
      <c r="DL96">
        <v>0</v>
      </c>
      <c r="DM96">
        <v>1451966</v>
      </c>
      <c r="DN96">
        <v>3866</v>
      </c>
      <c r="DO96">
        <v>0</v>
      </c>
      <c r="DP96">
        <v>0</v>
      </c>
      <c r="DQ96">
        <v>0</v>
      </c>
      <c r="DR96">
        <v>0</v>
      </c>
      <c r="DS96">
        <v>0</v>
      </c>
      <c r="DT96">
        <v>0</v>
      </c>
      <c r="DU96">
        <v>0</v>
      </c>
      <c r="DV96">
        <v>0</v>
      </c>
      <c r="DW96">
        <v>0</v>
      </c>
      <c r="DX96">
        <v>0</v>
      </c>
      <c r="DY96">
        <v>0</v>
      </c>
      <c r="DZ96">
        <v>0</v>
      </c>
      <c r="EA96">
        <v>0</v>
      </c>
      <c r="EB96">
        <v>0</v>
      </c>
      <c r="EC96">
        <v>7.3250000000000002</v>
      </c>
      <c r="ED96">
        <v>52354</v>
      </c>
      <c r="EE96">
        <v>0</v>
      </c>
      <c r="EF96">
        <v>0</v>
      </c>
      <c r="EG96">
        <v>0</v>
      </c>
      <c r="EH96">
        <v>1403478</v>
      </c>
      <c r="EI96">
        <v>0</v>
      </c>
      <c r="EJ96">
        <v>0</v>
      </c>
      <c r="EK96">
        <v>66.545000000000002</v>
      </c>
      <c r="EL96">
        <v>0</v>
      </c>
      <c r="EM96">
        <v>2.2469999999999999</v>
      </c>
      <c r="EN96">
        <v>3.8890000000000002</v>
      </c>
      <c r="EO96">
        <v>0</v>
      </c>
      <c r="EP96">
        <v>0</v>
      </c>
      <c r="EQ96">
        <v>72.680999999999997</v>
      </c>
      <c r="ER96">
        <v>0</v>
      </c>
      <c r="ES96">
        <v>225.821</v>
      </c>
      <c r="ET96">
        <v>0</v>
      </c>
      <c r="EV96">
        <v>0</v>
      </c>
      <c r="EW96">
        <v>0</v>
      </c>
      <c r="EX96">
        <v>0</v>
      </c>
      <c r="EZ96">
        <v>19338194</v>
      </c>
      <c r="FA96">
        <v>0</v>
      </c>
      <c r="FB96">
        <v>20251065</v>
      </c>
      <c r="FC96">
        <v>0</v>
      </c>
      <c r="FD96">
        <v>0</v>
      </c>
      <c r="FE96">
        <v>2980589</v>
      </c>
      <c r="FF96">
        <v>517062</v>
      </c>
      <c r="FG96">
        <v>7.0629999999999998E-2</v>
      </c>
      <c r="FH96">
        <v>3.1918000000000002E-2</v>
      </c>
      <c r="FI96">
        <v>0</v>
      </c>
      <c r="FJ96">
        <v>0</v>
      </c>
      <c r="FK96">
        <v>3258.1870000000004</v>
      </c>
      <c r="FL96">
        <v>24057793</v>
      </c>
      <c r="FM96">
        <v>0</v>
      </c>
      <c r="FN96">
        <v>0</v>
      </c>
      <c r="FO96">
        <v>0</v>
      </c>
      <c r="FP96">
        <v>0</v>
      </c>
      <c r="FQ96">
        <v>0</v>
      </c>
      <c r="FR96">
        <v>0</v>
      </c>
      <c r="FS96">
        <v>0</v>
      </c>
      <c r="FT96">
        <v>0</v>
      </c>
      <c r="FU96">
        <v>0</v>
      </c>
      <c r="FV96">
        <v>0</v>
      </c>
      <c r="FW96">
        <v>0</v>
      </c>
      <c r="FX96">
        <v>0</v>
      </c>
      <c r="FY96">
        <v>0</v>
      </c>
      <c r="GB96">
        <v>572897</v>
      </c>
      <c r="GC96">
        <v>572897</v>
      </c>
      <c r="GD96">
        <v>59.773000000000003</v>
      </c>
      <c r="GF96">
        <v>0</v>
      </c>
      <c r="GG96">
        <v>0</v>
      </c>
      <c r="GH96">
        <v>0</v>
      </c>
      <c r="GI96">
        <v>0</v>
      </c>
      <c r="GK96">
        <v>0</v>
      </c>
      <c r="GL96">
        <v>0</v>
      </c>
      <c r="GM96">
        <v>0</v>
      </c>
      <c r="GN96">
        <v>0</v>
      </c>
      <c r="GO96">
        <v>0</v>
      </c>
      <c r="GQ96">
        <v>0</v>
      </c>
      <c r="GR96">
        <v>0</v>
      </c>
      <c r="GS96">
        <v>0</v>
      </c>
      <c r="GT96">
        <v>0</v>
      </c>
      <c r="HB96">
        <v>379934357</v>
      </c>
      <c r="HC96">
        <v>3.9798E-2</v>
      </c>
      <c r="HD96">
        <v>309077</v>
      </c>
      <c r="HE96">
        <v>0</v>
      </c>
      <c r="HF96">
        <v>2431409</v>
      </c>
      <c r="HG96">
        <v>13673</v>
      </c>
      <c r="HH96">
        <v>494801</v>
      </c>
      <c r="HI96">
        <v>0</v>
      </c>
      <c r="HJ96">
        <v>141481</v>
      </c>
      <c r="HK96">
        <v>4708</v>
      </c>
      <c r="HL96">
        <v>589</v>
      </c>
      <c r="HM96">
        <v>91000</v>
      </c>
      <c r="HN96">
        <v>0</v>
      </c>
      <c r="HO96">
        <v>0</v>
      </c>
      <c r="HP96">
        <v>0</v>
      </c>
      <c r="HQ96">
        <v>0</v>
      </c>
      <c r="HR96">
        <v>0</v>
      </c>
      <c r="HS96">
        <v>19334328</v>
      </c>
      <c r="HT96">
        <v>517062</v>
      </c>
      <c r="HW96">
        <v>0</v>
      </c>
      <c r="HX96">
        <v>51</v>
      </c>
      <c r="HY96">
        <v>151</v>
      </c>
      <c r="HZ96">
        <v>388</v>
      </c>
      <c r="IA96">
        <v>504</v>
      </c>
      <c r="IB96">
        <v>738</v>
      </c>
      <c r="IC96">
        <v>1832</v>
      </c>
      <c r="ID96">
        <v>0</v>
      </c>
      <c r="IE96">
        <v>280.18</v>
      </c>
      <c r="IF96">
        <v>0</v>
      </c>
      <c r="IG96">
        <v>22</v>
      </c>
      <c r="IH96">
        <v>796.14</v>
      </c>
      <c r="II96">
        <v>0</v>
      </c>
      <c r="IJ96">
        <v>1186.4550000000002</v>
      </c>
      <c r="IK96">
        <v>0</v>
      </c>
      <c r="IL96">
        <v>17</v>
      </c>
      <c r="IM96">
        <v>2</v>
      </c>
      <c r="IN96">
        <v>0</v>
      </c>
      <c r="IO96">
        <v>19</v>
      </c>
      <c r="IP96">
        <v>0</v>
      </c>
      <c r="IQ96">
        <v>906.27500000000009</v>
      </c>
      <c r="IR96">
        <v>563250</v>
      </c>
      <c r="IS96">
        <v>0</v>
      </c>
      <c r="IT96">
        <v>85000</v>
      </c>
      <c r="IU96">
        <v>6000</v>
      </c>
      <c r="IV96">
        <v>0</v>
      </c>
      <c r="IW96">
        <v>6215</v>
      </c>
      <c r="IX96">
        <v>261198</v>
      </c>
      <c r="IY96">
        <v>0</v>
      </c>
      <c r="IZ96">
        <v>0</v>
      </c>
      <c r="JA96">
        <v>0</v>
      </c>
      <c r="JB96">
        <v>0</v>
      </c>
      <c r="JC96">
        <v>0</v>
      </c>
      <c r="JD96">
        <v>0</v>
      </c>
      <c r="JE96">
        <v>0</v>
      </c>
      <c r="JF96">
        <v>0</v>
      </c>
      <c r="JG96">
        <v>0</v>
      </c>
      <c r="JH96">
        <v>0</v>
      </c>
      <c r="JJ96">
        <v>0</v>
      </c>
      <c r="JK96">
        <v>0</v>
      </c>
      <c r="JL96">
        <v>0</v>
      </c>
      <c r="JM96">
        <v>0</v>
      </c>
      <c r="JO96">
        <v>12.345000000000001</v>
      </c>
      <c r="JP96">
        <v>39.518999999999998</v>
      </c>
      <c r="JQ96">
        <v>7.9090000000000007</v>
      </c>
      <c r="JR96">
        <v>102647</v>
      </c>
      <c r="JS96">
        <v>382367</v>
      </c>
      <c r="JT96">
        <v>87883</v>
      </c>
      <c r="JU96">
        <v>0</v>
      </c>
      <c r="JW96">
        <v>0</v>
      </c>
      <c r="JX96">
        <v>0</v>
      </c>
      <c r="JY96">
        <v>0</v>
      </c>
      <c r="JZ96">
        <v>0</v>
      </c>
      <c r="KD96">
        <v>0</v>
      </c>
      <c r="KE96">
        <v>7559</v>
      </c>
      <c r="KG96">
        <v>0</v>
      </c>
      <c r="KH96">
        <v>0</v>
      </c>
      <c r="KI96">
        <v>0</v>
      </c>
      <c r="KJ96">
        <v>12</v>
      </c>
      <c r="KK96">
        <v>10</v>
      </c>
      <c r="KL96">
        <v>7458</v>
      </c>
      <c r="KM96">
        <v>6215</v>
      </c>
      <c r="KN96">
        <v>0</v>
      </c>
      <c r="KO96">
        <v>0</v>
      </c>
      <c r="KP96">
        <v>0</v>
      </c>
      <c r="KQ96">
        <v>0</v>
      </c>
      <c r="KS96">
        <v>0</v>
      </c>
      <c r="KT96">
        <v>0</v>
      </c>
      <c r="KU96">
        <v>0</v>
      </c>
      <c r="KW96">
        <v>0</v>
      </c>
      <c r="KX96">
        <v>0</v>
      </c>
      <c r="KY96">
        <v>0</v>
      </c>
      <c r="KZ96">
        <v>0</v>
      </c>
      <c r="LA96">
        <v>0</v>
      </c>
      <c r="LB96">
        <v>0</v>
      </c>
      <c r="LD96">
        <v>0</v>
      </c>
      <c r="LE96">
        <v>0</v>
      </c>
      <c r="LF96">
        <v>0</v>
      </c>
      <c r="LG96">
        <v>0</v>
      </c>
      <c r="LH96">
        <v>0</v>
      </c>
      <c r="LI96">
        <v>0</v>
      </c>
      <c r="LJ96">
        <v>1936.54</v>
      </c>
      <c r="LK96">
        <v>3</v>
      </c>
      <c r="LL96">
        <v>100620</v>
      </c>
      <c r="LM96">
        <v>40861</v>
      </c>
      <c r="LN96">
        <v>0</v>
      </c>
      <c r="LO96">
        <v>0</v>
      </c>
      <c r="LP96">
        <v>0</v>
      </c>
      <c r="LQ96">
        <v>0</v>
      </c>
      <c r="LR96">
        <v>0</v>
      </c>
      <c r="LS96">
        <v>0</v>
      </c>
      <c r="LT96">
        <v>0</v>
      </c>
      <c r="LU96">
        <v>0</v>
      </c>
      <c r="LV96">
        <v>0</v>
      </c>
      <c r="LW96">
        <v>0</v>
      </c>
      <c r="LX96">
        <v>0</v>
      </c>
      <c r="LY96">
        <v>0</v>
      </c>
      <c r="LZ96">
        <v>0</v>
      </c>
      <c r="MA96">
        <v>0</v>
      </c>
      <c r="MB96">
        <v>0</v>
      </c>
      <c r="MC96">
        <v>0</v>
      </c>
      <c r="MD96">
        <v>0</v>
      </c>
      <c r="ME96">
        <v>0</v>
      </c>
      <c r="MF96">
        <v>0</v>
      </c>
      <c r="MG96">
        <v>23141056</v>
      </c>
      <c r="MH96">
        <v>0</v>
      </c>
      <c r="MI96">
        <v>0</v>
      </c>
      <c r="MJ96">
        <v>0</v>
      </c>
      <c r="MK96">
        <v>0</v>
      </c>
      <c r="ML96">
        <v>0</v>
      </c>
    </row>
    <row r="97" spans="1:350" customFormat="1" x14ac:dyDescent="0.3">
      <c r="A97">
        <v>45755</v>
      </c>
      <c r="B97" s="4">
        <v>101837</v>
      </c>
      <c r="C97">
        <v>9</v>
      </c>
      <c r="D97">
        <v>2026</v>
      </c>
      <c r="E97">
        <v>6215</v>
      </c>
      <c r="F97">
        <v>0</v>
      </c>
      <c r="G97">
        <v>335.88800000000003</v>
      </c>
      <c r="H97">
        <v>265.07600000000002</v>
      </c>
      <c r="I97">
        <v>265.07600000000002</v>
      </c>
      <c r="J97">
        <v>335.88800000000003</v>
      </c>
      <c r="K97">
        <v>0</v>
      </c>
      <c r="L97">
        <v>6215</v>
      </c>
      <c r="M97">
        <v>0</v>
      </c>
      <c r="N97">
        <v>0</v>
      </c>
      <c r="P97">
        <v>335.60300000000001</v>
      </c>
      <c r="Q97">
        <v>0</v>
      </c>
      <c r="R97">
        <v>158116</v>
      </c>
      <c r="S97">
        <v>471.13900000000001</v>
      </c>
      <c r="U97">
        <v>0</v>
      </c>
      <c r="V97">
        <v>56.262</v>
      </c>
      <c r="W97">
        <v>34967</v>
      </c>
      <c r="X97">
        <v>34967</v>
      </c>
      <c r="Z97">
        <v>0</v>
      </c>
      <c r="AC97">
        <v>0</v>
      </c>
      <c r="AD97" t="s">
        <v>427</v>
      </c>
      <c r="AE97">
        <v>0</v>
      </c>
      <c r="AH97">
        <v>0</v>
      </c>
      <c r="AI97">
        <v>0</v>
      </c>
      <c r="AJ97">
        <v>6215</v>
      </c>
      <c r="AK97" t="s">
        <v>753</v>
      </c>
      <c r="AL97" t="s">
        <v>517</v>
      </c>
      <c r="AM97">
        <v>0</v>
      </c>
      <c r="AN97">
        <v>0</v>
      </c>
      <c r="AO97">
        <v>0</v>
      </c>
      <c r="AP97">
        <v>0</v>
      </c>
      <c r="AQ97">
        <v>0</v>
      </c>
      <c r="AS97">
        <v>0</v>
      </c>
      <c r="AT97">
        <v>0</v>
      </c>
      <c r="AU97">
        <v>0</v>
      </c>
      <c r="AV97">
        <v>0</v>
      </c>
      <c r="AW97">
        <v>3775826</v>
      </c>
      <c r="AX97">
        <v>3722822</v>
      </c>
      <c r="AY97">
        <v>0</v>
      </c>
      <c r="AZ97">
        <v>158116</v>
      </c>
      <c r="BA97">
        <v>4</v>
      </c>
      <c r="BB97">
        <v>0</v>
      </c>
      <c r="BC97">
        <v>0</v>
      </c>
      <c r="BD97">
        <v>0</v>
      </c>
      <c r="BE97">
        <v>0</v>
      </c>
      <c r="BF97">
        <v>3279569</v>
      </c>
      <c r="BG97">
        <v>0</v>
      </c>
      <c r="BJ97">
        <v>0</v>
      </c>
      <c r="BK97">
        <v>0</v>
      </c>
      <c r="BL97">
        <v>0</v>
      </c>
      <c r="BM97">
        <v>0</v>
      </c>
      <c r="BN97">
        <v>0</v>
      </c>
      <c r="BO97">
        <v>0</v>
      </c>
      <c r="BP97">
        <v>0</v>
      </c>
      <c r="BQ97">
        <v>883</v>
      </c>
      <c r="BS97">
        <v>0</v>
      </c>
      <c r="BT97">
        <v>0</v>
      </c>
      <c r="BU97">
        <v>0</v>
      </c>
      <c r="BV97">
        <v>0</v>
      </c>
      <c r="BW97">
        <v>0</v>
      </c>
      <c r="BY97">
        <v>0</v>
      </c>
      <c r="CA97">
        <v>0</v>
      </c>
      <c r="CB97">
        <v>0</v>
      </c>
      <c r="CC97">
        <v>0</v>
      </c>
      <c r="CD97">
        <v>0</v>
      </c>
      <c r="CE97">
        <v>0</v>
      </c>
      <c r="CF97">
        <v>0</v>
      </c>
      <c r="CG97">
        <v>0</v>
      </c>
      <c r="CH97">
        <v>53471</v>
      </c>
      <c r="CI97">
        <v>0</v>
      </c>
      <c r="CJ97">
        <v>4</v>
      </c>
      <c r="CK97">
        <v>0</v>
      </c>
      <c r="CL97">
        <v>0</v>
      </c>
      <c r="CN97">
        <v>0</v>
      </c>
      <c r="CO97">
        <v>1</v>
      </c>
      <c r="CP97">
        <v>0</v>
      </c>
      <c r="CQ97">
        <v>0</v>
      </c>
      <c r="CR97">
        <v>335.88800000000003</v>
      </c>
      <c r="CS97">
        <v>0</v>
      </c>
      <c r="CT97">
        <v>0</v>
      </c>
      <c r="CU97">
        <v>0</v>
      </c>
      <c r="CV97">
        <v>0</v>
      </c>
      <c r="CW97">
        <v>0</v>
      </c>
      <c r="CX97">
        <v>0</v>
      </c>
      <c r="CY97">
        <v>0</v>
      </c>
      <c r="CZ97">
        <v>0</v>
      </c>
      <c r="DB97">
        <v>1647447</v>
      </c>
      <c r="DC97">
        <v>0</v>
      </c>
      <c r="DD97">
        <v>0</v>
      </c>
      <c r="DE97">
        <v>251941</v>
      </c>
      <c r="DF97">
        <v>251941</v>
      </c>
      <c r="DG97">
        <v>40.538000000000004</v>
      </c>
      <c r="DH97">
        <v>0</v>
      </c>
      <c r="DI97">
        <v>0</v>
      </c>
      <c r="DK97">
        <v>3816</v>
      </c>
      <c r="DL97">
        <v>0</v>
      </c>
      <c r="DM97">
        <v>175424</v>
      </c>
      <c r="DN97">
        <v>467</v>
      </c>
      <c r="DO97">
        <v>0</v>
      </c>
      <c r="DP97">
        <v>0</v>
      </c>
      <c r="DQ97">
        <v>0</v>
      </c>
      <c r="DR97">
        <v>0</v>
      </c>
      <c r="DS97">
        <v>0</v>
      </c>
      <c r="DT97">
        <v>0</v>
      </c>
      <c r="DU97">
        <v>0</v>
      </c>
      <c r="DV97">
        <v>0</v>
      </c>
      <c r="DW97">
        <v>0</v>
      </c>
      <c r="DX97">
        <v>0</v>
      </c>
      <c r="DY97">
        <v>0</v>
      </c>
      <c r="DZ97">
        <v>0</v>
      </c>
      <c r="EA97">
        <v>0</v>
      </c>
      <c r="EB97">
        <v>0</v>
      </c>
      <c r="EC97">
        <v>18.547000000000001</v>
      </c>
      <c r="ED97">
        <v>132560</v>
      </c>
      <c r="EE97">
        <v>0</v>
      </c>
      <c r="EF97">
        <v>0</v>
      </c>
      <c r="EG97">
        <v>0</v>
      </c>
      <c r="EH97">
        <v>43331</v>
      </c>
      <c r="EI97">
        <v>0</v>
      </c>
      <c r="EJ97">
        <v>0</v>
      </c>
      <c r="EK97">
        <v>2.024</v>
      </c>
      <c r="EL97">
        <v>0</v>
      </c>
      <c r="EM97">
        <v>0</v>
      </c>
      <c r="EN97">
        <v>0.18</v>
      </c>
      <c r="EO97">
        <v>0</v>
      </c>
      <c r="EP97">
        <v>0</v>
      </c>
      <c r="EQ97">
        <v>2.2040000000000002</v>
      </c>
      <c r="ER97">
        <v>0</v>
      </c>
      <c r="ES97">
        <v>6.9720000000000004</v>
      </c>
      <c r="ET97">
        <v>0</v>
      </c>
      <c r="EV97">
        <v>0</v>
      </c>
      <c r="EW97">
        <v>0</v>
      </c>
      <c r="EX97">
        <v>0</v>
      </c>
      <c r="EZ97">
        <v>3156353</v>
      </c>
      <c r="FA97">
        <v>0</v>
      </c>
      <c r="FB97">
        <v>3314002</v>
      </c>
      <c r="FC97">
        <v>0</v>
      </c>
      <c r="FD97">
        <v>0</v>
      </c>
      <c r="FE97">
        <v>482727</v>
      </c>
      <c r="FF97">
        <v>83742</v>
      </c>
      <c r="FG97">
        <v>7.0629999999999998E-2</v>
      </c>
      <c r="FH97">
        <v>3.1918000000000002E-2</v>
      </c>
      <c r="FI97">
        <v>0</v>
      </c>
      <c r="FJ97">
        <v>0</v>
      </c>
      <c r="FK97">
        <v>527.68600000000004</v>
      </c>
      <c r="FL97">
        <v>3933942</v>
      </c>
      <c r="FM97">
        <v>0</v>
      </c>
      <c r="FN97">
        <v>0</v>
      </c>
      <c r="FO97">
        <v>31356</v>
      </c>
      <c r="FP97">
        <v>0</v>
      </c>
      <c r="FQ97">
        <v>31356</v>
      </c>
      <c r="FR97">
        <v>31356</v>
      </c>
      <c r="FS97">
        <v>0</v>
      </c>
      <c r="FT97">
        <v>0</v>
      </c>
      <c r="FU97">
        <v>0</v>
      </c>
      <c r="FV97">
        <v>0</v>
      </c>
      <c r="FW97">
        <v>0</v>
      </c>
      <c r="FX97">
        <v>0</v>
      </c>
      <c r="FY97">
        <v>0</v>
      </c>
      <c r="GB97">
        <v>683792</v>
      </c>
      <c r="GC97">
        <v>683792</v>
      </c>
      <c r="GD97">
        <v>68.608000000000004</v>
      </c>
      <c r="GF97">
        <v>0</v>
      </c>
      <c r="GG97">
        <v>0</v>
      </c>
      <c r="GH97">
        <v>0</v>
      </c>
      <c r="GI97">
        <v>0</v>
      </c>
      <c r="GK97">
        <v>0</v>
      </c>
      <c r="GL97">
        <v>0</v>
      </c>
      <c r="GM97">
        <v>0</v>
      </c>
      <c r="GN97">
        <v>0</v>
      </c>
      <c r="GO97">
        <v>0</v>
      </c>
      <c r="GQ97">
        <v>0</v>
      </c>
      <c r="GR97">
        <v>0</v>
      </c>
      <c r="GS97">
        <v>0</v>
      </c>
      <c r="GT97">
        <v>0</v>
      </c>
      <c r="HB97">
        <v>379934357</v>
      </c>
      <c r="HC97">
        <v>3.9798E-2</v>
      </c>
      <c r="HD97">
        <v>53471</v>
      </c>
      <c r="HE97">
        <v>0</v>
      </c>
      <c r="HF97">
        <v>356262</v>
      </c>
      <c r="HG97">
        <v>5594</v>
      </c>
      <c r="HH97">
        <v>0</v>
      </c>
      <c r="HI97">
        <v>0</v>
      </c>
      <c r="HJ97">
        <v>73675</v>
      </c>
      <c r="HK97">
        <v>2118</v>
      </c>
      <c r="HL97">
        <v>1426</v>
      </c>
      <c r="HM97">
        <v>50000</v>
      </c>
      <c r="HN97">
        <v>0</v>
      </c>
      <c r="HO97">
        <v>0</v>
      </c>
      <c r="HP97">
        <v>0</v>
      </c>
      <c r="HQ97">
        <v>0</v>
      </c>
      <c r="HR97">
        <v>0</v>
      </c>
      <c r="HS97">
        <v>3155886</v>
      </c>
      <c r="HT97">
        <v>83742</v>
      </c>
      <c r="HW97">
        <v>0</v>
      </c>
      <c r="HX97">
        <v>91</v>
      </c>
      <c r="HY97">
        <v>30</v>
      </c>
      <c r="HZ97">
        <v>37</v>
      </c>
      <c r="IA97">
        <v>13</v>
      </c>
      <c r="IB97">
        <v>1</v>
      </c>
      <c r="IC97">
        <v>172</v>
      </c>
      <c r="ID97">
        <v>0</v>
      </c>
      <c r="IE97">
        <v>0</v>
      </c>
      <c r="IF97">
        <v>0</v>
      </c>
      <c r="IG97">
        <v>9</v>
      </c>
      <c r="IH97">
        <v>0</v>
      </c>
      <c r="II97">
        <v>0</v>
      </c>
      <c r="IJ97">
        <v>56.262</v>
      </c>
      <c r="IK97">
        <v>0</v>
      </c>
      <c r="IL97">
        <v>8</v>
      </c>
      <c r="IM97">
        <v>2</v>
      </c>
      <c r="IN97">
        <v>1</v>
      </c>
      <c r="IO97">
        <v>11</v>
      </c>
      <c r="IP97">
        <v>0</v>
      </c>
      <c r="IQ97">
        <v>56.262</v>
      </c>
      <c r="IR97">
        <v>34967</v>
      </c>
      <c r="IS97">
        <v>0</v>
      </c>
      <c r="IT97">
        <v>40000</v>
      </c>
      <c r="IU97">
        <v>6000</v>
      </c>
      <c r="IV97">
        <v>4000</v>
      </c>
      <c r="IW97">
        <v>6215</v>
      </c>
      <c r="IX97">
        <v>0</v>
      </c>
      <c r="IY97">
        <v>0</v>
      </c>
      <c r="IZ97">
        <v>0</v>
      </c>
      <c r="JA97">
        <v>0</v>
      </c>
      <c r="JB97">
        <v>0</v>
      </c>
      <c r="JC97">
        <v>0</v>
      </c>
      <c r="JD97">
        <v>0</v>
      </c>
      <c r="JE97">
        <v>0</v>
      </c>
      <c r="JF97">
        <v>0</v>
      </c>
      <c r="JG97">
        <v>0</v>
      </c>
      <c r="JH97">
        <v>0</v>
      </c>
      <c r="JJ97">
        <v>0</v>
      </c>
      <c r="JK97">
        <v>0</v>
      </c>
      <c r="JL97">
        <v>0</v>
      </c>
      <c r="JM97">
        <v>0</v>
      </c>
      <c r="JO97">
        <v>12.84</v>
      </c>
      <c r="JP97">
        <v>29.696000000000002</v>
      </c>
      <c r="JQ97">
        <v>26.072000000000003</v>
      </c>
      <c r="JR97">
        <v>106763</v>
      </c>
      <c r="JS97">
        <v>287324</v>
      </c>
      <c r="JT97">
        <v>289705</v>
      </c>
      <c r="JU97">
        <v>0</v>
      </c>
      <c r="JW97">
        <v>0</v>
      </c>
      <c r="JX97">
        <v>0</v>
      </c>
      <c r="JY97">
        <v>0</v>
      </c>
      <c r="JZ97">
        <v>0</v>
      </c>
      <c r="KD97">
        <v>0</v>
      </c>
      <c r="KE97">
        <v>7559</v>
      </c>
      <c r="KG97">
        <v>0</v>
      </c>
      <c r="KH97">
        <v>0</v>
      </c>
      <c r="KI97">
        <v>0</v>
      </c>
      <c r="KJ97">
        <v>7</v>
      </c>
      <c r="KK97">
        <v>2</v>
      </c>
      <c r="KL97">
        <v>4351</v>
      </c>
      <c r="KM97">
        <v>1243</v>
      </c>
      <c r="KN97">
        <v>0</v>
      </c>
      <c r="KO97">
        <v>0</v>
      </c>
      <c r="KP97">
        <v>0</v>
      </c>
      <c r="KQ97">
        <v>0</v>
      </c>
      <c r="KS97">
        <v>0</v>
      </c>
      <c r="KT97">
        <v>0</v>
      </c>
      <c r="KU97">
        <v>0</v>
      </c>
      <c r="KW97">
        <v>0</v>
      </c>
      <c r="KX97">
        <v>0</v>
      </c>
      <c r="KY97">
        <v>0</v>
      </c>
      <c r="KZ97">
        <v>0</v>
      </c>
      <c r="LA97">
        <v>0</v>
      </c>
      <c r="LB97">
        <v>0</v>
      </c>
      <c r="LD97">
        <v>0</v>
      </c>
      <c r="LE97">
        <v>0</v>
      </c>
      <c r="LF97">
        <v>0</v>
      </c>
      <c r="LG97">
        <v>0</v>
      </c>
      <c r="LH97">
        <v>0</v>
      </c>
      <c r="LI97">
        <v>0</v>
      </c>
      <c r="LJ97">
        <v>312.55400000000003</v>
      </c>
      <c r="LK97">
        <v>2</v>
      </c>
      <c r="LL97">
        <v>67080</v>
      </c>
      <c r="LM97">
        <v>6595</v>
      </c>
      <c r="LN97">
        <v>0</v>
      </c>
      <c r="LO97">
        <v>0</v>
      </c>
      <c r="LP97">
        <v>0</v>
      </c>
      <c r="LQ97">
        <v>0</v>
      </c>
      <c r="LR97">
        <v>0</v>
      </c>
      <c r="LS97">
        <v>0</v>
      </c>
      <c r="LT97">
        <v>0</v>
      </c>
      <c r="LU97">
        <v>0</v>
      </c>
      <c r="LV97">
        <v>0</v>
      </c>
      <c r="LW97">
        <v>0</v>
      </c>
      <c r="LX97">
        <v>0</v>
      </c>
      <c r="LY97">
        <v>0</v>
      </c>
      <c r="LZ97">
        <v>0</v>
      </c>
      <c r="MA97">
        <v>0</v>
      </c>
      <c r="MB97">
        <v>0</v>
      </c>
      <c r="MC97">
        <v>0</v>
      </c>
      <c r="MD97">
        <v>0</v>
      </c>
      <c r="ME97">
        <v>0</v>
      </c>
      <c r="MF97">
        <v>0</v>
      </c>
      <c r="MG97">
        <v>3775826</v>
      </c>
      <c r="MH97">
        <v>0</v>
      </c>
      <c r="MI97">
        <v>0</v>
      </c>
      <c r="MJ97">
        <v>0</v>
      </c>
      <c r="MK97">
        <v>0</v>
      </c>
      <c r="ML97">
        <v>0</v>
      </c>
    </row>
    <row r="98" spans="1:350" customFormat="1" x14ac:dyDescent="0.3">
      <c r="A98">
        <v>45755</v>
      </c>
      <c r="B98" s="4">
        <v>101838</v>
      </c>
      <c r="C98">
        <v>9</v>
      </c>
      <c r="D98">
        <v>2026</v>
      </c>
      <c r="E98">
        <v>6215</v>
      </c>
      <c r="F98">
        <v>0</v>
      </c>
      <c r="G98">
        <v>1660.845</v>
      </c>
      <c r="H98">
        <v>1476.3040000000001</v>
      </c>
      <c r="I98">
        <v>1476.3040000000001</v>
      </c>
      <c r="J98">
        <v>1660.845</v>
      </c>
      <c r="K98">
        <v>0</v>
      </c>
      <c r="L98">
        <v>6215</v>
      </c>
      <c r="M98">
        <v>0</v>
      </c>
      <c r="N98">
        <v>0</v>
      </c>
      <c r="P98">
        <v>1660.845</v>
      </c>
      <c r="Q98">
        <v>0</v>
      </c>
      <c r="R98">
        <v>782489</v>
      </c>
      <c r="S98">
        <v>471.13900000000001</v>
      </c>
      <c r="U98">
        <v>0</v>
      </c>
      <c r="V98">
        <v>984.32500000000005</v>
      </c>
      <c r="W98">
        <v>817981</v>
      </c>
      <c r="X98">
        <v>817981</v>
      </c>
      <c r="Z98">
        <v>0</v>
      </c>
      <c r="AC98">
        <v>0</v>
      </c>
      <c r="AD98" t="s">
        <v>427</v>
      </c>
      <c r="AE98">
        <v>0</v>
      </c>
      <c r="AH98">
        <v>0</v>
      </c>
      <c r="AI98">
        <v>0</v>
      </c>
      <c r="AJ98">
        <v>6215</v>
      </c>
      <c r="AK98" t="s">
        <v>753</v>
      </c>
      <c r="AL98" t="s">
        <v>518</v>
      </c>
      <c r="AM98">
        <v>0</v>
      </c>
      <c r="AN98">
        <v>0</v>
      </c>
      <c r="AO98">
        <v>0</v>
      </c>
      <c r="AP98">
        <v>0</v>
      </c>
      <c r="AQ98">
        <v>0</v>
      </c>
      <c r="AS98">
        <v>0</v>
      </c>
      <c r="AT98">
        <v>0</v>
      </c>
      <c r="AU98">
        <v>0</v>
      </c>
      <c r="AV98">
        <v>0</v>
      </c>
      <c r="AW98">
        <v>21519555</v>
      </c>
      <c r="AX98">
        <v>21259794</v>
      </c>
      <c r="AY98">
        <v>0</v>
      </c>
      <c r="AZ98">
        <v>782489</v>
      </c>
      <c r="BA98">
        <v>0</v>
      </c>
      <c r="BB98">
        <v>35288</v>
      </c>
      <c r="BC98">
        <v>35063</v>
      </c>
      <c r="BD98">
        <v>83</v>
      </c>
      <c r="BE98">
        <v>225</v>
      </c>
      <c r="BF98">
        <v>18623614</v>
      </c>
      <c r="BG98">
        <v>0</v>
      </c>
      <c r="BJ98">
        <v>0</v>
      </c>
      <c r="BK98">
        <v>0</v>
      </c>
      <c r="BL98">
        <v>0</v>
      </c>
      <c r="BM98">
        <v>0</v>
      </c>
      <c r="BN98">
        <v>0</v>
      </c>
      <c r="BO98">
        <v>0</v>
      </c>
      <c r="BP98">
        <v>0</v>
      </c>
      <c r="BQ98">
        <v>657</v>
      </c>
      <c r="BS98">
        <v>0</v>
      </c>
      <c r="BT98">
        <v>0</v>
      </c>
      <c r="BU98">
        <v>0</v>
      </c>
      <c r="BV98">
        <v>0</v>
      </c>
      <c r="BW98">
        <v>0</v>
      </c>
      <c r="BY98">
        <v>0</v>
      </c>
      <c r="CA98">
        <v>0</v>
      </c>
      <c r="CB98">
        <v>0</v>
      </c>
      <c r="CC98">
        <v>0</v>
      </c>
      <c r="CD98">
        <v>0</v>
      </c>
      <c r="CE98">
        <v>0</v>
      </c>
      <c r="CF98">
        <v>0</v>
      </c>
      <c r="CG98">
        <v>0</v>
      </c>
      <c r="CH98">
        <v>264393</v>
      </c>
      <c r="CI98">
        <v>0</v>
      </c>
      <c r="CJ98">
        <v>4</v>
      </c>
      <c r="CK98">
        <v>0</v>
      </c>
      <c r="CL98">
        <v>0</v>
      </c>
      <c r="CN98">
        <v>0</v>
      </c>
      <c r="CO98">
        <v>1</v>
      </c>
      <c r="CP98">
        <v>5.2000000000000005E-2</v>
      </c>
      <c r="CQ98">
        <v>0</v>
      </c>
      <c r="CR98">
        <v>1660.845</v>
      </c>
      <c r="CS98">
        <v>0</v>
      </c>
      <c r="CT98">
        <v>0</v>
      </c>
      <c r="CU98">
        <v>0</v>
      </c>
      <c r="CV98">
        <v>0</v>
      </c>
      <c r="CW98">
        <v>0</v>
      </c>
      <c r="CX98">
        <v>0</v>
      </c>
      <c r="CY98">
        <v>0</v>
      </c>
      <c r="CZ98">
        <v>0</v>
      </c>
      <c r="DB98">
        <v>9175229</v>
      </c>
      <c r="DC98">
        <v>0</v>
      </c>
      <c r="DD98">
        <v>0</v>
      </c>
      <c r="DE98">
        <v>2913204</v>
      </c>
      <c r="DF98">
        <v>2913983</v>
      </c>
      <c r="DG98">
        <v>468.738</v>
      </c>
      <c r="DH98">
        <v>0</v>
      </c>
      <c r="DI98">
        <v>779</v>
      </c>
      <c r="DK98">
        <v>354</v>
      </c>
      <c r="DL98">
        <v>0</v>
      </c>
      <c r="DM98">
        <v>1655360</v>
      </c>
      <c r="DN98">
        <v>4407</v>
      </c>
      <c r="DO98">
        <v>0</v>
      </c>
      <c r="DP98">
        <v>0</v>
      </c>
      <c r="DQ98">
        <v>0</v>
      </c>
      <c r="DR98">
        <v>0</v>
      </c>
      <c r="DS98">
        <v>0</v>
      </c>
      <c r="DT98">
        <v>0</v>
      </c>
      <c r="DU98">
        <v>0</v>
      </c>
      <c r="DV98">
        <v>0</v>
      </c>
      <c r="DW98">
        <v>0</v>
      </c>
      <c r="DX98">
        <v>0</v>
      </c>
      <c r="DY98">
        <v>0</v>
      </c>
      <c r="DZ98">
        <v>0</v>
      </c>
      <c r="EA98">
        <v>3.1E-2</v>
      </c>
      <c r="EB98">
        <v>0</v>
      </c>
      <c r="EC98">
        <v>45.082000000000001</v>
      </c>
      <c r="ED98">
        <v>322212</v>
      </c>
      <c r="EE98">
        <v>0</v>
      </c>
      <c r="EF98">
        <v>0</v>
      </c>
      <c r="EG98">
        <v>0</v>
      </c>
      <c r="EH98">
        <v>780393</v>
      </c>
      <c r="EI98">
        <v>557162</v>
      </c>
      <c r="EJ98">
        <v>22.412000000000003</v>
      </c>
      <c r="EK98">
        <v>37.942</v>
      </c>
      <c r="EL98">
        <v>0</v>
      </c>
      <c r="EM98">
        <v>0</v>
      </c>
      <c r="EN98">
        <v>2.3170000000000002</v>
      </c>
      <c r="EO98">
        <v>0</v>
      </c>
      <c r="EP98">
        <v>0</v>
      </c>
      <c r="EQ98">
        <v>62.702000000000005</v>
      </c>
      <c r="ER98">
        <v>0</v>
      </c>
      <c r="ES98">
        <v>125.566</v>
      </c>
      <c r="ET98">
        <v>0</v>
      </c>
      <c r="EV98">
        <v>0</v>
      </c>
      <c r="EW98">
        <v>0</v>
      </c>
      <c r="EX98">
        <v>0</v>
      </c>
      <c r="EZ98">
        <v>18043000</v>
      </c>
      <c r="FA98">
        <v>0</v>
      </c>
      <c r="FB98">
        <v>18820857</v>
      </c>
      <c r="FC98">
        <v>0</v>
      </c>
      <c r="FD98">
        <v>0</v>
      </c>
      <c r="FE98">
        <v>2741251</v>
      </c>
      <c r="FF98">
        <v>475543</v>
      </c>
      <c r="FG98">
        <v>7.0629999999999998E-2</v>
      </c>
      <c r="FH98">
        <v>3.1918000000000002E-2</v>
      </c>
      <c r="FI98">
        <v>0</v>
      </c>
      <c r="FJ98">
        <v>0</v>
      </c>
      <c r="FK98">
        <v>2996.5590000000002</v>
      </c>
      <c r="FL98">
        <v>22302044</v>
      </c>
      <c r="FM98">
        <v>0</v>
      </c>
      <c r="FN98">
        <v>0</v>
      </c>
      <c r="FO98">
        <v>127140</v>
      </c>
      <c r="FP98">
        <v>0</v>
      </c>
      <c r="FQ98">
        <v>127140</v>
      </c>
      <c r="FR98">
        <v>127140</v>
      </c>
      <c r="FS98">
        <v>0</v>
      </c>
      <c r="FT98">
        <v>0</v>
      </c>
      <c r="FU98">
        <v>0</v>
      </c>
      <c r="FV98">
        <v>0</v>
      </c>
      <c r="FW98">
        <v>0</v>
      </c>
      <c r="FX98">
        <v>0</v>
      </c>
      <c r="FY98">
        <v>0</v>
      </c>
      <c r="GB98">
        <v>1265950</v>
      </c>
      <c r="GC98">
        <v>1265950</v>
      </c>
      <c r="GD98">
        <v>121.83900000000001</v>
      </c>
      <c r="GF98">
        <v>0</v>
      </c>
      <c r="GG98">
        <v>0</v>
      </c>
      <c r="GH98">
        <v>0</v>
      </c>
      <c r="GI98">
        <v>0</v>
      </c>
      <c r="GK98">
        <v>0</v>
      </c>
      <c r="GL98">
        <v>0</v>
      </c>
      <c r="GM98">
        <v>0</v>
      </c>
      <c r="GN98">
        <v>0</v>
      </c>
      <c r="GO98">
        <v>0</v>
      </c>
      <c r="GQ98">
        <v>0</v>
      </c>
      <c r="GR98">
        <v>0</v>
      </c>
      <c r="GS98">
        <v>0</v>
      </c>
      <c r="GT98">
        <v>0</v>
      </c>
      <c r="HB98">
        <v>379934357</v>
      </c>
      <c r="HC98">
        <v>3.9798E-2</v>
      </c>
      <c r="HD98">
        <v>264393</v>
      </c>
      <c r="HE98">
        <v>0</v>
      </c>
      <c r="HF98">
        <v>1984153</v>
      </c>
      <c r="HG98">
        <v>2486</v>
      </c>
      <c r="HH98">
        <v>533074</v>
      </c>
      <c r="HI98">
        <v>0</v>
      </c>
      <c r="HJ98">
        <v>199703</v>
      </c>
      <c r="HK98">
        <v>5245</v>
      </c>
      <c r="HL98">
        <v>4204</v>
      </c>
      <c r="HM98">
        <v>6000</v>
      </c>
      <c r="HN98">
        <v>0</v>
      </c>
      <c r="HO98">
        <v>30000</v>
      </c>
      <c r="HP98">
        <v>46595</v>
      </c>
      <c r="HQ98">
        <v>0</v>
      </c>
      <c r="HR98">
        <v>0</v>
      </c>
      <c r="HS98">
        <v>18038368</v>
      </c>
      <c r="HT98">
        <v>475543</v>
      </c>
      <c r="HW98">
        <v>0</v>
      </c>
      <c r="HX98">
        <v>103</v>
      </c>
      <c r="HY98">
        <v>103</v>
      </c>
      <c r="HZ98">
        <v>105</v>
      </c>
      <c r="IA98">
        <v>202</v>
      </c>
      <c r="IB98">
        <v>1243</v>
      </c>
      <c r="IC98">
        <v>1756</v>
      </c>
      <c r="ID98">
        <v>0</v>
      </c>
      <c r="IE98">
        <v>221.21</v>
      </c>
      <c r="IF98">
        <v>0</v>
      </c>
      <c r="IG98">
        <v>4</v>
      </c>
      <c r="IH98">
        <v>857.72200000000009</v>
      </c>
      <c r="II98">
        <v>169.435</v>
      </c>
      <c r="IJ98">
        <v>1205.5350000000001</v>
      </c>
      <c r="IK98">
        <v>67.97</v>
      </c>
      <c r="IL98">
        <v>0</v>
      </c>
      <c r="IM98">
        <v>2</v>
      </c>
      <c r="IN98">
        <v>0</v>
      </c>
      <c r="IO98">
        <v>2</v>
      </c>
      <c r="IP98">
        <v>237.405</v>
      </c>
      <c r="IQ98">
        <v>984.32500000000005</v>
      </c>
      <c r="IR98">
        <v>611758</v>
      </c>
      <c r="IS98">
        <v>18692</v>
      </c>
      <c r="IT98">
        <v>0</v>
      </c>
      <c r="IU98">
        <v>6000</v>
      </c>
      <c r="IV98">
        <v>0</v>
      </c>
      <c r="IW98">
        <v>6215</v>
      </c>
      <c r="IX98">
        <v>206223</v>
      </c>
      <c r="IY98">
        <v>0</v>
      </c>
      <c r="IZ98">
        <v>65286</v>
      </c>
      <c r="JA98">
        <v>0</v>
      </c>
      <c r="JB98">
        <v>0</v>
      </c>
      <c r="JC98">
        <v>0</v>
      </c>
      <c r="JD98">
        <v>0</v>
      </c>
      <c r="JE98">
        <v>0</v>
      </c>
      <c r="JF98">
        <v>0</v>
      </c>
      <c r="JG98">
        <v>0</v>
      </c>
      <c r="JH98">
        <v>0</v>
      </c>
      <c r="JJ98">
        <v>0</v>
      </c>
      <c r="JK98">
        <v>0</v>
      </c>
      <c r="JL98">
        <v>0</v>
      </c>
      <c r="JM98">
        <v>0</v>
      </c>
      <c r="JO98">
        <v>1.619</v>
      </c>
      <c r="JP98">
        <v>58.045000000000002</v>
      </c>
      <c r="JQ98">
        <v>62.175000000000004</v>
      </c>
      <c r="JR98">
        <v>13462</v>
      </c>
      <c r="JS98">
        <v>561616</v>
      </c>
      <c r="JT98">
        <v>690872</v>
      </c>
      <c r="JU98">
        <v>36109</v>
      </c>
      <c r="JW98">
        <v>0</v>
      </c>
      <c r="JX98">
        <v>0</v>
      </c>
      <c r="JY98">
        <v>0</v>
      </c>
      <c r="JZ98">
        <v>0</v>
      </c>
      <c r="KD98">
        <v>36109</v>
      </c>
      <c r="KE98">
        <v>7559</v>
      </c>
      <c r="KG98">
        <v>0</v>
      </c>
      <c r="KH98">
        <v>0</v>
      </c>
      <c r="KI98">
        <v>0</v>
      </c>
      <c r="KJ98">
        <v>3</v>
      </c>
      <c r="KK98">
        <v>1</v>
      </c>
      <c r="KL98">
        <v>1865</v>
      </c>
      <c r="KM98">
        <v>622</v>
      </c>
      <c r="KN98">
        <v>0</v>
      </c>
      <c r="KO98">
        <v>0</v>
      </c>
      <c r="KP98">
        <v>0</v>
      </c>
      <c r="KQ98">
        <v>0</v>
      </c>
      <c r="KS98">
        <v>0</v>
      </c>
      <c r="KT98">
        <v>0</v>
      </c>
      <c r="KU98">
        <v>0</v>
      </c>
      <c r="KW98">
        <v>0</v>
      </c>
      <c r="KX98">
        <v>0</v>
      </c>
      <c r="KY98">
        <v>0</v>
      </c>
      <c r="KZ98">
        <v>0</v>
      </c>
      <c r="LA98">
        <v>0</v>
      </c>
      <c r="LB98">
        <v>0</v>
      </c>
      <c r="LD98">
        <v>0</v>
      </c>
      <c r="LE98">
        <v>0</v>
      </c>
      <c r="LF98">
        <v>0</v>
      </c>
      <c r="LG98">
        <v>0</v>
      </c>
      <c r="LH98">
        <v>0</v>
      </c>
      <c r="LI98">
        <v>0</v>
      </c>
      <c r="LJ98">
        <v>1516.7520000000002</v>
      </c>
      <c r="LK98">
        <v>5</v>
      </c>
      <c r="LL98">
        <v>167700</v>
      </c>
      <c r="LM98">
        <v>32003</v>
      </c>
      <c r="LN98">
        <v>0</v>
      </c>
      <c r="LO98">
        <v>0</v>
      </c>
      <c r="LP98">
        <v>0</v>
      </c>
      <c r="LQ98">
        <v>0</v>
      </c>
      <c r="LR98">
        <v>0</v>
      </c>
      <c r="LS98">
        <v>0</v>
      </c>
      <c r="LT98">
        <v>0</v>
      </c>
      <c r="LU98">
        <v>0</v>
      </c>
      <c r="LV98">
        <v>0</v>
      </c>
      <c r="LW98">
        <v>0</v>
      </c>
      <c r="LX98">
        <v>0</v>
      </c>
      <c r="LY98">
        <v>0</v>
      </c>
      <c r="LZ98">
        <v>0</v>
      </c>
      <c r="MA98">
        <v>0</v>
      </c>
      <c r="MB98">
        <v>0</v>
      </c>
      <c r="MC98">
        <v>0</v>
      </c>
      <c r="MD98">
        <v>0</v>
      </c>
      <c r="ME98">
        <v>0</v>
      </c>
      <c r="MF98">
        <v>0</v>
      </c>
      <c r="MG98">
        <v>21519555</v>
      </c>
      <c r="MH98">
        <v>0</v>
      </c>
      <c r="MI98">
        <v>0</v>
      </c>
      <c r="MJ98">
        <v>0</v>
      </c>
      <c r="MK98">
        <v>0</v>
      </c>
      <c r="ML98">
        <v>0</v>
      </c>
    </row>
    <row r="99" spans="1:350" customFormat="1" x14ac:dyDescent="0.3">
      <c r="A99">
        <v>45755</v>
      </c>
      <c r="B99" s="4">
        <v>101840</v>
      </c>
      <c r="C99">
        <v>9</v>
      </c>
      <c r="D99">
        <v>2026</v>
      </c>
      <c r="E99">
        <v>6215</v>
      </c>
      <c r="F99">
        <v>0</v>
      </c>
      <c r="G99">
        <v>296.99299999999999</v>
      </c>
      <c r="H99">
        <v>290.70100000000002</v>
      </c>
      <c r="I99">
        <v>290.70100000000002</v>
      </c>
      <c r="J99">
        <v>296.99299999999999</v>
      </c>
      <c r="K99">
        <v>0</v>
      </c>
      <c r="L99">
        <v>6215</v>
      </c>
      <c r="M99">
        <v>0</v>
      </c>
      <c r="N99">
        <v>0</v>
      </c>
      <c r="P99">
        <v>296.80200000000002</v>
      </c>
      <c r="Q99">
        <v>0</v>
      </c>
      <c r="R99">
        <v>139835</v>
      </c>
      <c r="S99">
        <v>471.13900000000001</v>
      </c>
      <c r="U99">
        <v>0</v>
      </c>
      <c r="V99">
        <v>7.4250000000000007</v>
      </c>
      <c r="W99">
        <v>4615</v>
      </c>
      <c r="X99">
        <v>4615</v>
      </c>
      <c r="Z99">
        <v>0</v>
      </c>
      <c r="AC99">
        <v>0</v>
      </c>
      <c r="AD99" t="s">
        <v>427</v>
      </c>
      <c r="AE99">
        <v>0</v>
      </c>
      <c r="AH99">
        <v>0</v>
      </c>
      <c r="AI99">
        <v>0</v>
      </c>
      <c r="AJ99">
        <v>6215</v>
      </c>
      <c r="AK99" t="s">
        <v>753</v>
      </c>
      <c r="AL99" t="s">
        <v>519</v>
      </c>
      <c r="AM99">
        <v>0</v>
      </c>
      <c r="AN99">
        <v>0</v>
      </c>
      <c r="AO99">
        <v>0</v>
      </c>
      <c r="AP99">
        <v>0</v>
      </c>
      <c r="AQ99">
        <v>0</v>
      </c>
      <c r="AS99">
        <v>0</v>
      </c>
      <c r="AT99">
        <v>0</v>
      </c>
      <c r="AU99">
        <v>0</v>
      </c>
      <c r="AV99">
        <v>0</v>
      </c>
      <c r="AW99">
        <v>3620394</v>
      </c>
      <c r="AX99">
        <v>3620802</v>
      </c>
      <c r="AY99">
        <v>0</v>
      </c>
      <c r="AZ99">
        <v>139835</v>
      </c>
      <c r="BA99">
        <v>26.583000000000002</v>
      </c>
      <c r="BB99">
        <v>5527</v>
      </c>
      <c r="BC99">
        <v>5492</v>
      </c>
      <c r="BD99">
        <v>13</v>
      </c>
      <c r="BE99">
        <v>35</v>
      </c>
      <c r="BF99">
        <v>3206747</v>
      </c>
      <c r="BG99">
        <v>0</v>
      </c>
      <c r="BJ99">
        <v>0</v>
      </c>
      <c r="BK99">
        <v>0</v>
      </c>
      <c r="BL99">
        <v>0</v>
      </c>
      <c r="BM99">
        <v>0</v>
      </c>
      <c r="BN99">
        <v>0</v>
      </c>
      <c r="BO99">
        <v>0</v>
      </c>
      <c r="BP99">
        <v>0</v>
      </c>
      <c r="BQ99">
        <v>878</v>
      </c>
      <c r="BS99">
        <v>0</v>
      </c>
      <c r="BT99">
        <v>0</v>
      </c>
      <c r="BU99">
        <v>0</v>
      </c>
      <c r="BV99">
        <v>0</v>
      </c>
      <c r="BW99">
        <v>0</v>
      </c>
      <c r="BY99">
        <v>0</v>
      </c>
      <c r="CA99">
        <v>0</v>
      </c>
      <c r="CB99">
        <v>0</v>
      </c>
      <c r="CC99">
        <v>0</v>
      </c>
      <c r="CD99">
        <v>0</v>
      </c>
      <c r="CE99">
        <v>0</v>
      </c>
      <c r="CF99">
        <v>0</v>
      </c>
      <c r="CG99">
        <v>0</v>
      </c>
      <c r="CH99">
        <v>0</v>
      </c>
      <c r="CI99">
        <v>0</v>
      </c>
      <c r="CJ99">
        <v>4</v>
      </c>
      <c r="CK99">
        <v>0</v>
      </c>
      <c r="CL99">
        <v>0</v>
      </c>
      <c r="CN99">
        <v>0</v>
      </c>
      <c r="CO99">
        <v>1</v>
      </c>
      <c r="CP99">
        <v>0</v>
      </c>
      <c r="CQ99">
        <v>0</v>
      </c>
      <c r="CR99">
        <v>296.99299999999999</v>
      </c>
      <c r="CS99">
        <v>0</v>
      </c>
      <c r="CT99">
        <v>0</v>
      </c>
      <c r="CU99">
        <v>0</v>
      </c>
      <c r="CV99">
        <v>0</v>
      </c>
      <c r="CW99">
        <v>0</v>
      </c>
      <c r="CX99">
        <v>0</v>
      </c>
      <c r="CY99">
        <v>0</v>
      </c>
      <c r="CZ99">
        <v>0</v>
      </c>
      <c r="DB99">
        <v>1806707</v>
      </c>
      <c r="DC99">
        <v>0</v>
      </c>
      <c r="DD99">
        <v>0</v>
      </c>
      <c r="DE99">
        <v>646593</v>
      </c>
      <c r="DF99">
        <v>646593</v>
      </c>
      <c r="DG99">
        <v>104.03800000000001</v>
      </c>
      <c r="DH99">
        <v>0</v>
      </c>
      <c r="DI99">
        <v>0</v>
      </c>
      <c r="DK99">
        <v>3743</v>
      </c>
      <c r="DL99">
        <v>0</v>
      </c>
      <c r="DM99">
        <v>139996</v>
      </c>
      <c r="DN99">
        <v>373</v>
      </c>
      <c r="DO99">
        <v>0</v>
      </c>
      <c r="DP99">
        <v>0</v>
      </c>
      <c r="DQ99">
        <v>0</v>
      </c>
      <c r="DR99">
        <v>0</v>
      </c>
      <c r="DS99">
        <v>0</v>
      </c>
      <c r="DT99">
        <v>0</v>
      </c>
      <c r="DU99">
        <v>0</v>
      </c>
      <c r="DV99">
        <v>0</v>
      </c>
      <c r="DW99">
        <v>0</v>
      </c>
      <c r="DX99">
        <v>0</v>
      </c>
      <c r="DY99">
        <v>0</v>
      </c>
      <c r="DZ99">
        <v>0</v>
      </c>
      <c r="EA99">
        <v>0</v>
      </c>
      <c r="EB99">
        <v>0</v>
      </c>
      <c r="EC99">
        <v>2.0569999999999999</v>
      </c>
      <c r="ED99">
        <v>14702</v>
      </c>
      <c r="EE99">
        <v>0</v>
      </c>
      <c r="EF99">
        <v>0</v>
      </c>
      <c r="EG99">
        <v>0</v>
      </c>
      <c r="EH99">
        <v>125667</v>
      </c>
      <c r="EI99">
        <v>0</v>
      </c>
      <c r="EJ99">
        <v>0</v>
      </c>
      <c r="EK99">
        <v>5.62</v>
      </c>
      <c r="EL99">
        <v>0</v>
      </c>
      <c r="EM99">
        <v>0</v>
      </c>
      <c r="EN99">
        <v>0.67200000000000004</v>
      </c>
      <c r="EO99">
        <v>0</v>
      </c>
      <c r="EP99">
        <v>0</v>
      </c>
      <c r="EQ99">
        <v>6.2920000000000007</v>
      </c>
      <c r="ER99">
        <v>0</v>
      </c>
      <c r="ES99">
        <v>20.22</v>
      </c>
      <c r="ET99">
        <v>0</v>
      </c>
      <c r="EV99">
        <v>0</v>
      </c>
      <c r="EW99">
        <v>0</v>
      </c>
      <c r="EX99">
        <v>0</v>
      </c>
      <c r="EZ99">
        <v>3066912</v>
      </c>
      <c r="FA99">
        <v>0</v>
      </c>
      <c r="FB99">
        <v>3206339</v>
      </c>
      <c r="FC99">
        <v>0</v>
      </c>
      <c r="FD99">
        <v>0</v>
      </c>
      <c r="FE99">
        <v>472008</v>
      </c>
      <c r="FF99">
        <v>81882</v>
      </c>
      <c r="FG99">
        <v>7.0629999999999998E-2</v>
      </c>
      <c r="FH99">
        <v>3.1918000000000002E-2</v>
      </c>
      <c r="FI99">
        <v>0</v>
      </c>
      <c r="FJ99">
        <v>0</v>
      </c>
      <c r="FK99">
        <v>515.96900000000005</v>
      </c>
      <c r="FL99">
        <v>3760229</v>
      </c>
      <c r="FM99">
        <v>0</v>
      </c>
      <c r="FN99">
        <v>0</v>
      </c>
      <c r="FO99">
        <v>0</v>
      </c>
      <c r="FP99">
        <v>0</v>
      </c>
      <c r="FQ99">
        <v>0</v>
      </c>
      <c r="FR99">
        <v>0</v>
      </c>
      <c r="FS99">
        <v>0</v>
      </c>
      <c r="FT99">
        <v>0</v>
      </c>
      <c r="FU99">
        <v>0</v>
      </c>
      <c r="FV99">
        <v>0</v>
      </c>
      <c r="FW99">
        <v>0</v>
      </c>
      <c r="FX99">
        <v>0</v>
      </c>
      <c r="FY99">
        <v>0</v>
      </c>
      <c r="GB99">
        <v>0</v>
      </c>
      <c r="GC99">
        <v>0</v>
      </c>
      <c r="GD99">
        <v>0</v>
      </c>
      <c r="GF99">
        <v>0</v>
      </c>
      <c r="GG99">
        <v>0</v>
      </c>
      <c r="GH99">
        <v>0</v>
      </c>
      <c r="GI99">
        <v>0</v>
      </c>
      <c r="GK99">
        <v>0</v>
      </c>
      <c r="GL99">
        <v>0</v>
      </c>
      <c r="GM99">
        <v>0</v>
      </c>
      <c r="GN99">
        <v>0</v>
      </c>
      <c r="GO99">
        <v>0</v>
      </c>
      <c r="GQ99">
        <v>0</v>
      </c>
      <c r="GR99">
        <v>0</v>
      </c>
      <c r="GS99">
        <v>0</v>
      </c>
      <c r="GT99">
        <v>0</v>
      </c>
      <c r="HB99">
        <v>0</v>
      </c>
      <c r="HC99">
        <v>3.9798E-2</v>
      </c>
      <c r="HD99">
        <v>0</v>
      </c>
      <c r="HE99">
        <v>0</v>
      </c>
      <c r="HF99">
        <v>390702</v>
      </c>
      <c r="HG99">
        <v>0</v>
      </c>
      <c r="HH99">
        <v>105278</v>
      </c>
      <c r="HI99">
        <v>0</v>
      </c>
      <c r="HJ99">
        <v>106956</v>
      </c>
      <c r="HK99">
        <v>0</v>
      </c>
      <c r="HL99">
        <v>0</v>
      </c>
      <c r="HM99">
        <v>0</v>
      </c>
      <c r="HN99">
        <v>0</v>
      </c>
      <c r="HO99">
        <v>0</v>
      </c>
      <c r="HP99">
        <v>0</v>
      </c>
      <c r="HQ99">
        <v>0</v>
      </c>
      <c r="HR99">
        <v>0</v>
      </c>
      <c r="HS99">
        <v>3066504</v>
      </c>
      <c r="HT99">
        <v>81882</v>
      </c>
      <c r="HW99">
        <v>0</v>
      </c>
      <c r="HX99">
        <v>38</v>
      </c>
      <c r="HY99">
        <v>34</v>
      </c>
      <c r="HZ99">
        <v>36</v>
      </c>
      <c r="IA99">
        <v>85</v>
      </c>
      <c r="IB99">
        <v>204</v>
      </c>
      <c r="IC99">
        <v>397</v>
      </c>
      <c r="ID99">
        <v>0</v>
      </c>
      <c r="IE99">
        <v>0</v>
      </c>
      <c r="IF99">
        <v>0</v>
      </c>
      <c r="IG99">
        <v>0</v>
      </c>
      <c r="IH99">
        <v>169.393</v>
      </c>
      <c r="II99">
        <v>0</v>
      </c>
      <c r="IJ99">
        <v>7.4250000000000007</v>
      </c>
      <c r="IK99">
        <v>0</v>
      </c>
      <c r="IL99">
        <v>0</v>
      </c>
      <c r="IM99">
        <v>0</v>
      </c>
      <c r="IN99">
        <v>0</v>
      </c>
      <c r="IO99">
        <v>0</v>
      </c>
      <c r="IP99">
        <v>0</v>
      </c>
      <c r="IQ99">
        <v>7.4250000000000007</v>
      </c>
      <c r="IR99">
        <v>4615</v>
      </c>
      <c r="IS99">
        <v>0</v>
      </c>
      <c r="IT99">
        <v>0</v>
      </c>
      <c r="IU99">
        <v>0</v>
      </c>
      <c r="IV99">
        <v>0</v>
      </c>
      <c r="IW99">
        <v>6215</v>
      </c>
      <c r="IX99">
        <v>0</v>
      </c>
      <c r="IY99">
        <v>0</v>
      </c>
      <c r="IZ99">
        <v>0</v>
      </c>
      <c r="JA99">
        <v>0</v>
      </c>
      <c r="JB99">
        <v>0</v>
      </c>
      <c r="JC99">
        <v>0</v>
      </c>
      <c r="JD99">
        <v>0</v>
      </c>
      <c r="JE99">
        <v>0</v>
      </c>
      <c r="JF99">
        <v>0</v>
      </c>
      <c r="JG99">
        <v>0</v>
      </c>
      <c r="JH99">
        <v>0</v>
      </c>
      <c r="JJ99">
        <v>0</v>
      </c>
      <c r="JK99">
        <v>0</v>
      </c>
      <c r="JL99">
        <v>0</v>
      </c>
      <c r="JM99">
        <v>0</v>
      </c>
      <c r="JO99">
        <v>0</v>
      </c>
      <c r="JP99">
        <v>0</v>
      </c>
      <c r="JQ99">
        <v>0</v>
      </c>
      <c r="JR99">
        <v>0</v>
      </c>
      <c r="JS99">
        <v>0</v>
      </c>
      <c r="JT99">
        <v>0</v>
      </c>
      <c r="JU99">
        <v>5656</v>
      </c>
      <c r="JW99">
        <v>0</v>
      </c>
      <c r="JX99">
        <v>0</v>
      </c>
      <c r="JY99">
        <v>0</v>
      </c>
      <c r="JZ99">
        <v>0</v>
      </c>
      <c r="KD99">
        <v>5656</v>
      </c>
      <c r="KE99">
        <v>7559</v>
      </c>
      <c r="KG99">
        <v>0</v>
      </c>
      <c r="KH99">
        <v>0</v>
      </c>
      <c r="KI99">
        <v>0</v>
      </c>
      <c r="KJ99">
        <v>0</v>
      </c>
      <c r="KK99">
        <v>0</v>
      </c>
      <c r="KL99">
        <v>0</v>
      </c>
      <c r="KM99">
        <v>0</v>
      </c>
      <c r="KN99">
        <v>0</v>
      </c>
      <c r="KO99">
        <v>0</v>
      </c>
      <c r="KP99">
        <v>0</v>
      </c>
      <c r="KQ99">
        <v>0</v>
      </c>
      <c r="KS99">
        <v>0</v>
      </c>
      <c r="KT99">
        <v>0</v>
      </c>
      <c r="KU99">
        <v>0</v>
      </c>
      <c r="KW99">
        <v>0</v>
      </c>
      <c r="KX99">
        <v>0</v>
      </c>
      <c r="KY99">
        <v>0</v>
      </c>
      <c r="KZ99">
        <v>0</v>
      </c>
      <c r="LA99">
        <v>0</v>
      </c>
      <c r="LB99">
        <v>0</v>
      </c>
      <c r="LD99">
        <v>0</v>
      </c>
      <c r="LE99">
        <v>0</v>
      </c>
      <c r="LF99">
        <v>0</v>
      </c>
      <c r="LG99">
        <v>0</v>
      </c>
      <c r="LH99">
        <v>0</v>
      </c>
      <c r="LI99">
        <v>0</v>
      </c>
      <c r="LJ99">
        <v>300.29300000000001</v>
      </c>
      <c r="LK99">
        <v>3</v>
      </c>
      <c r="LL99">
        <v>100620</v>
      </c>
      <c r="LM99">
        <v>6336</v>
      </c>
      <c r="LN99">
        <v>0</v>
      </c>
      <c r="LO99">
        <v>0</v>
      </c>
      <c r="LP99">
        <v>0</v>
      </c>
      <c r="LQ99">
        <v>0</v>
      </c>
      <c r="LR99">
        <v>0</v>
      </c>
      <c r="LS99">
        <v>0</v>
      </c>
      <c r="LT99">
        <v>0</v>
      </c>
      <c r="LU99">
        <v>0</v>
      </c>
      <c r="LV99">
        <v>0</v>
      </c>
      <c r="LW99">
        <v>0</v>
      </c>
      <c r="LX99">
        <v>0</v>
      </c>
      <c r="LY99">
        <v>0</v>
      </c>
      <c r="LZ99">
        <v>0</v>
      </c>
      <c r="MA99">
        <v>0</v>
      </c>
      <c r="MB99">
        <v>0</v>
      </c>
      <c r="MC99">
        <v>0</v>
      </c>
      <c r="MD99">
        <v>0</v>
      </c>
      <c r="ME99">
        <v>0</v>
      </c>
      <c r="MF99">
        <v>0</v>
      </c>
      <c r="MG99">
        <v>3620394</v>
      </c>
      <c r="MH99">
        <v>0</v>
      </c>
      <c r="MI99">
        <v>0</v>
      </c>
      <c r="MJ99">
        <v>0</v>
      </c>
      <c r="MK99">
        <v>0</v>
      </c>
      <c r="ML99">
        <v>0</v>
      </c>
    </row>
    <row r="100" spans="1:350" customFormat="1" x14ac:dyDescent="0.3">
      <c r="A100">
        <v>45755</v>
      </c>
      <c r="B100" s="4">
        <v>101842</v>
      </c>
      <c r="C100">
        <v>9</v>
      </c>
      <c r="D100">
        <v>2026</v>
      </c>
      <c r="E100">
        <v>6215</v>
      </c>
      <c r="F100">
        <v>0</v>
      </c>
      <c r="G100">
        <v>32.395000000000003</v>
      </c>
      <c r="H100">
        <v>17.731999999999999</v>
      </c>
      <c r="I100">
        <v>17.731999999999999</v>
      </c>
      <c r="J100">
        <v>32.395000000000003</v>
      </c>
      <c r="K100">
        <v>0</v>
      </c>
      <c r="L100">
        <v>6215</v>
      </c>
      <c r="M100">
        <v>0</v>
      </c>
      <c r="N100">
        <v>0</v>
      </c>
      <c r="P100">
        <v>32.395000000000003</v>
      </c>
      <c r="Q100">
        <v>0</v>
      </c>
      <c r="R100">
        <v>15263</v>
      </c>
      <c r="S100">
        <v>471.13900000000001</v>
      </c>
      <c r="U100">
        <v>0</v>
      </c>
      <c r="V100">
        <v>12.195</v>
      </c>
      <c r="W100">
        <v>7579</v>
      </c>
      <c r="X100">
        <v>7579</v>
      </c>
      <c r="Z100">
        <v>0</v>
      </c>
      <c r="AC100">
        <v>0</v>
      </c>
      <c r="AD100" t="s">
        <v>427</v>
      </c>
      <c r="AE100">
        <v>0</v>
      </c>
      <c r="AH100">
        <v>0</v>
      </c>
      <c r="AI100">
        <v>0</v>
      </c>
      <c r="AJ100">
        <v>6215</v>
      </c>
      <c r="AK100" t="s">
        <v>753</v>
      </c>
      <c r="AL100" t="s">
        <v>520</v>
      </c>
      <c r="AM100">
        <v>0</v>
      </c>
      <c r="AN100">
        <v>0</v>
      </c>
      <c r="AO100">
        <v>0</v>
      </c>
      <c r="AP100">
        <v>0</v>
      </c>
      <c r="AQ100">
        <v>0</v>
      </c>
      <c r="AS100">
        <v>0</v>
      </c>
      <c r="AT100">
        <v>0</v>
      </c>
      <c r="AU100">
        <v>0</v>
      </c>
      <c r="AV100">
        <v>0</v>
      </c>
      <c r="AW100">
        <v>404935</v>
      </c>
      <c r="AX100">
        <v>404998</v>
      </c>
      <c r="AY100">
        <v>0</v>
      </c>
      <c r="AZ100">
        <v>15263</v>
      </c>
      <c r="BA100">
        <v>3.8330000000000002</v>
      </c>
      <c r="BB100">
        <v>0</v>
      </c>
      <c r="BC100">
        <v>0</v>
      </c>
      <c r="BD100">
        <v>0</v>
      </c>
      <c r="BE100">
        <v>0</v>
      </c>
      <c r="BF100">
        <v>357818</v>
      </c>
      <c r="BG100">
        <v>0</v>
      </c>
      <c r="BJ100">
        <v>0</v>
      </c>
      <c r="BK100">
        <v>0</v>
      </c>
      <c r="BL100">
        <v>0</v>
      </c>
      <c r="BM100">
        <v>0</v>
      </c>
      <c r="BN100">
        <v>0</v>
      </c>
      <c r="BO100">
        <v>0</v>
      </c>
      <c r="BP100">
        <v>0</v>
      </c>
      <c r="BQ100">
        <v>929</v>
      </c>
      <c r="BS100">
        <v>0</v>
      </c>
      <c r="BT100">
        <v>0</v>
      </c>
      <c r="BU100">
        <v>0</v>
      </c>
      <c r="BV100">
        <v>0</v>
      </c>
      <c r="BW100">
        <v>0</v>
      </c>
      <c r="BY100">
        <v>0</v>
      </c>
      <c r="CA100">
        <v>0</v>
      </c>
      <c r="CB100">
        <v>0</v>
      </c>
      <c r="CC100">
        <v>0</v>
      </c>
      <c r="CD100">
        <v>0</v>
      </c>
      <c r="CE100">
        <v>0</v>
      </c>
      <c r="CF100">
        <v>0</v>
      </c>
      <c r="CG100">
        <v>0</v>
      </c>
      <c r="CH100">
        <v>0</v>
      </c>
      <c r="CI100">
        <v>0</v>
      </c>
      <c r="CJ100">
        <v>4</v>
      </c>
      <c r="CK100">
        <v>0</v>
      </c>
      <c r="CL100">
        <v>0</v>
      </c>
      <c r="CN100">
        <v>0</v>
      </c>
      <c r="CO100">
        <v>1</v>
      </c>
      <c r="CP100">
        <v>0</v>
      </c>
      <c r="CQ100">
        <v>8.3000000000000004E-2</v>
      </c>
      <c r="CR100">
        <v>32.395000000000003</v>
      </c>
      <c r="CS100">
        <v>0</v>
      </c>
      <c r="CT100">
        <v>0</v>
      </c>
      <c r="CU100">
        <v>0</v>
      </c>
      <c r="CV100">
        <v>0</v>
      </c>
      <c r="CW100">
        <v>0</v>
      </c>
      <c r="CX100">
        <v>0</v>
      </c>
      <c r="CY100">
        <v>0</v>
      </c>
      <c r="CZ100">
        <v>0</v>
      </c>
      <c r="DB100">
        <v>110204</v>
      </c>
      <c r="DC100">
        <v>0</v>
      </c>
      <c r="DD100">
        <v>0</v>
      </c>
      <c r="DE100">
        <v>20354</v>
      </c>
      <c r="DF100">
        <v>20354</v>
      </c>
      <c r="DG100">
        <v>3.2750000000000004</v>
      </c>
      <c r="DH100">
        <v>0</v>
      </c>
      <c r="DI100">
        <v>0</v>
      </c>
      <c r="DK100">
        <v>4524</v>
      </c>
      <c r="DL100">
        <v>0</v>
      </c>
      <c r="DM100">
        <v>23748</v>
      </c>
      <c r="DN100">
        <v>63</v>
      </c>
      <c r="DO100">
        <v>0</v>
      </c>
      <c r="DP100">
        <v>0</v>
      </c>
      <c r="DQ100">
        <v>0</v>
      </c>
      <c r="DR100">
        <v>0</v>
      </c>
      <c r="DS100">
        <v>0</v>
      </c>
      <c r="DT100">
        <v>0</v>
      </c>
      <c r="DU100">
        <v>0</v>
      </c>
      <c r="DV100">
        <v>0</v>
      </c>
      <c r="DW100">
        <v>0</v>
      </c>
      <c r="DX100">
        <v>0</v>
      </c>
      <c r="DY100">
        <v>0</v>
      </c>
      <c r="DZ100">
        <v>0</v>
      </c>
      <c r="EA100">
        <v>0</v>
      </c>
      <c r="EB100">
        <v>0</v>
      </c>
      <c r="EC100">
        <v>2.948</v>
      </c>
      <c r="ED100">
        <v>21070</v>
      </c>
      <c r="EE100">
        <v>0</v>
      </c>
      <c r="EF100">
        <v>0</v>
      </c>
      <c r="EG100">
        <v>0</v>
      </c>
      <c r="EH100">
        <v>2741</v>
      </c>
      <c r="EI100">
        <v>0</v>
      </c>
      <c r="EJ100">
        <v>0</v>
      </c>
      <c r="EK100">
        <v>0.14700000000000002</v>
      </c>
      <c r="EL100">
        <v>0</v>
      </c>
      <c r="EM100">
        <v>0</v>
      </c>
      <c r="EN100">
        <v>0</v>
      </c>
      <c r="EO100">
        <v>0</v>
      </c>
      <c r="EP100">
        <v>0</v>
      </c>
      <c r="EQ100">
        <v>0.14700000000000002</v>
      </c>
      <c r="ER100">
        <v>0</v>
      </c>
      <c r="ES100">
        <v>0.441</v>
      </c>
      <c r="ET100">
        <v>0</v>
      </c>
      <c r="EV100">
        <v>0</v>
      </c>
      <c r="EW100">
        <v>0</v>
      </c>
      <c r="EX100">
        <v>0</v>
      </c>
      <c r="EZ100">
        <v>343193</v>
      </c>
      <c r="FA100">
        <v>0</v>
      </c>
      <c r="FB100">
        <v>358393</v>
      </c>
      <c r="FC100">
        <v>0</v>
      </c>
      <c r="FD100">
        <v>0</v>
      </c>
      <c r="FE100">
        <v>52668</v>
      </c>
      <c r="FF100">
        <v>9137</v>
      </c>
      <c r="FG100">
        <v>7.0629999999999998E-2</v>
      </c>
      <c r="FH100">
        <v>3.1918000000000002E-2</v>
      </c>
      <c r="FI100">
        <v>0</v>
      </c>
      <c r="FJ100">
        <v>0</v>
      </c>
      <c r="FK100">
        <v>57.573</v>
      </c>
      <c r="FL100">
        <v>420198</v>
      </c>
      <c r="FM100">
        <v>0</v>
      </c>
      <c r="FN100">
        <v>0</v>
      </c>
      <c r="FO100">
        <v>0</v>
      </c>
      <c r="FP100">
        <v>0</v>
      </c>
      <c r="FQ100">
        <v>0</v>
      </c>
      <c r="FR100">
        <v>0</v>
      </c>
      <c r="FS100">
        <v>0</v>
      </c>
      <c r="FT100">
        <v>0</v>
      </c>
      <c r="FU100">
        <v>0</v>
      </c>
      <c r="FV100">
        <v>0</v>
      </c>
      <c r="FW100">
        <v>0</v>
      </c>
      <c r="FX100">
        <v>0</v>
      </c>
      <c r="FY100">
        <v>0</v>
      </c>
      <c r="GB100">
        <v>134990</v>
      </c>
      <c r="GC100">
        <v>134990</v>
      </c>
      <c r="GD100">
        <v>14.516</v>
      </c>
      <c r="GF100">
        <v>0</v>
      </c>
      <c r="GG100">
        <v>0</v>
      </c>
      <c r="GH100">
        <v>0</v>
      </c>
      <c r="GI100">
        <v>0</v>
      </c>
      <c r="GK100">
        <v>0</v>
      </c>
      <c r="GL100">
        <v>0</v>
      </c>
      <c r="GM100">
        <v>0</v>
      </c>
      <c r="GN100">
        <v>0</v>
      </c>
      <c r="GO100">
        <v>0</v>
      </c>
      <c r="GQ100">
        <v>0</v>
      </c>
      <c r="GR100">
        <v>0</v>
      </c>
      <c r="GS100">
        <v>0</v>
      </c>
      <c r="GT100">
        <v>0</v>
      </c>
      <c r="HB100">
        <v>0</v>
      </c>
      <c r="HC100">
        <v>3.9798E-2</v>
      </c>
      <c r="HD100">
        <v>0</v>
      </c>
      <c r="HE100">
        <v>0</v>
      </c>
      <c r="HF100">
        <v>23832</v>
      </c>
      <c r="HG100">
        <v>1243</v>
      </c>
      <c r="HH100">
        <v>1239</v>
      </c>
      <c r="HI100">
        <v>0</v>
      </c>
      <c r="HJ100">
        <v>34566</v>
      </c>
      <c r="HK100">
        <v>463</v>
      </c>
      <c r="HL100">
        <v>175</v>
      </c>
      <c r="HM100">
        <v>0</v>
      </c>
      <c r="HN100">
        <v>0</v>
      </c>
      <c r="HO100">
        <v>0</v>
      </c>
      <c r="HP100">
        <v>0</v>
      </c>
      <c r="HQ100">
        <v>0</v>
      </c>
      <c r="HR100">
        <v>0</v>
      </c>
      <c r="HS100">
        <v>343130</v>
      </c>
      <c r="HT100">
        <v>9137</v>
      </c>
      <c r="HW100">
        <v>0</v>
      </c>
      <c r="HX100">
        <v>6</v>
      </c>
      <c r="HY100">
        <v>7</v>
      </c>
      <c r="HZ100">
        <v>0</v>
      </c>
      <c r="IA100">
        <v>1</v>
      </c>
      <c r="IB100">
        <v>0</v>
      </c>
      <c r="IC100">
        <v>14</v>
      </c>
      <c r="ID100">
        <v>0</v>
      </c>
      <c r="IE100">
        <v>0</v>
      </c>
      <c r="IF100">
        <v>0</v>
      </c>
      <c r="IG100">
        <v>2</v>
      </c>
      <c r="IH100">
        <v>1.9930000000000001</v>
      </c>
      <c r="II100">
        <v>0</v>
      </c>
      <c r="IJ100">
        <v>12.195</v>
      </c>
      <c r="IK100">
        <v>0</v>
      </c>
      <c r="IL100">
        <v>0</v>
      </c>
      <c r="IM100">
        <v>0</v>
      </c>
      <c r="IN100">
        <v>0</v>
      </c>
      <c r="IO100">
        <v>0</v>
      </c>
      <c r="IP100">
        <v>0</v>
      </c>
      <c r="IQ100">
        <v>12.195</v>
      </c>
      <c r="IR100">
        <v>7579</v>
      </c>
      <c r="IS100">
        <v>0</v>
      </c>
      <c r="IT100">
        <v>0</v>
      </c>
      <c r="IU100">
        <v>0</v>
      </c>
      <c r="IV100">
        <v>0</v>
      </c>
      <c r="IW100">
        <v>6215</v>
      </c>
      <c r="IX100">
        <v>0</v>
      </c>
      <c r="IY100">
        <v>0</v>
      </c>
      <c r="IZ100">
        <v>0</v>
      </c>
      <c r="JA100">
        <v>0</v>
      </c>
      <c r="JB100">
        <v>0</v>
      </c>
      <c r="JC100">
        <v>0</v>
      </c>
      <c r="JD100">
        <v>0</v>
      </c>
      <c r="JE100">
        <v>0</v>
      </c>
      <c r="JF100">
        <v>0</v>
      </c>
      <c r="JG100">
        <v>0</v>
      </c>
      <c r="JH100">
        <v>0</v>
      </c>
      <c r="JJ100">
        <v>0</v>
      </c>
      <c r="JK100">
        <v>0</v>
      </c>
      <c r="JL100">
        <v>0</v>
      </c>
      <c r="JM100">
        <v>0</v>
      </c>
      <c r="JO100">
        <v>4.8470000000000004</v>
      </c>
      <c r="JP100">
        <v>8.8780000000000001</v>
      </c>
      <c r="JQ100">
        <v>0.79100000000000004</v>
      </c>
      <c r="JR100">
        <v>40302</v>
      </c>
      <c r="JS100">
        <v>85899</v>
      </c>
      <c r="JT100">
        <v>8789</v>
      </c>
      <c r="JU100">
        <v>0</v>
      </c>
      <c r="JW100">
        <v>0</v>
      </c>
      <c r="JX100">
        <v>0</v>
      </c>
      <c r="JY100">
        <v>0</v>
      </c>
      <c r="JZ100">
        <v>0</v>
      </c>
      <c r="KD100">
        <v>0</v>
      </c>
      <c r="KE100">
        <v>7559</v>
      </c>
      <c r="KG100">
        <v>0</v>
      </c>
      <c r="KH100">
        <v>0</v>
      </c>
      <c r="KI100">
        <v>0</v>
      </c>
      <c r="KJ100">
        <v>1</v>
      </c>
      <c r="KK100">
        <v>1</v>
      </c>
      <c r="KL100">
        <v>622</v>
      </c>
      <c r="KM100">
        <v>622</v>
      </c>
      <c r="KN100">
        <v>0</v>
      </c>
      <c r="KO100">
        <v>0</v>
      </c>
      <c r="KP100">
        <v>0</v>
      </c>
      <c r="KQ100">
        <v>0</v>
      </c>
      <c r="KS100">
        <v>0</v>
      </c>
      <c r="KT100">
        <v>0</v>
      </c>
      <c r="KU100">
        <v>0</v>
      </c>
      <c r="KW100">
        <v>0</v>
      </c>
      <c r="KX100">
        <v>0</v>
      </c>
      <c r="KY100">
        <v>0</v>
      </c>
      <c r="KZ100">
        <v>0</v>
      </c>
      <c r="LA100">
        <v>0</v>
      </c>
      <c r="LB100">
        <v>0</v>
      </c>
      <c r="LD100">
        <v>0</v>
      </c>
      <c r="LE100">
        <v>0</v>
      </c>
      <c r="LF100">
        <v>0</v>
      </c>
      <c r="LG100">
        <v>0</v>
      </c>
      <c r="LH100">
        <v>0</v>
      </c>
      <c r="LI100">
        <v>0</v>
      </c>
      <c r="LJ100">
        <v>48.608000000000004</v>
      </c>
      <c r="LK100">
        <v>1</v>
      </c>
      <c r="LL100">
        <v>33540</v>
      </c>
      <c r="LM100">
        <v>1026</v>
      </c>
      <c r="LN100">
        <v>0</v>
      </c>
      <c r="LO100">
        <v>0</v>
      </c>
      <c r="LP100">
        <v>0</v>
      </c>
      <c r="LQ100">
        <v>0</v>
      </c>
      <c r="LR100">
        <v>0</v>
      </c>
      <c r="LS100">
        <v>0</v>
      </c>
      <c r="LT100">
        <v>0</v>
      </c>
      <c r="LU100">
        <v>0</v>
      </c>
      <c r="LV100">
        <v>0</v>
      </c>
      <c r="LW100">
        <v>0</v>
      </c>
      <c r="LX100">
        <v>0</v>
      </c>
      <c r="LY100">
        <v>0</v>
      </c>
      <c r="LZ100">
        <v>0</v>
      </c>
      <c r="MA100">
        <v>0</v>
      </c>
      <c r="MB100">
        <v>0</v>
      </c>
      <c r="MC100">
        <v>0</v>
      </c>
      <c r="MD100">
        <v>0</v>
      </c>
      <c r="ME100">
        <v>0</v>
      </c>
      <c r="MF100">
        <v>0</v>
      </c>
      <c r="MG100">
        <v>404935</v>
      </c>
      <c r="MH100">
        <v>0</v>
      </c>
      <c r="MI100">
        <v>0</v>
      </c>
      <c r="MJ100">
        <v>0</v>
      </c>
      <c r="MK100">
        <v>0</v>
      </c>
      <c r="ML100">
        <v>0</v>
      </c>
    </row>
    <row r="101" spans="1:350" customFormat="1" x14ac:dyDescent="0.3">
      <c r="A101">
        <v>45755</v>
      </c>
      <c r="B101" s="4">
        <v>101845</v>
      </c>
      <c r="C101">
        <v>9</v>
      </c>
      <c r="D101">
        <v>2026</v>
      </c>
      <c r="E101">
        <v>6215</v>
      </c>
      <c r="F101">
        <v>0</v>
      </c>
      <c r="G101">
        <v>17651.734</v>
      </c>
      <c r="H101">
        <v>16285.432000000001</v>
      </c>
      <c r="I101">
        <v>16285.432000000001</v>
      </c>
      <c r="J101">
        <v>17651.734</v>
      </c>
      <c r="K101">
        <v>0</v>
      </c>
      <c r="L101">
        <v>6215</v>
      </c>
      <c r="M101">
        <v>0</v>
      </c>
      <c r="N101">
        <v>0</v>
      </c>
      <c r="P101">
        <v>17711.945</v>
      </c>
      <c r="Q101">
        <v>0</v>
      </c>
      <c r="R101">
        <v>8344788</v>
      </c>
      <c r="S101">
        <v>471.13900000000001</v>
      </c>
      <c r="U101">
        <v>0</v>
      </c>
      <c r="V101">
        <v>7655.6050000000005</v>
      </c>
      <c r="W101">
        <v>4758253</v>
      </c>
      <c r="X101">
        <v>4758253</v>
      </c>
      <c r="Z101">
        <v>0</v>
      </c>
      <c r="AC101">
        <v>0</v>
      </c>
      <c r="AD101" t="s">
        <v>427</v>
      </c>
      <c r="AE101">
        <v>0</v>
      </c>
      <c r="AH101">
        <v>0</v>
      </c>
      <c r="AI101">
        <v>0</v>
      </c>
      <c r="AJ101">
        <v>6215</v>
      </c>
      <c r="AK101" t="s">
        <v>753</v>
      </c>
      <c r="AL101" t="s">
        <v>521</v>
      </c>
      <c r="AM101">
        <v>0</v>
      </c>
      <c r="AN101">
        <v>0</v>
      </c>
      <c r="AO101">
        <v>0</v>
      </c>
      <c r="AP101">
        <v>0</v>
      </c>
      <c r="AQ101">
        <v>0</v>
      </c>
      <c r="AS101">
        <v>0</v>
      </c>
      <c r="AT101">
        <v>0</v>
      </c>
      <c r="AU101">
        <v>0</v>
      </c>
      <c r="AV101">
        <v>0</v>
      </c>
      <c r="AW101">
        <v>214508921</v>
      </c>
      <c r="AX101">
        <v>211736304</v>
      </c>
      <c r="AY101">
        <v>0</v>
      </c>
      <c r="AZ101">
        <v>8344788</v>
      </c>
      <c r="BA101">
        <v>486.91700000000003</v>
      </c>
      <c r="BB101">
        <v>0</v>
      </c>
      <c r="BC101">
        <v>0</v>
      </c>
      <c r="BD101">
        <v>0</v>
      </c>
      <c r="BE101">
        <v>0</v>
      </c>
      <c r="BF101">
        <v>185844528</v>
      </c>
      <c r="BG101">
        <v>0</v>
      </c>
      <c r="BJ101">
        <v>0</v>
      </c>
      <c r="BK101">
        <v>0</v>
      </c>
      <c r="BL101">
        <v>0</v>
      </c>
      <c r="BM101">
        <v>0</v>
      </c>
      <c r="BN101">
        <v>0</v>
      </c>
      <c r="BO101">
        <v>0</v>
      </c>
      <c r="BP101">
        <v>0</v>
      </c>
      <c r="BQ101">
        <v>0</v>
      </c>
      <c r="BS101">
        <v>0</v>
      </c>
      <c r="BT101">
        <v>0</v>
      </c>
      <c r="BU101">
        <v>0</v>
      </c>
      <c r="BV101">
        <v>0</v>
      </c>
      <c r="BW101">
        <v>0</v>
      </c>
      <c r="BY101">
        <v>0</v>
      </c>
      <c r="CA101">
        <v>0</v>
      </c>
      <c r="CB101">
        <v>0</v>
      </c>
      <c r="CC101">
        <v>0</v>
      </c>
      <c r="CD101">
        <v>0</v>
      </c>
      <c r="CE101">
        <v>0</v>
      </c>
      <c r="CF101">
        <v>0</v>
      </c>
      <c r="CG101">
        <v>0</v>
      </c>
      <c r="CH101">
        <v>2810011</v>
      </c>
      <c r="CI101">
        <v>0</v>
      </c>
      <c r="CJ101">
        <v>4</v>
      </c>
      <c r="CK101">
        <v>0</v>
      </c>
      <c r="CL101">
        <v>0</v>
      </c>
      <c r="CN101">
        <v>0</v>
      </c>
      <c r="CO101">
        <v>1</v>
      </c>
      <c r="CP101">
        <v>0.53500000000000003</v>
      </c>
      <c r="CQ101">
        <v>31.5</v>
      </c>
      <c r="CR101">
        <v>17651.734</v>
      </c>
      <c r="CS101">
        <v>0</v>
      </c>
      <c r="CT101">
        <v>0</v>
      </c>
      <c r="CU101">
        <v>0</v>
      </c>
      <c r="CV101">
        <v>0</v>
      </c>
      <c r="CW101">
        <v>0</v>
      </c>
      <c r="CX101">
        <v>0</v>
      </c>
      <c r="CY101">
        <v>0</v>
      </c>
      <c r="CZ101">
        <v>0</v>
      </c>
      <c r="DB101">
        <v>101213960</v>
      </c>
      <c r="DC101">
        <v>0</v>
      </c>
      <c r="DD101">
        <v>0</v>
      </c>
      <c r="DE101">
        <v>29148738</v>
      </c>
      <c r="DF101">
        <v>29156751</v>
      </c>
      <c r="DG101">
        <v>4690.0630000000001</v>
      </c>
      <c r="DH101">
        <v>0</v>
      </c>
      <c r="DI101">
        <v>8013</v>
      </c>
      <c r="DK101">
        <v>0</v>
      </c>
      <c r="DL101">
        <v>0</v>
      </c>
      <c r="DM101">
        <v>14044677</v>
      </c>
      <c r="DN101">
        <v>37394</v>
      </c>
      <c r="DO101">
        <v>0</v>
      </c>
      <c r="DP101">
        <v>0</v>
      </c>
      <c r="DQ101">
        <v>0</v>
      </c>
      <c r="DR101">
        <v>0</v>
      </c>
      <c r="DS101">
        <v>0</v>
      </c>
      <c r="DT101">
        <v>0</v>
      </c>
      <c r="DU101">
        <v>0</v>
      </c>
      <c r="DV101">
        <v>0</v>
      </c>
      <c r="DW101">
        <v>0</v>
      </c>
      <c r="DX101">
        <v>0</v>
      </c>
      <c r="DY101">
        <v>0</v>
      </c>
      <c r="DZ101">
        <v>0</v>
      </c>
      <c r="EA101">
        <v>0.34100000000000003</v>
      </c>
      <c r="EB101">
        <v>0.3</v>
      </c>
      <c r="EC101">
        <v>432.94900000000001</v>
      </c>
      <c r="ED101">
        <v>3094395</v>
      </c>
      <c r="EE101">
        <v>0</v>
      </c>
      <c r="EF101">
        <v>0</v>
      </c>
      <c r="EG101">
        <v>0</v>
      </c>
      <c r="EH101">
        <v>10987676</v>
      </c>
      <c r="EI101">
        <v>0</v>
      </c>
      <c r="EJ101">
        <v>0</v>
      </c>
      <c r="EK101">
        <v>415.44400000000002</v>
      </c>
      <c r="EL101">
        <v>8.1750000000000007</v>
      </c>
      <c r="EM101">
        <v>112.27600000000001</v>
      </c>
      <c r="EN101">
        <v>33.652000000000001</v>
      </c>
      <c r="EO101">
        <v>0</v>
      </c>
      <c r="EP101">
        <v>0</v>
      </c>
      <c r="EQ101">
        <v>568.05799999999999</v>
      </c>
      <c r="ER101">
        <v>6.0449999999999999</v>
      </c>
      <c r="ES101">
        <v>1767.9290000000001</v>
      </c>
      <c r="ET101">
        <v>0</v>
      </c>
      <c r="EV101">
        <v>0</v>
      </c>
      <c r="EW101">
        <v>0</v>
      </c>
      <c r="EX101">
        <v>0</v>
      </c>
      <c r="EZ101">
        <v>179636003</v>
      </c>
      <c r="FA101">
        <v>0</v>
      </c>
      <c r="FB101">
        <v>187943397</v>
      </c>
      <c r="FC101">
        <v>0</v>
      </c>
      <c r="FD101">
        <v>0</v>
      </c>
      <c r="FE101">
        <v>27354872</v>
      </c>
      <c r="FF101">
        <v>4745429</v>
      </c>
      <c r="FG101">
        <v>7.0629999999999998E-2</v>
      </c>
      <c r="FH101">
        <v>3.1918000000000002E-2</v>
      </c>
      <c r="FI101">
        <v>0</v>
      </c>
      <c r="FJ101">
        <v>0</v>
      </c>
      <c r="FK101">
        <v>29902.578999999998</v>
      </c>
      <c r="FL101">
        <v>222853709</v>
      </c>
      <c r="FM101">
        <v>0</v>
      </c>
      <c r="FN101">
        <v>0</v>
      </c>
      <c r="FO101">
        <v>1966281</v>
      </c>
      <c r="FP101">
        <v>36504</v>
      </c>
      <c r="FQ101">
        <v>2002785</v>
      </c>
      <c r="FR101">
        <v>1966281</v>
      </c>
      <c r="FS101">
        <v>0</v>
      </c>
      <c r="FT101">
        <v>0</v>
      </c>
      <c r="FU101">
        <v>0</v>
      </c>
      <c r="FV101">
        <v>0</v>
      </c>
      <c r="FW101">
        <v>0</v>
      </c>
      <c r="FX101">
        <v>0</v>
      </c>
      <c r="FY101">
        <v>0</v>
      </c>
      <c r="GB101">
        <v>7750484</v>
      </c>
      <c r="GC101">
        <v>7750484</v>
      </c>
      <c r="GD101">
        <v>798.24400000000003</v>
      </c>
      <c r="GF101">
        <v>0</v>
      </c>
      <c r="GG101">
        <v>0</v>
      </c>
      <c r="GH101">
        <v>0</v>
      </c>
      <c r="GI101">
        <v>0</v>
      </c>
      <c r="GK101">
        <v>0</v>
      </c>
      <c r="GL101">
        <v>0</v>
      </c>
      <c r="GM101">
        <v>0</v>
      </c>
      <c r="GN101">
        <v>0</v>
      </c>
      <c r="GO101">
        <v>0</v>
      </c>
      <c r="GQ101">
        <v>0</v>
      </c>
      <c r="GR101">
        <v>0</v>
      </c>
      <c r="GS101">
        <v>0</v>
      </c>
      <c r="GT101">
        <v>0</v>
      </c>
      <c r="HB101">
        <v>379934357</v>
      </c>
      <c r="HC101">
        <v>3.9798E-2</v>
      </c>
      <c r="HD101">
        <v>2810011</v>
      </c>
      <c r="HE101">
        <v>0</v>
      </c>
      <c r="HF101">
        <v>21887621</v>
      </c>
      <c r="HG101">
        <v>382223</v>
      </c>
      <c r="HH101">
        <v>2678492</v>
      </c>
      <c r="HI101">
        <v>0</v>
      </c>
      <c r="HJ101">
        <v>1040213</v>
      </c>
      <c r="HK101">
        <v>75628</v>
      </c>
      <c r="HL101">
        <v>57850</v>
      </c>
      <c r="HM101">
        <v>1331000</v>
      </c>
      <c r="HN101">
        <v>1563460</v>
      </c>
      <c r="HO101">
        <v>0</v>
      </c>
      <c r="HP101">
        <v>0</v>
      </c>
      <c r="HQ101">
        <v>0</v>
      </c>
      <c r="HR101">
        <v>0</v>
      </c>
      <c r="HS101">
        <v>179598609</v>
      </c>
      <c r="HT101">
        <v>4745429</v>
      </c>
      <c r="HW101">
        <v>0</v>
      </c>
      <c r="HX101">
        <v>840</v>
      </c>
      <c r="HY101">
        <v>1383</v>
      </c>
      <c r="HZ101">
        <v>2872</v>
      </c>
      <c r="IA101">
        <v>4858</v>
      </c>
      <c r="IB101">
        <v>7925</v>
      </c>
      <c r="IC101">
        <v>17878</v>
      </c>
      <c r="ID101">
        <v>0</v>
      </c>
      <c r="IE101">
        <v>0.315</v>
      </c>
      <c r="IF101">
        <v>0</v>
      </c>
      <c r="IG101">
        <v>615</v>
      </c>
      <c r="IH101">
        <v>4309.7210000000005</v>
      </c>
      <c r="II101">
        <v>0</v>
      </c>
      <c r="IJ101">
        <v>7655.92</v>
      </c>
      <c r="IK101">
        <v>0</v>
      </c>
      <c r="IL101">
        <v>248</v>
      </c>
      <c r="IM101">
        <v>29</v>
      </c>
      <c r="IN101">
        <v>1</v>
      </c>
      <c r="IO101">
        <v>278</v>
      </c>
      <c r="IP101">
        <v>0</v>
      </c>
      <c r="IQ101">
        <v>7655.6050000000005</v>
      </c>
      <c r="IR101">
        <v>4757959</v>
      </c>
      <c r="IS101">
        <v>0</v>
      </c>
      <c r="IT101">
        <v>1240000</v>
      </c>
      <c r="IU101">
        <v>87000</v>
      </c>
      <c r="IV101">
        <v>4000</v>
      </c>
      <c r="IW101">
        <v>6215</v>
      </c>
      <c r="IX101">
        <v>294</v>
      </c>
      <c r="IY101">
        <v>0</v>
      </c>
      <c r="IZ101">
        <v>0</v>
      </c>
      <c r="JA101">
        <v>0</v>
      </c>
      <c r="JB101">
        <v>26</v>
      </c>
      <c r="JC101">
        <v>650863</v>
      </c>
      <c r="JD101">
        <v>47</v>
      </c>
      <c r="JE101">
        <v>652521</v>
      </c>
      <c r="JF101">
        <v>31</v>
      </c>
      <c r="JG101">
        <v>218576</v>
      </c>
      <c r="JH101">
        <v>41500</v>
      </c>
      <c r="JJ101">
        <v>0</v>
      </c>
      <c r="JK101">
        <v>0</v>
      </c>
      <c r="JL101">
        <v>0</v>
      </c>
      <c r="JM101">
        <v>0</v>
      </c>
      <c r="JO101">
        <v>3.1110000000000002</v>
      </c>
      <c r="JP101">
        <v>773.346</v>
      </c>
      <c r="JQ101">
        <v>21.787000000000003</v>
      </c>
      <c r="JR101">
        <v>25868</v>
      </c>
      <c r="JS101">
        <v>7482525</v>
      </c>
      <c r="JT101">
        <v>242091</v>
      </c>
      <c r="JU101">
        <v>0</v>
      </c>
      <c r="JW101">
        <v>0</v>
      </c>
      <c r="JX101">
        <v>0</v>
      </c>
      <c r="JY101">
        <v>0</v>
      </c>
      <c r="JZ101">
        <v>0</v>
      </c>
      <c r="KD101">
        <v>0</v>
      </c>
      <c r="KE101">
        <v>7559</v>
      </c>
      <c r="KG101">
        <v>0</v>
      </c>
      <c r="KH101">
        <v>0</v>
      </c>
      <c r="KI101">
        <v>0</v>
      </c>
      <c r="KJ101">
        <v>338</v>
      </c>
      <c r="KK101">
        <v>277</v>
      </c>
      <c r="KL101">
        <v>210067</v>
      </c>
      <c r="KM101">
        <v>172156</v>
      </c>
      <c r="KN101">
        <v>0</v>
      </c>
      <c r="KO101">
        <v>0</v>
      </c>
      <c r="KP101">
        <v>0</v>
      </c>
      <c r="KQ101">
        <v>0</v>
      </c>
      <c r="KS101">
        <v>0</v>
      </c>
      <c r="KT101">
        <v>0</v>
      </c>
      <c r="KU101">
        <v>0</v>
      </c>
      <c r="KW101">
        <v>0</v>
      </c>
      <c r="KX101">
        <v>0</v>
      </c>
      <c r="KY101">
        <v>0</v>
      </c>
      <c r="KZ101">
        <v>0</v>
      </c>
      <c r="LA101">
        <v>0</v>
      </c>
      <c r="LB101">
        <v>0</v>
      </c>
      <c r="LD101">
        <v>0</v>
      </c>
      <c r="LE101">
        <v>0</v>
      </c>
      <c r="LF101">
        <v>0</v>
      </c>
      <c r="LG101">
        <v>0</v>
      </c>
      <c r="LH101">
        <v>0</v>
      </c>
      <c r="LI101">
        <v>0</v>
      </c>
      <c r="LJ101">
        <v>15918.165000000001</v>
      </c>
      <c r="LK101">
        <v>21</v>
      </c>
      <c r="LL101">
        <v>704340</v>
      </c>
      <c r="LM101">
        <v>335873</v>
      </c>
      <c r="LN101">
        <v>0</v>
      </c>
      <c r="LO101">
        <v>0</v>
      </c>
      <c r="LP101">
        <v>0</v>
      </c>
      <c r="LQ101">
        <v>0</v>
      </c>
      <c r="LR101">
        <v>0</v>
      </c>
      <c r="LS101">
        <v>0</v>
      </c>
      <c r="LT101">
        <v>0</v>
      </c>
      <c r="LU101">
        <v>0</v>
      </c>
      <c r="LV101">
        <v>0</v>
      </c>
      <c r="LW101">
        <v>0</v>
      </c>
      <c r="LX101">
        <v>0</v>
      </c>
      <c r="LY101">
        <v>0</v>
      </c>
      <c r="LZ101">
        <v>0</v>
      </c>
      <c r="MA101">
        <v>0</v>
      </c>
      <c r="MB101">
        <v>0</v>
      </c>
      <c r="MC101">
        <v>0</v>
      </c>
      <c r="MD101">
        <v>0</v>
      </c>
      <c r="ME101">
        <v>0</v>
      </c>
      <c r="MF101">
        <v>0</v>
      </c>
      <c r="MG101">
        <v>214508921</v>
      </c>
      <c r="MH101">
        <v>0</v>
      </c>
      <c r="MI101">
        <v>0</v>
      </c>
      <c r="MJ101">
        <v>0</v>
      </c>
      <c r="MK101">
        <v>0</v>
      </c>
      <c r="ML101">
        <v>0</v>
      </c>
    </row>
    <row r="102" spans="1:350" customFormat="1" x14ac:dyDescent="0.3">
      <c r="A102">
        <v>45755</v>
      </c>
      <c r="B102" s="4">
        <v>101846</v>
      </c>
      <c r="C102">
        <v>9</v>
      </c>
      <c r="D102">
        <v>2026</v>
      </c>
      <c r="E102">
        <v>6215</v>
      </c>
      <c r="F102">
        <v>0</v>
      </c>
      <c r="G102">
        <v>3450.2540000000004</v>
      </c>
      <c r="H102">
        <v>3082.1080000000002</v>
      </c>
      <c r="I102">
        <v>3082.1080000000002</v>
      </c>
      <c r="J102">
        <v>3450.2540000000004</v>
      </c>
      <c r="K102">
        <v>0</v>
      </c>
      <c r="L102">
        <v>6215</v>
      </c>
      <c r="M102">
        <v>0</v>
      </c>
      <c r="N102">
        <v>0</v>
      </c>
      <c r="P102">
        <v>3457.2130000000002</v>
      </c>
      <c r="Q102">
        <v>0</v>
      </c>
      <c r="R102">
        <v>1628828</v>
      </c>
      <c r="S102">
        <v>471.13900000000001</v>
      </c>
      <c r="U102">
        <v>0</v>
      </c>
      <c r="V102">
        <v>1339.3130000000001</v>
      </c>
      <c r="W102">
        <v>832383</v>
      </c>
      <c r="X102">
        <v>832383</v>
      </c>
      <c r="Z102">
        <v>0</v>
      </c>
      <c r="AC102">
        <v>0</v>
      </c>
      <c r="AD102" t="s">
        <v>427</v>
      </c>
      <c r="AE102">
        <v>0</v>
      </c>
      <c r="AH102">
        <v>0</v>
      </c>
      <c r="AI102">
        <v>0</v>
      </c>
      <c r="AJ102">
        <v>6215</v>
      </c>
      <c r="AK102" t="s">
        <v>753</v>
      </c>
      <c r="AL102" t="s">
        <v>522</v>
      </c>
      <c r="AM102">
        <v>0</v>
      </c>
      <c r="AN102">
        <v>0</v>
      </c>
      <c r="AO102">
        <v>0</v>
      </c>
      <c r="AP102">
        <v>0</v>
      </c>
      <c r="AQ102">
        <v>0</v>
      </c>
      <c r="AS102">
        <v>0</v>
      </c>
      <c r="AT102">
        <v>0</v>
      </c>
      <c r="AU102">
        <v>0</v>
      </c>
      <c r="AV102">
        <v>0</v>
      </c>
      <c r="AW102">
        <v>41925884</v>
      </c>
      <c r="AX102">
        <v>41383976</v>
      </c>
      <c r="AY102">
        <v>0</v>
      </c>
      <c r="AZ102">
        <v>1628828</v>
      </c>
      <c r="BA102">
        <v>76.417000000000002</v>
      </c>
      <c r="BB102">
        <v>73346</v>
      </c>
      <c r="BC102">
        <v>72878</v>
      </c>
      <c r="BD102">
        <v>172.51300000000001</v>
      </c>
      <c r="BE102">
        <v>468</v>
      </c>
      <c r="BF102">
        <v>36657779</v>
      </c>
      <c r="BG102">
        <v>0</v>
      </c>
      <c r="BJ102">
        <v>0</v>
      </c>
      <c r="BK102">
        <v>0</v>
      </c>
      <c r="BL102">
        <v>0</v>
      </c>
      <c r="BM102">
        <v>0</v>
      </c>
      <c r="BN102">
        <v>0</v>
      </c>
      <c r="BO102">
        <v>0</v>
      </c>
      <c r="BP102">
        <v>0</v>
      </c>
      <c r="BQ102">
        <v>358</v>
      </c>
      <c r="BS102">
        <v>0</v>
      </c>
      <c r="BT102">
        <v>0</v>
      </c>
      <c r="BU102">
        <v>0</v>
      </c>
      <c r="BV102">
        <v>0</v>
      </c>
      <c r="BW102">
        <v>0</v>
      </c>
      <c r="BY102">
        <v>0</v>
      </c>
      <c r="CA102">
        <v>0</v>
      </c>
      <c r="CB102">
        <v>0</v>
      </c>
      <c r="CC102">
        <v>0</v>
      </c>
      <c r="CD102">
        <v>0</v>
      </c>
      <c r="CE102">
        <v>0</v>
      </c>
      <c r="CF102">
        <v>0</v>
      </c>
      <c r="CG102">
        <v>0</v>
      </c>
      <c r="CH102">
        <v>549252</v>
      </c>
      <c r="CI102">
        <v>0</v>
      </c>
      <c r="CJ102">
        <v>4</v>
      </c>
      <c r="CK102">
        <v>0</v>
      </c>
      <c r="CL102">
        <v>0</v>
      </c>
      <c r="CN102">
        <v>0</v>
      </c>
      <c r="CO102">
        <v>1</v>
      </c>
      <c r="CP102">
        <v>0</v>
      </c>
      <c r="CQ102">
        <v>0</v>
      </c>
      <c r="CR102">
        <v>3450.2540000000004</v>
      </c>
      <c r="CS102">
        <v>0</v>
      </c>
      <c r="CT102">
        <v>0</v>
      </c>
      <c r="CU102">
        <v>0</v>
      </c>
      <c r="CV102">
        <v>0</v>
      </c>
      <c r="CW102">
        <v>0</v>
      </c>
      <c r="CX102">
        <v>0</v>
      </c>
      <c r="CY102">
        <v>0</v>
      </c>
      <c r="CZ102">
        <v>0</v>
      </c>
      <c r="DB102">
        <v>19155301</v>
      </c>
      <c r="DC102">
        <v>0</v>
      </c>
      <c r="DD102">
        <v>0</v>
      </c>
      <c r="DE102">
        <v>4618600</v>
      </c>
      <c r="DF102">
        <v>4618600</v>
      </c>
      <c r="DG102">
        <v>743.13800000000003</v>
      </c>
      <c r="DH102">
        <v>0</v>
      </c>
      <c r="DI102">
        <v>0</v>
      </c>
      <c r="DK102">
        <v>0</v>
      </c>
      <c r="DL102">
        <v>0</v>
      </c>
      <c r="DM102">
        <v>2582630</v>
      </c>
      <c r="DN102">
        <v>6876</v>
      </c>
      <c r="DO102">
        <v>0</v>
      </c>
      <c r="DP102">
        <v>0</v>
      </c>
      <c r="DQ102">
        <v>0</v>
      </c>
      <c r="DR102">
        <v>0</v>
      </c>
      <c r="DS102">
        <v>0</v>
      </c>
      <c r="DT102">
        <v>0</v>
      </c>
      <c r="DU102">
        <v>0</v>
      </c>
      <c r="DV102">
        <v>0</v>
      </c>
      <c r="DW102">
        <v>0</v>
      </c>
      <c r="DX102">
        <v>0</v>
      </c>
      <c r="DY102">
        <v>0</v>
      </c>
      <c r="DZ102">
        <v>0</v>
      </c>
      <c r="EA102">
        <v>5.5E-2</v>
      </c>
      <c r="EB102">
        <v>0</v>
      </c>
      <c r="EC102">
        <v>89.38300000000001</v>
      </c>
      <c r="ED102">
        <v>638843</v>
      </c>
      <c r="EE102">
        <v>0</v>
      </c>
      <c r="EF102">
        <v>0</v>
      </c>
      <c r="EG102">
        <v>0.20100000000000001</v>
      </c>
      <c r="EH102">
        <v>1950663</v>
      </c>
      <c r="EI102">
        <v>0</v>
      </c>
      <c r="EJ102">
        <v>0</v>
      </c>
      <c r="EK102">
        <v>80.753</v>
      </c>
      <c r="EL102">
        <v>0</v>
      </c>
      <c r="EM102">
        <v>13.469000000000001</v>
      </c>
      <c r="EN102">
        <v>6.0760000000000005</v>
      </c>
      <c r="EO102">
        <v>0</v>
      </c>
      <c r="EP102">
        <v>0</v>
      </c>
      <c r="EQ102">
        <v>100.554</v>
      </c>
      <c r="ER102">
        <v>0</v>
      </c>
      <c r="ES102">
        <v>313.86400000000003</v>
      </c>
      <c r="ET102">
        <v>0</v>
      </c>
      <c r="EV102">
        <v>0</v>
      </c>
      <c r="EW102">
        <v>0</v>
      </c>
      <c r="EX102">
        <v>0</v>
      </c>
      <c r="EZ102">
        <v>35052201</v>
      </c>
      <c r="FA102">
        <v>0</v>
      </c>
      <c r="FB102">
        <v>36673685</v>
      </c>
      <c r="FC102">
        <v>0</v>
      </c>
      <c r="FD102">
        <v>0</v>
      </c>
      <c r="FE102">
        <v>5395741</v>
      </c>
      <c r="FF102">
        <v>936034</v>
      </c>
      <c r="FG102">
        <v>7.0629999999999998E-2</v>
      </c>
      <c r="FH102">
        <v>3.1918000000000002E-2</v>
      </c>
      <c r="FI102">
        <v>0</v>
      </c>
      <c r="FJ102">
        <v>0</v>
      </c>
      <c r="FK102">
        <v>5898.2750000000005</v>
      </c>
      <c r="FL102">
        <v>43554712</v>
      </c>
      <c r="FM102">
        <v>0</v>
      </c>
      <c r="FN102">
        <v>0</v>
      </c>
      <c r="FO102">
        <v>0</v>
      </c>
      <c r="FP102">
        <v>0</v>
      </c>
      <c r="FQ102">
        <v>0</v>
      </c>
      <c r="FR102">
        <v>0</v>
      </c>
      <c r="FS102">
        <v>0</v>
      </c>
      <c r="FT102">
        <v>0</v>
      </c>
      <c r="FU102">
        <v>0</v>
      </c>
      <c r="FV102">
        <v>0</v>
      </c>
      <c r="FW102">
        <v>0</v>
      </c>
      <c r="FX102">
        <v>0</v>
      </c>
      <c r="FY102">
        <v>0</v>
      </c>
      <c r="GB102">
        <v>2778153</v>
      </c>
      <c r="GC102">
        <v>2778153</v>
      </c>
      <c r="GD102">
        <v>267.59199999999998</v>
      </c>
      <c r="GF102">
        <v>0</v>
      </c>
      <c r="GG102">
        <v>0</v>
      </c>
      <c r="GH102">
        <v>0</v>
      </c>
      <c r="GI102">
        <v>0</v>
      </c>
      <c r="GK102">
        <v>0</v>
      </c>
      <c r="GL102">
        <v>0</v>
      </c>
      <c r="GM102">
        <v>0</v>
      </c>
      <c r="GN102">
        <v>0</v>
      </c>
      <c r="GO102">
        <v>0</v>
      </c>
      <c r="GQ102">
        <v>0</v>
      </c>
      <c r="GR102">
        <v>0</v>
      </c>
      <c r="GS102">
        <v>0</v>
      </c>
      <c r="GT102">
        <v>0</v>
      </c>
      <c r="HB102">
        <v>379934357</v>
      </c>
      <c r="HC102">
        <v>3.9798E-2</v>
      </c>
      <c r="HD102">
        <v>549252</v>
      </c>
      <c r="HE102">
        <v>0</v>
      </c>
      <c r="HF102">
        <v>4142353</v>
      </c>
      <c r="HG102">
        <v>36669</v>
      </c>
      <c r="HH102">
        <v>572312</v>
      </c>
      <c r="HI102">
        <v>0</v>
      </c>
      <c r="HJ102">
        <v>234947</v>
      </c>
      <c r="HK102">
        <v>13746</v>
      </c>
      <c r="HL102">
        <v>9504</v>
      </c>
      <c r="HM102">
        <v>381000</v>
      </c>
      <c r="HN102">
        <v>1243209</v>
      </c>
      <c r="HO102">
        <v>0</v>
      </c>
      <c r="HP102">
        <v>0</v>
      </c>
      <c r="HQ102">
        <v>0</v>
      </c>
      <c r="HR102">
        <v>0</v>
      </c>
      <c r="HS102">
        <v>35044857</v>
      </c>
      <c r="HT102">
        <v>936034</v>
      </c>
      <c r="HW102">
        <v>0</v>
      </c>
      <c r="HX102">
        <v>287</v>
      </c>
      <c r="HY102">
        <v>307</v>
      </c>
      <c r="HZ102">
        <v>556</v>
      </c>
      <c r="IA102">
        <v>772</v>
      </c>
      <c r="IB102">
        <v>960</v>
      </c>
      <c r="IC102">
        <v>2882</v>
      </c>
      <c r="ID102">
        <v>0</v>
      </c>
      <c r="IE102">
        <v>0</v>
      </c>
      <c r="IF102">
        <v>0</v>
      </c>
      <c r="IG102">
        <v>59</v>
      </c>
      <c r="IH102">
        <v>920.85599999999999</v>
      </c>
      <c r="II102">
        <v>0</v>
      </c>
      <c r="IJ102">
        <v>1339.3130000000001</v>
      </c>
      <c r="IK102">
        <v>0</v>
      </c>
      <c r="IL102">
        <v>64</v>
      </c>
      <c r="IM102">
        <v>19</v>
      </c>
      <c r="IN102">
        <v>1</v>
      </c>
      <c r="IO102">
        <v>84</v>
      </c>
      <c r="IP102">
        <v>0</v>
      </c>
      <c r="IQ102">
        <v>1339.3130000000001</v>
      </c>
      <c r="IR102">
        <v>832383</v>
      </c>
      <c r="IS102">
        <v>0</v>
      </c>
      <c r="IT102">
        <v>320000</v>
      </c>
      <c r="IU102">
        <v>57000</v>
      </c>
      <c r="IV102">
        <v>4000</v>
      </c>
      <c r="IW102">
        <v>6215</v>
      </c>
      <c r="IX102">
        <v>0</v>
      </c>
      <c r="IY102">
        <v>0</v>
      </c>
      <c r="IZ102">
        <v>0</v>
      </c>
      <c r="JA102">
        <v>0</v>
      </c>
      <c r="JB102">
        <v>24</v>
      </c>
      <c r="JC102">
        <v>558996</v>
      </c>
      <c r="JD102">
        <v>41</v>
      </c>
      <c r="JE102">
        <v>527014</v>
      </c>
      <c r="JF102">
        <v>23</v>
      </c>
      <c r="JG102">
        <v>135199</v>
      </c>
      <c r="JH102">
        <v>22000</v>
      </c>
      <c r="JJ102">
        <v>0</v>
      </c>
      <c r="JK102">
        <v>0</v>
      </c>
      <c r="JL102">
        <v>0</v>
      </c>
      <c r="JM102">
        <v>0</v>
      </c>
      <c r="JO102">
        <v>0</v>
      </c>
      <c r="JP102">
        <v>135.953</v>
      </c>
      <c r="JQ102">
        <v>131.63900000000001</v>
      </c>
      <c r="JR102">
        <v>0</v>
      </c>
      <c r="JS102">
        <v>1315416</v>
      </c>
      <c r="JT102">
        <v>1462737</v>
      </c>
      <c r="JU102">
        <v>75052</v>
      </c>
      <c r="JW102">
        <v>0</v>
      </c>
      <c r="JX102">
        <v>0</v>
      </c>
      <c r="JY102">
        <v>0</v>
      </c>
      <c r="JZ102">
        <v>0</v>
      </c>
      <c r="KD102">
        <v>75264</v>
      </c>
      <c r="KE102">
        <v>7559</v>
      </c>
      <c r="KG102">
        <v>0</v>
      </c>
      <c r="KH102">
        <v>0</v>
      </c>
      <c r="KI102">
        <v>0</v>
      </c>
      <c r="KJ102">
        <v>34</v>
      </c>
      <c r="KK102">
        <v>25</v>
      </c>
      <c r="KL102">
        <v>21131</v>
      </c>
      <c r="KM102">
        <v>15538</v>
      </c>
      <c r="KN102">
        <v>0</v>
      </c>
      <c r="KO102">
        <v>0</v>
      </c>
      <c r="KP102">
        <v>0</v>
      </c>
      <c r="KQ102">
        <v>0</v>
      </c>
      <c r="KS102">
        <v>0</v>
      </c>
      <c r="KT102">
        <v>0</v>
      </c>
      <c r="KU102">
        <v>0</v>
      </c>
      <c r="KW102">
        <v>0</v>
      </c>
      <c r="KX102">
        <v>0</v>
      </c>
      <c r="KY102">
        <v>0</v>
      </c>
      <c r="KZ102">
        <v>0</v>
      </c>
      <c r="LA102">
        <v>0</v>
      </c>
      <c r="LB102">
        <v>0</v>
      </c>
      <c r="LD102">
        <v>0</v>
      </c>
      <c r="LE102">
        <v>0</v>
      </c>
      <c r="LF102">
        <v>0</v>
      </c>
      <c r="LG102">
        <v>0</v>
      </c>
      <c r="LH102">
        <v>0</v>
      </c>
      <c r="LI102">
        <v>0</v>
      </c>
      <c r="LJ102">
        <v>3187.069</v>
      </c>
      <c r="LK102">
        <v>5</v>
      </c>
      <c r="LL102">
        <v>167700</v>
      </c>
      <c r="LM102">
        <v>67247</v>
      </c>
      <c r="LN102">
        <v>0</v>
      </c>
      <c r="LO102">
        <v>0</v>
      </c>
      <c r="LP102">
        <v>0</v>
      </c>
      <c r="LQ102">
        <v>0</v>
      </c>
      <c r="LR102">
        <v>0</v>
      </c>
      <c r="LS102">
        <v>0</v>
      </c>
      <c r="LT102">
        <v>0</v>
      </c>
      <c r="LU102">
        <v>0</v>
      </c>
      <c r="LV102">
        <v>0</v>
      </c>
      <c r="LW102">
        <v>0</v>
      </c>
      <c r="LX102">
        <v>0</v>
      </c>
      <c r="LY102">
        <v>0</v>
      </c>
      <c r="LZ102">
        <v>0</v>
      </c>
      <c r="MA102">
        <v>0</v>
      </c>
      <c r="MB102">
        <v>0</v>
      </c>
      <c r="MC102">
        <v>0</v>
      </c>
      <c r="MD102">
        <v>0</v>
      </c>
      <c r="ME102">
        <v>0</v>
      </c>
      <c r="MF102">
        <v>0</v>
      </c>
      <c r="MG102">
        <v>41925884</v>
      </c>
      <c r="MH102">
        <v>0</v>
      </c>
      <c r="MI102">
        <v>0</v>
      </c>
      <c r="MJ102">
        <v>0</v>
      </c>
      <c r="MK102">
        <v>0</v>
      </c>
      <c r="ML102">
        <v>0</v>
      </c>
    </row>
    <row r="103" spans="1:350" customFormat="1" x14ac:dyDescent="0.3">
      <c r="A103">
        <v>45755</v>
      </c>
      <c r="B103" s="4">
        <v>101847</v>
      </c>
      <c r="C103">
        <v>9</v>
      </c>
      <c r="D103">
        <v>2026</v>
      </c>
      <c r="E103">
        <v>6215</v>
      </c>
      <c r="F103">
        <v>0</v>
      </c>
      <c r="G103">
        <v>536.23300000000006</v>
      </c>
      <c r="H103">
        <v>516.21</v>
      </c>
      <c r="I103">
        <v>516.21</v>
      </c>
      <c r="J103">
        <v>536.23300000000006</v>
      </c>
      <c r="K103">
        <v>0</v>
      </c>
      <c r="L103">
        <v>6215</v>
      </c>
      <c r="M103">
        <v>0</v>
      </c>
      <c r="N103">
        <v>0</v>
      </c>
      <c r="P103">
        <v>534.31700000000001</v>
      </c>
      <c r="Q103">
        <v>0</v>
      </c>
      <c r="R103">
        <v>251738</v>
      </c>
      <c r="S103">
        <v>471.13900000000001</v>
      </c>
      <c r="U103">
        <v>0</v>
      </c>
      <c r="V103">
        <v>0</v>
      </c>
      <c r="W103">
        <v>0</v>
      </c>
      <c r="X103">
        <v>0</v>
      </c>
      <c r="Z103">
        <v>0</v>
      </c>
      <c r="AC103">
        <v>0</v>
      </c>
      <c r="AD103" t="s">
        <v>427</v>
      </c>
      <c r="AE103">
        <v>0</v>
      </c>
      <c r="AH103">
        <v>0</v>
      </c>
      <c r="AI103">
        <v>0</v>
      </c>
      <c r="AJ103">
        <v>6215</v>
      </c>
      <c r="AK103" t="s">
        <v>753</v>
      </c>
      <c r="AL103" t="s">
        <v>523</v>
      </c>
      <c r="AM103">
        <v>0</v>
      </c>
      <c r="AN103">
        <v>0</v>
      </c>
      <c r="AO103">
        <v>0</v>
      </c>
      <c r="AP103">
        <v>0</v>
      </c>
      <c r="AQ103">
        <v>0</v>
      </c>
      <c r="AS103">
        <v>0</v>
      </c>
      <c r="AT103">
        <v>0</v>
      </c>
      <c r="AU103">
        <v>0</v>
      </c>
      <c r="AV103">
        <v>0</v>
      </c>
      <c r="AW103">
        <v>5881268</v>
      </c>
      <c r="AX103">
        <v>5796998</v>
      </c>
      <c r="AY103">
        <v>0</v>
      </c>
      <c r="AZ103">
        <v>251738</v>
      </c>
      <c r="BA103">
        <v>9.75</v>
      </c>
      <c r="BB103">
        <v>0</v>
      </c>
      <c r="BC103">
        <v>0</v>
      </c>
      <c r="BD103">
        <v>0</v>
      </c>
      <c r="BE103">
        <v>0</v>
      </c>
      <c r="BF103">
        <v>5157840</v>
      </c>
      <c r="BG103">
        <v>0</v>
      </c>
      <c r="BJ103">
        <v>0</v>
      </c>
      <c r="BK103">
        <v>0</v>
      </c>
      <c r="BL103">
        <v>0</v>
      </c>
      <c r="BM103">
        <v>0</v>
      </c>
      <c r="BN103">
        <v>0</v>
      </c>
      <c r="BO103">
        <v>0</v>
      </c>
      <c r="BP103">
        <v>0</v>
      </c>
      <c r="BQ103">
        <v>836</v>
      </c>
      <c r="BS103">
        <v>0</v>
      </c>
      <c r="BT103">
        <v>0</v>
      </c>
      <c r="BU103">
        <v>0</v>
      </c>
      <c r="BV103">
        <v>0</v>
      </c>
      <c r="BW103">
        <v>0</v>
      </c>
      <c r="BY103">
        <v>0</v>
      </c>
      <c r="CA103">
        <v>0</v>
      </c>
      <c r="CB103">
        <v>0</v>
      </c>
      <c r="CC103">
        <v>0</v>
      </c>
      <c r="CD103">
        <v>0</v>
      </c>
      <c r="CE103">
        <v>0</v>
      </c>
      <c r="CF103">
        <v>0</v>
      </c>
      <c r="CG103">
        <v>0</v>
      </c>
      <c r="CH103">
        <v>85364</v>
      </c>
      <c r="CI103">
        <v>0</v>
      </c>
      <c r="CJ103">
        <v>4</v>
      </c>
      <c r="CK103">
        <v>0</v>
      </c>
      <c r="CL103">
        <v>0</v>
      </c>
      <c r="CN103">
        <v>0</v>
      </c>
      <c r="CO103">
        <v>1</v>
      </c>
      <c r="CP103">
        <v>0</v>
      </c>
      <c r="CQ103">
        <v>0</v>
      </c>
      <c r="CR103">
        <v>536.23300000000006</v>
      </c>
      <c r="CS103">
        <v>0</v>
      </c>
      <c r="CT103">
        <v>0</v>
      </c>
      <c r="CU103">
        <v>0</v>
      </c>
      <c r="CV103">
        <v>0</v>
      </c>
      <c r="CW103">
        <v>0</v>
      </c>
      <c r="CX103">
        <v>0</v>
      </c>
      <c r="CY103">
        <v>0</v>
      </c>
      <c r="CZ103">
        <v>0</v>
      </c>
      <c r="DB103">
        <v>3208245</v>
      </c>
      <c r="DC103">
        <v>0</v>
      </c>
      <c r="DD103">
        <v>0</v>
      </c>
      <c r="DE103">
        <v>698954</v>
      </c>
      <c r="DF103">
        <v>698954</v>
      </c>
      <c r="DG103">
        <v>112.46300000000001</v>
      </c>
      <c r="DH103">
        <v>0</v>
      </c>
      <c r="DI103">
        <v>0</v>
      </c>
      <c r="DK103">
        <v>3098</v>
      </c>
      <c r="DL103">
        <v>0</v>
      </c>
      <c r="DM103">
        <v>410746</v>
      </c>
      <c r="DN103">
        <v>1094</v>
      </c>
      <c r="DO103">
        <v>0</v>
      </c>
      <c r="DP103">
        <v>0</v>
      </c>
      <c r="DQ103">
        <v>0</v>
      </c>
      <c r="DR103">
        <v>0</v>
      </c>
      <c r="DS103">
        <v>0</v>
      </c>
      <c r="DT103">
        <v>0</v>
      </c>
      <c r="DU103">
        <v>0</v>
      </c>
      <c r="DV103">
        <v>0</v>
      </c>
      <c r="DW103">
        <v>0</v>
      </c>
      <c r="DX103">
        <v>0</v>
      </c>
      <c r="DY103">
        <v>0</v>
      </c>
      <c r="DZ103">
        <v>0</v>
      </c>
      <c r="EA103">
        <v>0</v>
      </c>
      <c r="EB103">
        <v>0</v>
      </c>
      <c r="EC103">
        <v>4.55</v>
      </c>
      <c r="ED103">
        <v>32520</v>
      </c>
      <c r="EE103">
        <v>0</v>
      </c>
      <c r="EF103">
        <v>0</v>
      </c>
      <c r="EG103">
        <v>0</v>
      </c>
      <c r="EH103">
        <v>379320</v>
      </c>
      <c r="EI103">
        <v>0</v>
      </c>
      <c r="EJ103">
        <v>0</v>
      </c>
      <c r="EK103">
        <v>19.541</v>
      </c>
      <c r="EL103">
        <v>0</v>
      </c>
      <c r="EM103">
        <v>0</v>
      </c>
      <c r="EN103">
        <v>0.48200000000000004</v>
      </c>
      <c r="EO103">
        <v>0</v>
      </c>
      <c r="EP103">
        <v>0</v>
      </c>
      <c r="EQ103">
        <v>20.023</v>
      </c>
      <c r="ER103">
        <v>0</v>
      </c>
      <c r="ES103">
        <v>61.033000000000001</v>
      </c>
      <c r="ET103">
        <v>0</v>
      </c>
      <c r="EV103">
        <v>0</v>
      </c>
      <c r="EW103">
        <v>0</v>
      </c>
      <c r="EX103">
        <v>0</v>
      </c>
      <c r="EZ103">
        <v>4906102</v>
      </c>
      <c r="FA103">
        <v>0</v>
      </c>
      <c r="FB103">
        <v>5156746</v>
      </c>
      <c r="FC103">
        <v>0</v>
      </c>
      <c r="FD103">
        <v>0</v>
      </c>
      <c r="FE103">
        <v>759194</v>
      </c>
      <c r="FF103">
        <v>131702</v>
      </c>
      <c r="FG103">
        <v>7.0629999999999998E-2</v>
      </c>
      <c r="FH103">
        <v>3.1918000000000002E-2</v>
      </c>
      <c r="FI103">
        <v>0</v>
      </c>
      <c r="FJ103">
        <v>0</v>
      </c>
      <c r="FK103">
        <v>829.90200000000004</v>
      </c>
      <c r="FL103">
        <v>6133006</v>
      </c>
      <c r="FM103">
        <v>0</v>
      </c>
      <c r="FN103">
        <v>0</v>
      </c>
      <c r="FO103">
        <v>0</v>
      </c>
      <c r="FP103">
        <v>0</v>
      </c>
      <c r="FQ103">
        <v>0</v>
      </c>
      <c r="FR103">
        <v>0</v>
      </c>
      <c r="FS103">
        <v>0</v>
      </c>
      <c r="FT103">
        <v>0</v>
      </c>
      <c r="FU103">
        <v>0</v>
      </c>
      <c r="FV103">
        <v>0</v>
      </c>
      <c r="FW103">
        <v>0</v>
      </c>
      <c r="FX103">
        <v>0</v>
      </c>
      <c r="FY103">
        <v>0</v>
      </c>
      <c r="GB103">
        <v>0</v>
      </c>
      <c r="GC103">
        <v>0</v>
      </c>
      <c r="GD103">
        <v>0</v>
      </c>
      <c r="GF103">
        <v>0</v>
      </c>
      <c r="GG103">
        <v>0</v>
      </c>
      <c r="GH103">
        <v>0</v>
      </c>
      <c r="GI103">
        <v>0</v>
      </c>
      <c r="GK103">
        <v>0</v>
      </c>
      <c r="GL103">
        <v>0</v>
      </c>
      <c r="GM103">
        <v>0</v>
      </c>
      <c r="GN103">
        <v>0</v>
      </c>
      <c r="GO103">
        <v>0</v>
      </c>
      <c r="GQ103">
        <v>0</v>
      </c>
      <c r="GR103">
        <v>0</v>
      </c>
      <c r="GS103">
        <v>0</v>
      </c>
      <c r="GT103">
        <v>0</v>
      </c>
      <c r="HB103">
        <v>379934357</v>
      </c>
      <c r="HC103">
        <v>3.9798E-2</v>
      </c>
      <c r="HD103">
        <v>85364</v>
      </c>
      <c r="HE103">
        <v>0</v>
      </c>
      <c r="HF103">
        <v>693786</v>
      </c>
      <c r="HG103">
        <v>0</v>
      </c>
      <c r="HH103">
        <v>102206</v>
      </c>
      <c r="HI103">
        <v>0</v>
      </c>
      <c r="HJ103">
        <v>42809</v>
      </c>
      <c r="HK103">
        <v>0</v>
      </c>
      <c r="HL103">
        <v>0</v>
      </c>
      <c r="HM103">
        <v>0</v>
      </c>
      <c r="HN103">
        <v>0</v>
      </c>
      <c r="HO103">
        <v>0</v>
      </c>
      <c r="HP103">
        <v>0</v>
      </c>
      <c r="HQ103">
        <v>0</v>
      </c>
      <c r="HR103">
        <v>0</v>
      </c>
      <c r="HS103">
        <v>4905008</v>
      </c>
      <c r="HT103">
        <v>131702</v>
      </c>
      <c r="HW103">
        <v>0</v>
      </c>
      <c r="HX103">
        <v>65</v>
      </c>
      <c r="HY103">
        <v>54</v>
      </c>
      <c r="HZ103">
        <v>64</v>
      </c>
      <c r="IA103">
        <v>67</v>
      </c>
      <c r="IB103">
        <v>187</v>
      </c>
      <c r="IC103">
        <v>437</v>
      </c>
      <c r="ID103">
        <v>0</v>
      </c>
      <c r="IE103">
        <v>0</v>
      </c>
      <c r="IF103">
        <v>0</v>
      </c>
      <c r="IG103">
        <v>0</v>
      </c>
      <c r="IH103">
        <v>164.45000000000002</v>
      </c>
      <c r="II103">
        <v>0</v>
      </c>
      <c r="IJ103">
        <v>0</v>
      </c>
      <c r="IK103">
        <v>0</v>
      </c>
      <c r="IL103">
        <v>0</v>
      </c>
      <c r="IM103">
        <v>0</v>
      </c>
      <c r="IN103">
        <v>0</v>
      </c>
      <c r="IO103">
        <v>0</v>
      </c>
      <c r="IP103">
        <v>0</v>
      </c>
      <c r="IQ103">
        <v>0</v>
      </c>
      <c r="IR103">
        <v>0</v>
      </c>
      <c r="IS103">
        <v>0</v>
      </c>
      <c r="IT103">
        <v>0</v>
      </c>
      <c r="IU103">
        <v>0</v>
      </c>
      <c r="IV103">
        <v>0</v>
      </c>
      <c r="IW103">
        <v>6215</v>
      </c>
      <c r="IX103">
        <v>0</v>
      </c>
      <c r="IY103">
        <v>0</v>
      </c>
      <c r="IZ103">
        <v>0</v>
      </c>
      <c r="JA103">
        <v>0</v>
      </c>
      <c r="JB103">
        <v>0</v>
      </c>
      <c r="JC103">
        <v>0</v>
      </c>
      <c r="JD103">
        <v>0</v>
      </c>
      <c r="JE103">
        <v>0</v>
      </c>
      <c r="JF103">
        <v>0</v>
      </c>
      <c r="JG103">
        <v>0</v>
      </c>
      <c r="JH103">
        <v>0</v>
      </c>
      <c r="JJ103">
        <v>0</v>
      </c>
      <c r="JK103">
        <v>0</v>
      </c>
      <c r="JL103">
        <v>0</v>
      </c>
      <c r="JM103">
        <v>0</v>
      </c>
      <c r="JO103">
        <v>0</v>
      </c>
      <c r="JP103">
        <v>0</v>
      </c>
      <c r="JQ103">
        <v>0</v>
      </c>
      <c r="JR103">
        <v>0</v>
      </c>
      <c r="JS103">
        <v>0</v>
      </c>
      <c r="JT103">
        <v>0</v>
      </c>
      <c r="JU103">
        <v>0</v>
      </c>
      <c r="JW103">
        <v>0</v>
      </c>
      <c r="JX103">
        <v>0</v>
      </c>
      <c r="JY103">
        <v>0</v>
      </c>
      <c r="JZ103">
        <v>0</v>
      </c>
      <c r="KD103">
        <v>0</v>
      </c>
      <c r="KE103">
        <v>7559</v>
      </c>
      <c r="KG103">
        <v>0</v>
      </c>
      <c r="KH103">
        <v>0</v>
      </c>
      <c r="KI103">
        <v>0</v>
      </c>
      <c r="KJ103">
        <v>0</v>
      </c>
      <c r="KK103">
        <v>0</v>
      </c>
      <c r="KL103">
        <v>0</v>
      </c>
      <c r="KM103">
        <v>0</v>
      </c>
      <c r="KN103">
        <v>0</v>
      </c>
      <c r="KO103">
        <v>0</v>
      </c>
      <c r="KP103">
        <v>0</v>
      </c>
      <c r="KQ103">
        <v>0</v>
      </c>
      <c r="KS103">
        <v>0</v>
      </c>
      <c r="KT103">
        <v>0</v>
      </c>
      <c r="KU103">
        <v>0</v>
      </c>
      <c r="KW103">
        <v>0</v>
      </c>
      <c r="KX103">
        <v>0</v>
      </c>
      <c r="KY103">
        <v>0</v>
      </c>
      <c r="KZ103">
        <v>0</v>
      </c>
      <c r="LA103">
        <v>0</v>
      </c>
      <c r="LB103">
        <v>0</v>
      </c>
      <c r="LD103">
        <v>0</v>
      </c>
      <c r="LE103">
        <v>0</v>
      </c>
      <c r="LF103">
        <v>0</v>
      </c>
      <c r="LG103">
        <v>0</v>
      </c>
      <c r="LH103">
        <v>0</v>
      </c>
      <c r="LI103">
        <v>0</v>
      </c>
      <c r="LJ103">
        <v>439.31</v>
      </c>
      <c r="LK103">
        <v>1</v>
      </c>
      <c r="LL103">
        <v>33540</v>
      </c>
      <c r="LM103">
        <v>9269</v>
      </c>
      <c r="LN103">
        <v>0</v>
      </c>
      <c r="LO103">
        <v>0</v>
      </c>
      <c r="LP103">
        <v>0</v>
      </c>
      <c r="LQ103">
        <v>0</v>
      </c>
      <c r="LR103">
        <v>0</v>
      </c>
      <c r="LS103">
        <v>0</v>
      </c>
      <c r="LT103">
        <v>0</v>
      </c>
      <c r="LU103">
        <v>0</v>
      </c>
      <c r="LV103">
        <v>0</v>
      </c>
      <c r="LW103">
        <v>0</v>
      </c>
      <c r="LX103">
        <v>0</v>
      </c>
      <c r="LY103">
        <v>0</v>
      </c>
      <c r="LZ103">
        <v>0</v>
      </c>
      <c r="MA103">
        <v>0</v>
      </c>
      <c r="MB103">
        <v>0</v>
      </c>
      <c r="MC103">
        <v>0</v>
      </c>
      <c r="MD103">
        <v>0</v>
      </c>
      <c r="ME103">
        <v>0</v>
      </c>
      <c r="MF103">
        <v>0</v>
      </c>
      <c r="MG103">
        <v>5881268</v>
      </c>
      <c r="MH103">
        <v>0</v>
      </c>
      <c r="MI103">
        <v>0</v>
      </c>
      <c r="MJ103">
        <v>0</v>
      </c>
      <c r="MK103">
        <v>0</v>
      </c>
      <c r="ML103">
        <v>0</v>
      </c>
    </row>
    <row r="104" spans="1:350" customFormat="1" x14ac:dyDescent="0.3">
      <c r="A104">
        <v>45755</v>
      </c>
      <c r="B104" s="4">
        <v>101849</v>
      </c>
      <c r="C104">
        <v>9</v>
      </c>
      <c r="D104">
        <v>2026</v>
      </c>
      <c r="E104">
        <v>6215</v>
      </c>
      <c r="F104">
        <v>0</v>
      </c>
      <c r="G104">
        <v>156.44300000000001</v>
      </c>
      <c r="H104">
        <v>155.61100000000002</v>
      </c>
      <c r="I104">
        <v>155.61100000000002</v>
      </c>
      <c r="J104">
        <v>156.44300000000001</v>
      </c>
      <c r="K104">
        <v>0</v>
      </c>
      <c r="L104">
        <v>6215</v>
      </c>
      <c r="M104">
        <v>0</v>
      </c>
      <c r="N104">
        <v>0</v>
      </c>
      <c r="P104">
        <v>156.68700000000001</v>
      </c>
      <c r="Q104">
        <v>0</v>
      </c>
      <c r="R104">
        <v>73821</v>
      </c>
      <c r="S104">
        <v>471.13900000000001</v>
      </c>
      <c r="U104">
        <v>0</v>
      </c>
      <c r="V104">
        <v>57.498000000000005</v>
      </c>
      <c r="W104">
        <v>35735</v>
      </c>
      <c r="X104">
        <v>35735</v>
      </c>
      <c r="Z104">
        <v>0</v>
      </c>
      <c r="AC104">
        <v>0</v>
      </c>
      <c r="AD104" t="s">
        <v>427</v>
      </c>
      <c r="AE104">
        <v>0</v>
      </c>
      <c r="AH104">
        <v>0</v>
      </c>
      <c r="AI104">
        <v>0</v>
      </c>
      <c r="AJ104">
        <v>6215</v>
      </c>
      <c r="AK104" t="s">
        <v>753</v>
      </c>
      <c r="AL104" t="s">
        <v>524</v>
      </c>
      <c r="AM104">
        <v>0</v>
      </c>
      <c r="AN104">
        <v>0</v>
      </c>
      <c r="AO104">
        <v>0</v>
      </c>
      <c r="AP104">
        <v>0</v>
      </c>
      <c r="AQ104">
        <v>0</v>
      </c>
      <c r="AS104">
        <v>0</v>
      </c>
      <c r="AT104">
        <v>0</v>
      </c>
      <c r="AU104">
        <v>0</v>
      </c>
      <c r="AV104">
        <v>0</v>
      </c>
      <c r="AW104">
        <v>1890402</v>
      </c>
      <c r="AX104">
        <v>1865604</v>
      </c>
      <c r="AY104">
        <v>0</v>
      </c>
      <c r="AZ104">
        <v>73821</v>
      </c>
      <c r="BA104">
        <v>13.417</v>
      </c>
      <c r="BB104">
        <v>0</v>
      </c>
      <c r="BC104">
        <v>0</v>
      </c>
      <c r="BD104">
        <v>0</v>
      </c>
      <c r="BE104">
        <v>0</v>
      </c>
      <c r="BF104">
        <v>1653774</v>
      </c>
      <c r="BG104">
        <v>0</v>
      </c>
      <c r="BJ104">
        <v>0</v>
      </c>
      <c r="BK104">
        <v>0</v>
      </c>
      <c r="BL104">
        <v>0</v>
      </c>
      <c r="BM104">
        <v>0</v>
      </c>
      <c r="BN104">
        <v>0</v>
      </c>
      <c r="BO104">
        <v>0</v>
      </c>
      <c r="BP104">
        <v>0</v>
      </c>
      <c r="BQ104">
        <v>903</v>
      </c>
      <c r="BS104">
        <v>0</v>
      </c>
      <c r="BT104">
        <v>0</v>
      </c>
      <c r="BU104">
        <v>0</v>
      </c>
      <c r="BV104">
        <v>0</v>
      </c>
      <c r="BW104">
        <v>0</v>
      </c>
      <c r="BY104">
        <v>0</v>
      </c>
      <c r="CA104">
        <v>0</v>
      </c>
      <c r="CB104">
        <v>0</v>
      </c>
      <c r="CC104">
        <v>0</v>
      </c>
      <c r="CD104">
        <v>0</v>
      </c>
      <c r="CE104">
        <v>0</v>
      </c>
      <c r="CF104">
        <v>0</v>
      </c>
      <c r="CG104">
        <v>0</v>
      </c>
      <c r="CH104">
        <v>24904</v>
      </c>
      <c r="CI104">
        <v>0</v>
      </c>
      <c r="CJ104">
        <v>4</v>
      </c>
      <c r="CK104">
        <v>0</v>
      </c>
      <c r="CL104">
        <v>0</v>
      </c>
      <c r="CN104">
        <v>0</v>
      </c>
      <c r="CO104">
        <v>1</v>
      </c>
      <c r="CP104">
        <v>0</v>
      </c>
      <c r="CQ104">
        <v>0</v>
      </c>
      <c r="CR104">
        <v>156.44300000000001</v>
      </c>
      <c r="CS104">
        <v>0</v>
      </c>
      <c r="CT104">
        <v>0</v>
      </c>
      <c r="CU104">
        <v>0</v>
      </c>
      <c r="CV104">
        <v>0</v>
      </c>
      <c r="CW104">
        <v>0</v>
      </c>
      <c r="CX104">
        <v>0</v>
      </c>
      <c r="CY104">
        <v>0</v>
      </c>
      <c r="CZ104">
        <v>0</v>
      </c>
      <c r="DB104">
        <v>967122</v>
      </c>
      <c r="DC104">
        <v>0</v>
      </c>
      <c r="DD104">
        <v>0</v>
      </c>
      <c r="DE104">
        <v>281073</v>
      </c>
      <c r="DF104">
        <v>281073</v>
      </c>
      <c r="DG104">
        <v>45.225000000000001</v>
      </c>
      <c r="DH104">
        <v>0</v>
      </c>
      <c r="DI104">
        <v>0</v>
      </c>
      <c r="DK104">
        <v>4129</v>
      </c>
      <c r="DL104">
        <v>0</v>
      </c>
      <c r="DM104">
        <v>39756</v>
      </c>
      <c r="DN104">
        <v>106</v>
      </c>
      <c r="DO104">
        <v>0</v>
      </c>
      <c r="DP104">
        <v>0</v>
      </c>
      <c r="DQ104">
        <v>0</v>
      </c>
      <c r="DR104">
        <v>0</v>
      </c>
      <c r="DS104">
        <v>0</v>
      </c>
      <c r="DT104">
        <v>0</v>
      </c>
      <c r="DU104">
        <v>0</v>
      </c>
      <c r="DV104">
        <v>0</v>
      </c>
      <c r="DW104">
        <v>0</v>
      </c>
      <c r="DX104">
        <v>0</v>
      </c>
      <c r="DY104">
        <v>0</v>
      </c>
      <c r="DZ104">
        <v>0</v>
      </c>
      <c r="EA104">
        <v>0</v>
      </c>
      <c r="EB104">
        <v>0</v>
      </c>
      <c r="EC104">
        <v>2.972</v>
      </c>
      <c r="ED104">
        <v>21242</v>
      </c>
      <c r="EE104">
        <v>0</v>
      </c>
      <c r="EF104">
        <v>0</v>
      </c>
      <c r="EG104">
        <v>0</v>
      </c>
      <c r="EH104">
        <v>18620</v>
      </c>
      <c r="EI104">
        <v>0</v>
      </c>
      <c r="EJ104">
        <v>0</v>
      </c>
      <c r="EK104">
        <v>0.40700000000000003</v>
      </c>
      <c r="EL104">
        <v>0</v>
      </c>
      <c r="EM104">
        <v>0.17500000000000002</v>
      </c>
      <c r="EN104">
        <v>0.25</v>
      </c>
      <c r="EO104">
        <v>0</v>
      </c>
      <c r="EP104">
        <v>0</v>
      </c>
      <c r="EQ104">
        <v>0.83200000000000007</v>
      </c>
      <c r="ER104">
        <v>0</v>
      </c>
      <c r="ES104">
        <v>2.996</v>
      </c>
      <c r="ET104">
        <v>0</v>
      </c>
      <c r="EV104">
        <v>0</v>
      </c>
      <c r="EW104">
        <v>0</v>
      </c>
      <c r="EX104">
        <v>0</v>
      </c>
      <c r="EZ104">
        <v>1579953</v>
      </c>
      <c r="FA104">
        <v>0</v>
      </c>
      <c r="FB104">
        <v>1653668</v>
      </c>
      <c r="FC104">
        <v>0</v>
      </c>
      <c r="FD104">
        <v>0</v>
      </c>
      <c r="FE104">
        <v>243423</v>
      </c>
      <c r="FF104">
        <v>42228</v>
      </c>
      <c r="FG104">
        <v>7.0629999999999998E-2</v>
      </c>
      <c r="FH104">
        <v>3.1918000000000002E-2</v>
      </c>
      <c r="FI104">
        <v>0</v>
      </c>
      <c r="FJ104">
        <v>0</v>
      </c>
      <c r="FK104">
        <v>266.09399999999999</v>
      </c>
      <c r="FL104">
        <v>1964223</v>
      </c>
      <c r="FM104">
        <v>0</v>
      </c>
      <c r="FN104">
        <v>0</v>
      </c>
      <c r="FO104">
        <v>0</v>
      </c>
      <c r="FP104">
        <v>0</v>
      </c>
      <c r="FQ104">
        <v>0</v>
      </c>
      <c r="FR104">
        <v>0</v>
      </c>
      <c r="FS104">
        <v>0</v>
      </c>
      <c r="FT104">
        <v>0</v>
      </c>
      <c r="FU104">
        <v>0</v>
      </c>
      <c r="FV104">
        <v>0</v>
      </c>
      <c r="FW104">
        <v>0</v>
      </c>
      <c r="FX104">
        <v>0</v>
      </c>
      <c r="FY104">
        <v>0</v>
      </c>
      <c r="GB104">
        <v>0</v>
      </c>
      <c r="GC104">
        <v>0</v>
      </c>
      <c r="GD104">
        <v>0</v>
      </c>
      <c r="GF104">
        <v>0</v>
      </c>
      <c r="GG104">
        <v>0</v>
      </c>
      <c r="GH104">
        <v>0</v>
      </c>
      <c r="GI104">
        <v>0</v>
      </c>
      <c r="GK104">
        <v>0</v>
      </c>
      <c r="GL104">
        <v>0</v>
      </c>
      <c r="GM104">
        <v>0</v>
      </c>
      <c r="GN104">
        <v>0</v>
      </c>
      <c r="GO104">
        <v>0</v>
      </c>
      <c r="GQ104">
        <v>0</v>
      </c>
      <c r="GR104">
        <v>0</v>
      </c>
      <c r="GS104">
        <v>0</v>
      </c>
      <c r="GT104">
        <v>0</v>
      </c>
      <c r="HB104">
        <v>379934357</v>
      </c>
      <c r="HC104">
        <v>3.9798E-2</v>
      </c>
      <c r="HD104">
        <v>24904</v>
      </c>
      <c r="HE104">
        <v>0</v>
      </c>
      <c r="HF104">
        <v>209141</v>
      </c>
      <c r="HG104">
        <v>0</v>
      </c>
      <c r="HH104">
        <v>50492</v>
      </c>
      <c r="HI104">
        <v>0</v>
      </c>
      <c r="HJ104">
        <v>70349</v>
      </c>
      <c r="HK104">
        <v>0</v>
      </c>
      <c r="HL104">
        <v>0</v>
      </c>
      <c r="HM104">
        <v>0</v>
      </c>
      <c r="HN104">
        <v>0</v>
      </c>
      <c r="HO104">
        <v>0</v>
      </c>
      <c r="HP104">
        <v>0</v>
      </c>
      <c r="HQ104">
        <v>0</v>
      </c>
      <c r="HR104">
        <v>0</v>
      </c>
      <c r="HS104">
        <v>1579847</v>
      </c>
      <c r="HT104">
        <v>42228</v>
      </c>
      <c r="HW104">
        <v>0</v>
      </c>
      <c r="HX104">
        <v>17</v>
      </c>
      <c r="HY104">
        <v>43</v>
      </c>
      <c r="HZ104">
        <v>32</v>
      </c>
      <c r="IA104">
        <v>59</v>
      </c>
      <c r="IB104">
        <v>28</v>
      </c>
      <c r="IC104">
        <v>179</v>
      </c>
      <c r="ID104">
        <v>0</v>
      </c>
      <c r="IE104">
        <v>0</v>
      </c>
      <c r="IF104">
        <v>0</v>
      </c>
      <c r="IG104">
        <v>0</v>
      </c>
      <c r="IH104">
        <v>81.242000000000004</v>
      </c>
      <c r="II104">
        <v>0</v>
      </c>
      <c r="IJ104">
        <v>57.498000000000005</v>
      </c>
      <c r="IK104">
        <v>0</v>
      </c>
      <c r="IL104">
        <v>0</v>
      </c>
      <c r="IM104">
        <v>0</v>
      </c>
      <c r="IN104">
        <v>0</v>
      </c>
      <c r="IO104">
        <v>0</v>
      </c>
      <c r="IP104">
        <v>0</v>
      </c>
      <c r="IQ104">
        <v>57.498000000000005</v>
      </c>
      <c r="IR104">
        <v>35735</v>
      </c>
      <c r="IS104">
        <v>0</v>
      </c>
      <c r="IT104">
        <v>0</v>
      </c>
      <c r="IU104">
        <v>0</v>
      </c>
      <c r="IV104">
        <v>0</v>
      </c>
      <c r="IW104">
        <v>6215</v>
      </c>
      <c r="IX104">
        <v>0</v>
      </c>
      <c r="IY104">
        <v>0</v>
      </c>
      <c r="IZ104">
        <v>0</v>
      </c>
      <c r="JA104">
        <v>0</v>
      </c>
      <c r="JB104">
        <v>0</v>
      </c>
      <c r="JC104">
        <v>0</v>
      </c>
      <c r="JD104">
        <v>0</v>
      </c>
      <c r="JE104">
        <v>0</v>
      </c>
      <c r="JF104">
        <v>0</v>
      </c>
      <c r="JG104">
        <v>0</v>
      </c>
      <c r="JH104">
        <v>0</v>
      </c>
      <c r="JJ104">
        <v>0</v>
      </c>
      <c r="JK104">
        <v>0</v>
      </c>
      <c r="JL104">
        <v>0</v>
      </c>
      <c r="JM104">
        <v>0</v>
      </c>
      <c r="JO104">
        <v>0</v>
      </c>
      <c r="JP104">
        <v>0</v>
      </c>
      <c r="JQ104">
        <v>0</v>
      </c>
      <c r="JR104">
        <v>0</v>
      </c>
      <c r="JS104">
        <v>0</v>
      </c>
      <c r="JT104">
        <v>0</v>
      </c>
      <c r="JU104">
        <v>0</v>
      </c>
      <c r="JW104">
        <v>0</v>
      </c>
      <c r="JX104">
        <v>0</v>
      </c>
      <c r="JY104">
        <v>0</v>
      </c>
      <c r="JZ104">
        <v>0</v>
      </c>
      <c r="KD104">
        <v>0</v>
      </c>
      <c r="KE104">
        <v>7559</v>
      </c>
      <c r="KG104">
        <v>0</v>
      </c>
      <c r="KH104">
        <v>0</v>
      </c>
      <c r="KI104">
        <v>0</v>
      </c>
      <c r="KJ104">
        <v>0</v>
      </c>
      <c r="KK104">
        <v>0</v>
      </c>
      <c r="KL104">
        <v>0</v>
      </c>
      <c r="KM104">
        <v>0</v>
      </c>
      <c r="KN104">
        <v>0</v>
      </c>
      <c r="KO104">
        <v>0</v>
      </c>
      <c r="KP104">
        <v>0</v>
      </c>
      <c r="KQ104">
        <v>0</v>
      </c>
      <c r="KS104">
        <v>0</v>
      </c>
      <c r="KT104">
        <v>0</v>
      </c>
      <c r="KU104">
        <v>0</v>
      </c>
      <c r="KW104">
        <v>0</v>
      </c>
      <c r="KX104">
        <v>0</v>
      </c>
      <c r="KY104">
        <v>0</v>
      </c>
      <c r="KZ104">
        <v>0</v>
      </c>
      <c r="LA104">
        <v>0</v>
      </c>
      <c r="LB104">
        <v>0</v>
      </c>
      <c r="LD104">
        <v>0</v>
      </c>
      <c r="LE104">
        <v>0</v>
      </c>
      <c r="LF104">
        <v>0</v>
      </c>
      <c r="LG104">
        <v>0</v>
      </c>
      <c r="LH104">
        <v>0</v>
      </c>
      <c r="LI104">
        <v>0</v>
      </c>
      <c r="LJ104">
        <v>154.93</v>
      </c>
      <c r="LK104">
        <v>2</v>
      </c>
      <c r="LL104">
        <v>67080</v>
      </c>
      <c r="LM104">
        <v>3269</v>
      </c>
      <c r="LN104">
        <v>0</v>
      </c>
      <c r="LO104">
        <v>0</v>
      </c>
      <c r="LP104">
        <v>0</v>
      </c>
      <c r="LQ104">
        <v>0</v>
      </c>
      <c r="LR104">
        <v>0</v>
      </c>
      <c r="LS104">
        <v>0</v>
      </c>
      <c r="LT104">
        <v>0</v>
      </c>
      <c r="LU104">
        <v>0</v>
      </c>
      <c r="LV104">
        <v>0</v>
      </c>
      <c r="LW104">
        <v>0</v>
      </c>
      <c r="LX104">
        <v>0</v>
      </c>
      <c r="LY104">
        <v>0</v>
      </c>
      <c r="LZ104">
        <v>0</v>
      </c>
      <c r="MA104">
        <v>0</v>
      </c>
      <c r="MB104">
        <v>0</v>
      </c>
      <c r="MC104">
        <v>0</v>
      </c>
      <c r="MD104">
        <v>0</v>
      </c>
      <c r="ME104">
        <v>0</v>
      </c>
      <c r="MF104">
        <v>0</v>
      </c>
      <c r="MG104">
        <v>1890402</v>
      </c>
      <c r="MH104">
        <v>0</v>
      </c>
      <c r="MI104">
        <v>0</v>
      </c>
      <c r="MJ104">
        <v>0</v>
      </c>
      <c r="MK104">
        <v>0</v>
      </c>
      <c r="ML104">
        <v>0</v>
      </c>
    </row>
    <row r="105" spans="1:350" customFormat="1" x14ac:dyDescent="0.3">
      <c r="A105">
        <v>45755</v>
      </c>
      <c r="B105" s="4">
        <v>101853</v>
      </c>
      <c r="C105">
        <v>9</v>
      </c>
      <c r="D105">
        <v>2026</v>
      </c>
      <c r="E105">
        <v>6215</v>
      </c>
      <c r="F105">
        <v>0</v>
      </c>
      <c r="G105">
        <v>1121.672</v>
      </c>
      <c r="H105">
        <v>1088.7150000000001</v>
      </c>
      <c r="I105">
        <v>1088.7150000000001</v>
      </c>
      <c r="J105">
        <v>1121.672</v>
      </c>
      <c r="K105">
        <v>0</v>
      </c>
      <c r="L105">
        <v>6215</v>
      </c>
      <c r="M105">
        <v>0</v>
      </c>
      <c r="N105">
        <v>0</v>
      </c>
      <c r="P105">
        <v>1121.357</v>
      </c>
      <c r="Q105">
        <v>0</v>
      </c>
      <c r="R105">
        <v>528315</v>
      </c>
      <c r="S105">
        <v>471.13900000000001</v>
      </c>
      <c r="U105">
        <v>0</v>
      </c>
      <c r="V105">
        <v>615.58100000000002</v>
      </c>
      <c r="W105">
        <v>382584</v>
      </c>
      <c r="X105">
        <v>382584</v>
      </c>
      <c r="Z105">
        <v>0</v>
      </c>
      <c r="AC105">
        <v>0</v>
      </c>
      <c r="AD105" t="s">
        <v>427</v>
      </c>
      <c r="AE105">
        <v>0</v>
      </c>
      <c r="AH105">
        <v>0</v>
      </c>
      <c r="AI105">
        <v>0</v>
      </c>
      <c r="AJ105">
        <v>6215</v>
      </c>
      <c r="AK105" t="s">
        <v>753</v>
      </c>
      <c r="AL105" t="s">
        <v>525</v>
      </c>
      <c r="AM105">
        <v>0</v>
      </c>
      <c r="AN105">
        <v>0</v>
      </c>
      <c r="AO105">
        <v>0</v>
      </c>
      <c r="AP105">
        <v>0</v>
      </c>
      <c r="AQ105">
        <v>0</v>
      </c>
      <c r="AS105">
        <v>0</v>
      </c>
      <c r="AT105">
        <v>0</v>
      </c>
      <c r="AU105">
        <v>0</v>
      </c>
      <c r="AV105">
        <v>0</v>
      </c>
      <c r="AW105">
        <v>14375792</v>
      </c>
      <c r="AX105">
        <v>14377745</v>
      </c>
      <c r="AY105">
        <v>0</v>
      </c>
      <c r="AZ105">
        <v>528315</v>
      </c>
      <c r="BA105">
        <v>0</v>
      </c>
      <c r="BB105">
        <v>0</v>
      </c>
      <c r="BC105">
        <v>0</v>
      </c>
      <c r="BD105">
        <v>0</v>
      </c>
      <c r="BE105">
        <v>0</v>
      </c>
      <c r="BF105">
        <v>12710600</v>
      </c>
      <c r="BG105">
        <v>0</v>
      </c>
      <c r="BJ105">
        <v>0</v>
      </c>
      <c r="BK105">
        <v>0</v>
      </c>
      <c r="BL105">
        <v>0</v>
      </c>
      <c r="BM105">
        <v>0</v>
      </c>
      <c r="BN105">
        <v>0</v>
      </c>
      <c r="BO105">
        <v>0</v>
      </c>
      <c r="BP105">
        <v>0</v>
      </c>
      <c r="BQ105">
        <v>729</v>
      </c>
      <c r="BS105">
        <v>0</v>
      </c>
      <c r="BT105">
        <v>0</v>
      </c>
      <c r="BU105">
        <v>0</v>
      </c>
      <c r="BV105">
        <v>0</v>
      </c>
      <c r="BW105">
        <v>0</v>
      </c>
      <c r="BY105">
        <v>0</v>
      </c>
      <c r="CA105">
        <v>0</v>
      </c>
      <c r="CB105">
        <v>0</v>
      </c>
      <c r="CC105">
        <v>0</v>
      </c>
      <c r="CD105">
        <v>0</v>
      </c>
      <c r="CE105">
        <v>0</v>
      </c>
      <c r="CF105">
        <v>0</v>
      </c>
      <c r="CG105">
        <v>0</v>
      </c>
      <c r="CH105">
        <v>0</v>
      </c>
      <c r="CI105">
        <v>0</v>
      </c>
      <c r="CJ105">
        <v>4</v>
      </c>
      <c r="CK105">
        <v>0</v>
      </c>
      <c r="CL105">
        <v>0</v>
      </c>
      <c r="CN105">
        <v>0</v>
      </c>
      <c r="CO105">
        <v>1</v>
      </c>
      <c r="CP105">
        <v>0</v>
      </c>
      <c r="CQ105">
        <v>0</v>
      </c>
      <c r="CR105">
        <v>1121.672</v>
      </c>
      <c r="CS105">
        <v>0</v>
      </c>
      <c r="CT105">
        <v>0</v>
      </c>
      <c r="CU105">
        <v>0</v>
      </c>
      <c r="CV105">
        <v>0</v>
      </c>
      <c r="CW105">
        <v>0</v>
      </c>
      <c r="CX105">
        <v>0</v>
      </c>
      <c r="CY105">
        <v>0</v>
      </c>
      <c r="CZ105">
        <v>0</v>
      </c>
      <c r="DB105">
        <v>6766364</v>
      </c>
      <c r="DC105">
        <v>0</v>
      </c>
      <c r="DD105">
        <v>0</v>
      </c>
      <c r="DE105">
        <v>2653261</v>
      </c>
      <c r="DF105">
        <v>2653261</v>
      </c>
      <c r="DG105">
        <v>426.91300000000001</v>
      </c>
      <c r="DH105">
        <v>0</v>
      </c>
      <c r="DI105">
        <v>0</v>
      </c>
      <c r="DK105">
        <v>1462</v>
      </c>
      <c r="DL105">
        <v>0</v>
      </c>
      <c r="DM105">
        <v>733424</v>
      </c>
      <c r="DN105">
        <v>1953</v>
      </c>
      <c r="DO105">
        <v>0</v>
      </c>
      <c r="DP105">
        <v>0</v>
      </c>
      <c r="DQ105">
        <v>0</v>
      </c>
      <c r="DR105">
        <v>0</v>
      </c>
      <c r="DS105">
        <v>0</v>
      </c>
      <c r="DT105">
        <v>0</v>
      </c>
      <c r="DU105">
        <v>0</v>
      </c>
      <c r="DV105">
        <v>0</v>
      </c>
      <c r="DW105">
        <v>0</v>
      </c>
      <c r="DX105">
        <v>0</v>
      </c>
      <c r="DY105">
        <v>0</v>
      </c>
      <c r="DZ105">
        <v>0</v>
      </c>
      <c r="EA105">
        <v>0</v>
      </c>
      <c r="EB105">
        <v>0</v>
      </c>
      <c r="EC105">
        <v>9.5060000000000002</v>
      </c>
      <c r="ED105">
        <v>67942</v>
      </c>
      <c r="EE105">
        <v>0</v>
      </c>
      <c r="EF105">
        <v>0</v>
      </c>
      <c r="EG105">
        <v>0</v>
      </c>
      <c r="EH105">
        <v>667435</v>
      </c>
      <c r="EI105">
        <v>0</v>
      </c>
      <c r="EJ105">
        <v>0</v>
      </c>
      <c r="EK105">
        <v>17.116</v>
      </c>
      <c r="EL105">
        <v>0</v>
      </c>
      <c r="EM105">
        <v>11.581000000000001</v>
      </c>
      <c r="EN105">
        <v>4.26</v>
      </c>
      <c r="EO105">
        <v>0</v>
      </c>
      <c r="EP105">
        <v>0</v>
      </c>
      <c r="EQ105">
        <v>32.957000000000001</v>
      </c>
      <c r="ER105">
        <v>0</v>
      </c>
      <c r="ES105">
        <v>107.39100000000001</v>
      </c>
      <c r="ET105">
        <v>0</v>
      </c>
      <c r="EV105">
        <v>0</v>
      </c>
      <c r="EW105">
        <v>0</v>
      </c>
      <c r="EX105">
        <v>0</v>
      </c>
      <c r="EZ105">
        <v>12182285</v>
      </c>
      <c r="FA105">
        <v>0</v>
      </c>
      <c r="FB105">
        <v>12708647</v>
      </c>
      <c r="FC105">
        <v>0</v>
      </c>
      <c r="FD105">
        <v>0</v>
      </c>
      <c r="FE105">
        <v>1870902</v>
      </c>
      <c r="FF105">
        <v>324558</v>
      </c>
      <c r="FG105">
        <v>7.0629999999999998E-2</v>
      </c>
      <c r="FH105">
        <v>3.1918000000000002E-2</v>
      </c>
      <c r="FI105">
        <v>0</v>
      </c>
      <c r="FJ105">
        <v>0</v>
      </c>
      <c r="FK105">
        <v>2045.1490000000001</v>
      </c>
      <c r="FL105">
        <v>14904107</v>
      </c>
      <c r="FM105">
        <v>0</v>
      </c>
      <c r="FN105">
        <v>0</v>
      </c>
      <c r="FO105">
        <v>0</v>
      </c>
      <c r="FP105">
        <v>0</v>
      </c>
      <c r="FQ105">
        <v>0</v>
      </c>
      <c r="FR105">
        <v>0</v>
      </c>
      <c r="FS105">
        <v>0</v>
      </c>
      <c r="FT105">
        <v>0</v>
      </c>
      <c r="FU105">
        <v>0</v>
      </c>
      <c r="FV105">
        <v>0</v>
      </c>
      <c r="FW105">
        <v>0</v>
      </c>
      <c r="FX105">
        <v>0</v>
      </c>
      <c r="FY105">
        <v>0</v>
      </c>
      <c r="GB105">
        <v>0</v>
      </c>
      <c r="GC105">
        <v>0</v>
      </c>
      <c r="GD105">
        <v>0</v>
      </c>
      <c r="GF105">
        <v>0</v>
      </c>
      <c r="GG105">
        <v>0</v>
      </c>
      <c r="GH105">
        <v>0</v>
      </c>
      <c r="GI105">
        <v>0</v>
      </c>
      <c r="GK105">
        <v>0</v>
      </c>
      <c r="GL105">
        <v>0</v>
      </c>
      <c r="GM105">
        <v>0</v>
      </c>
      <c r="GN105">
        <v>0</v>
      </c>
      <c r="GO105">
        <v>0</v>
      </c>
      <c r="GQ105">
        <v>0</v>
      </c>
      <c r="GR105">
        <v>0</v>
      </c>
      <c r="GS105">
        <v>0</v>
      </c>
      <c r="GT105">
        <v>0</v>
      </c>
      <c r="HB105">
        <v>0</v>
      </c>
      <c r="HC105">
        <v>3.9798E-2</v>
      </c>
      <c r="HD105">
        <v>0</v>
      </c>
      <c r="HE105">
        <v>0</v>
      </c>
      <c r="HF105">
        <v>1463233</v>
      </c>
      <c r="HG105">
        <v>0</v>
      </c>
      <c r="HH105">
        <v>346353</v>
      </c>
      <c r="HI105">
        <v>0</v>
      </c>
      <c r="HJ105">
        <v>192780</v>
      </c>
      <c r="HK105">
        <v>0</v>
      </c>
      <c r="HL105">
        <v>0</v>
      </c>
      <c r="HM105">
        <v>0</v>
      </c>
      <c r="HN105">
        <v>170648</v>
      </c>
      <c r="HO105">
        <v>0</v>
      </c>
      <c r="HP105">
        <v>0</v>
      </c>
      <c r="HQ105">
        <v>0</v>
      </c>
      <c r="HR105">
        <v>0</v>
      </c>
      <c r="HS105">
        <v>12180332</v>
      </c>
      <c r="HT105">
        <v>324558</v>
      </c>
      <c r="HW105">
        <v>0</v>
      </c>
      <c r="HX105">
        <v>94</v>
      </c>
      <c r="HY105">
        <v>96</v>
      </c>
      <c r="HZ105">
        <v>213</v>
      </c>
      <c r="IA105">
        <v>397</v>
      </c>
      <c r="IB105">
        <v>820</v>
      </c>
      <c r="IC105">
        <v>1620</v>
      </c>
      <c r="ID105">
        <v>0</v>
      </c>
      <c r="IE105">
        <v>0</v>
      </c>
      <c r="IF105">
        <v>0</v>
      </c>
      <c r="IG105">
        <v>0</v>
      </c>
      <c r="IH105">
        <v>557.28600000000006</v>
      </c>
      <c r="II105">
        <v>0</v>
      </c>
      <c r="IJ105">
        <v>615.58100000000002</v>
      </c>
      <c r="IK105">
        <v>0</v>
      </c>
      <c r="IL105">
        <v>0</v>
      </c>
      <c r="IM105">
        <v>0</v>
      </c>
      <c r="IN105">
        <v>0</v>
      </c>
      <c r="IO105">
        <v>0</v>
      </c>
      <c r="IP105">
        <v>0</v>
      </c>
      <c r="IQ105">
        <v>615.58100000000002</v>
      </c>
      <c r="IR105">
        <v>382584</v>
      </c>
      <c r="IS105">
        <v>0</v>
      </c>
      <c r="IT105">
        <v>0</v>
      </c>
      <c r="IU105">
        <v>0</v>
      </c>
      <c r="IV105">
        <v>0</v>
      </c>
      <c r="IW105">
        <v>6215</v>
      </c>
      <c r="IX105">
        <v>0</v>
      </c>
      <c r="IY105">
        <v>0</v>
      </c>
      <c r="IZ105">
        <v>0</v>
      </c>
      <c r="JA105">
        <v>0</v>
      </c>
      <c r="JB105">
        <v>2</v>
      </c>
      <c r="JC105">
        <v>52593</v>
      </c>
      <c r="JD105">
        <v>6</v>
      </c>
      <c r="JE105">
        <v>88933</v>
      </c>
      <c r="JF105">
        <v>2</v>
      </c>
      <c r="JG105">
        <v>15122</v>
      </c>
      <c r="JH105">
        <v>14000</v>
      </c>
      <c r="JJ105">
        <v>0</v>
      </c>
      <c r="JK105">
        <v>0</v>
      </c>
      <c r="JL105">
        <v>0</v>
      </c>
      <c r="JM105">
        <v>0</v>
      </c>
      <c r="JO105">
        <v>0</v>
      </c>
      <c r="JP105">
        <v>0</v>
      </c>
      <c r="JQ105">
        <v>0</v>
      </c>
      <c r="JR105">
        <v>0</v>
      </c>
      <c r="JS105">
        <v>0</v>
      </c>
      <c r="JT105">
        <v>0</v>
      </c>
      <c r="JU105">
        <v>0</v>
      </c>
      <c r="JW105">
        <v>0</v>
      </c>
      <c r="JX105">
        <v>0</v>
      </c>
      <c r="JY105">
        <v>0</v>
      </c>
      <c r="JZ105">
        <v>0</v>
      </c>
      <c r="KD105">
        <v>0</v>
      </c>
      <c r="KE105">
        <v>7559</v>
      </c>
      <c r="KG105">
        <v>0</v>
      </c>
      <c r="KH105">
        <v>0</v>
      </c>
      <c r="KI105">
        <v>0</v>
      </c>
      <c r="KJ105">
        <v>0</v>
      </c>
      <c r="KK105">
        <v>0</v>
      </c>
      <c r="KL105">
        <v>0</v>
      </c>
      <c r="KM105">
        <v>0</v>
      </c>
      <c r="KN105">
        <v>0</v>
      </c>
      <c r="KO105">
        <v>0</v>
      </c>
      <c r="KP105">
        <v>0</v>
      </c>
      <c r="KQ105">
        <v>0</v>
      </c>
      <c r="KS105">
        <v>0</v>
      </c>
      <c r="KT105">
        <v>0</v>
      </c>
      <c r="KU105">
        <v>0</v>
      </c>
      <c r="KW105">
        <v>0</v>
      </c>
      <c r="KX105">
        <v>0</v>
      </c>
      <c r="KY105">
        <v>0</v>
      </c>
      <c r="KZ105">
        <v>0</v>
      </c>
      <c r="LA105">
        <v>0</v>
      </c>
      <c r="LB105">
        <v>0</v>
      </c>
      <c r="LD105">
        <v>0</v>
      </c>
      <c r="LE105">
        <v>0</v>
      </c>
      <c r="LF105">
        <v>0</v>
      </c>
      <c r="LG105">
        <v>0</v>
      </c>
      <c r="LH105">
        <v>0</v>
      </c>
      <c r="LI105">
        <v>0</v>
      </c>
      <c r="LJ105">
        <v>1188.6200000000001</v>
      </c>
      <c r="LK105">
        <v>5</v>
      </c>
      <c r="LL105">
        <v>167700</v>
      </c>
      <c r="LM105">
        <v>25080</v>
      </c>
      <c r="LN105">
        <v>0</v>
      </c>
      <c r="LO105">
        <v>0</v>
      </c>
      <c r="LP105">
        <v>0</v>
      </c>
      <c r="LQ105">
        <v>0</v>
      </c>
      <c r="LR105">
        <v>0</v>
      </c>
      <c r="LS105">
        <v>0</v>
      </c>
      <c r="LT105">
        <v>0</v>
      </c>
      <c r="LU105">
        <v>0</v>
      </c>
      <c r="LV105">
        <v>0</v>
      </c>
      <c r="LW105">
        <v>0</v>
      </c>
      <c r="LX105">
        <v>0</v>
      </c>
      <c r="LY105">
        <v>0</v>
      </c>
      <c r="LZ105">
        <v>0</v>
      </c>
      <c r="MA105">
        <v>0</v>
      </c>
      <c r="MB105">
        <v>0</v>
      </c>
      <c r="MC105">
        <v>0</v>
      </c>
      <c r="MD105">
        <v>0</v>
      </c>
      <c r="ME105">
        <v>0</v>
      </c>
      <c r="MF105">
        <v>0</v>
      </c>
      <c r="MG105">
        <v>14375792</v>
      </c>
      <c r="MH105">
        <v>0</v>
      </c>
      <c r="MI105">
        <v>0</v>
      </c>
      <c r="MJ105">
        <v>0</v>
      </c>
      <c r="MK105">
        <v>0</v>
      </c>
      <c r="ML105">
        <v>0</v>
      </c>
    </row>
    <row r="106" spans="1:350" customFormat="1" x14ac:dyDescent="0.3">
      <c r="A106">
        <v>45755</v>
      </c>
      <c r="B106" s="4">
        <v>101855</v>
      </c>
      <c r="C106">
        <v>9</v>
      </c>
      <c r="D106">
        <v>2026</v>
      </c>
      <c r="E106">
        <v>6215</v>
      </c>
      <c r="F106">
        <v>0</v>
      </c>
      <c r="G106">
        <v>251.30300000000003</v>
      </c>
      <c r="H106">
        <v>241.953</v>
      </c>
      <c r="I106">
        <v>241.953</v>
      </c>
      <c r="J106">
        <v>251.30300000000003</v>
      </c>
      <c r="K106">
        <v>0</v>
      </c>
      <c r="L106">
        <v>6215</v>
      </c>
      <c r="M106">
        <v>0</v>
      </c>
      <c r="N106">
        <v>0</v>
      </c>
      <c r="P106">
        <v>252.70000000000002</v>
      </c>
      <c r="Q106">
        <v>0</v>
      </c>
      <c r="R106">
        <v>119057</v>
      </c>
      <c r="S106">
        <v>471.13900000000001</v>
      </c>
      <c r="U106">
        <v>0</v>
      </c>
      <c r="V106">
        <v>11.182</v>
      </c>
      <c r="W106">
        <v>6950</v>
      </c>
      <c r="X106">
        <v>6950</v>
      </c>
      <c r="Z106">
        <v>0</v>
      </c>
      <c r="AC106">
        <v>0</v>
      </c>
      <c r="AD106" t="s">
        <v>427</v>
      </c>
      <c r="AE106">
        <v>0</v>
      </c>
      <c r="AH106">
        <v>0</v>
      </c>
      <c r="AI106">
        <v>0</v>
      </c>
      <c r="AJ106">
        <v>6215</v>
      </c>
      <c r="AK106" t="s">
        <v>753</v>
      </c>
      <c r="AL106" t="s">
        <v>526</v>
      </c>
      <c r="AM106">
        <v>0</v>
      </c>
      <c r="AN106">
        <v>0</v>
      </c>
      <c r="AO106">
        <v>0</v>
      </c>
      <c r="AP106">
        <v>0</v>
      </c>
      <c r="AQ106">
        <v>0</v>
      </c>
      <c r="AS106">
        <v>0</v>
      </c>
      <c r="AT106">
        <v>0</v>
      </c>
      <c r="AU106">
        <v>0</v>
      </c>
      <c r="AV106">
        <v>0</v>
      </c>
      <c r="AW106">
        <v>2895184</v>
      </c>
      <c r="AX106">
        <v>2895665</v>
      </c>
      <c r="AY106">
        <v>0</v>
      </c>
      <c r="AZ106">
        <v>119057</v>
      </c>
      <c r="BA106">
        <v>0</v>
      </c>
      <c r="BB106">
        <v>0</v>
      </c>
      <c r="BC106">
        <v>0</v>
      </c>
      <c r="BD106">
        <v>0</v>
      </c>
      <c r="BE106">
        <v>0</v>
      </c>
      <c r="BF106">
        <v>2564991</v>
      </c>
      <c r="BG106">
        <v>0</v>
      </c>
      <c r="BJ106">
        <v>0</v>
      </c>
      <c r="BK106">
        <v>0</v>
      </c>
      <c r="BL106">
        <v>0</v>
      </c>
      <c r="BM106">
        <v>0</v>
      </c>
      <c r="BN106">
        <v>0</v>
      </c>
      <c r="BO106">
        <v>0</v>
      </c>
      <c r="BP106">
        <v>0</v>
      </c>
      <c r="BQ106">
        <v>887</v>
      </c>
      <c r="BS106">
        <v>0</v>
      </c>
      <c r="BT106">
        <v>0</v>
      </c>
      <c r="BU106">
        <v>0</v>
      </c>
      <c r="BV106">
        <v>0</v>
      </c>
      <c r="BW106">
        <v>0</v>
      </c>
      <c r="BY106">
        <v>0</v>
      </c>
      <c r="CA106">
        <v>0</v>
      </c>
      <c r="CB106">
        <v>0</v>
      </c>
      <c r="CC106">
        <v>0</v>
      </c>
      <c r="CD106">
        <v>0</v>
      </c>
      <c r="CE106">
        <v>0</v>
      </c>
      <c r="CF106">
        <v>0</v>
      </c>
      <c r="CG106">
        <v>0</v>
      </c>
      <c r="CH106">
        <v>0</v>
      </c>
      <c r="CI106">
        <v>0</v>
      </c>
      <c r="CJ106">
        <v>4</v>
      </c>
      <c r="CK106">
        <v>0</v>
      </c>
      <c r="CL106">
        <v>0</v>
      </c>
      <c r="CN106">
        <v>0</v>
      </c>
      <c r="CO106">
        <v>1</v>
      </c>
      <c r="CP106">
        <v>0</v>
      </c>
      <c r="CQ106">
        <v>0</v>
      </c>
      <c r="CR106">
        <v>251.30300000000003</v>
      </c>
      <c r="CS106">
        <v>0</v>
      </c>
      <c r="CT106">
        <v>0</v>
      </c>
      <c r="CU106">
        <v>0</v>
      </c>
      <c r="CV106">
        <v>0</v>
      </c>
      <c r="CW106">
        <v>0</v>
      </c>
      <c r="CX106">
        <v>0</v>
      </c>
      <c r="CY106">
        <v>0</v>
      </c>
      <c r="CZ106">
        <v>0</v>
      </c>
      <c r="DB106">
        <v>1503738</v>
      </c>
      <c r="DC106">
        <v>0</v>
      </c>
      <c r="DD106">
        <v>0</v>
      </c>
      <c r="DE106">
        <v>442586</v>
      </c>
      <c r="DF106">
        <v>442586</v>
      </c>
      <c r="DG106">
        <v>71.213000000000008</v>
      </c>
      <c r="DH106">
        <v>0</v>
      </c>
      <c r="DI106">
        <v>0</v>
      </c>
      <c r="DK106">
        <v>3883</v>
      </c>
      <c r="DL106">
        <v>0</v>
      </c>
      <c r="DM106">
        <v>180624</v>
      </c>
      <c r="DN106">
        <v>481</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181105</v>
      </c>
      <c r="EI106">
        <v>0</v>
      </c>
      <c r="EJ106">
        <v>0</v>
      </c>
      <c r="EK106">
        <v>8.8049999999999997</v>
      </c>
      <c r="EL106">
        <v>0</v>
      </c>
      <c r="EM106">
        <v>0</v>
      </c>
      <c r="EN106">
        <v>0.54500000000000004</v>
      </c>
      <c r="EO106">
        <v>0</v>
      </c>
      <c r="EP106">
        <v>0</v>
      </c>
      <c r="EQ106">
        <v>9.35</v>
      </c>
      <c r="ER106">
        <v>0</v>
      </c>
      <c r="ES106">
        <v>29.14</v>
      </c>
      <c r="ET106">
        <v>0</v>
      </c>
      <c r="EV106">
        <v>0</v>
      </c>
      <c r="EW106">
        <v>0</v>
      </c>
      <c r="EX106">
        <v>0</v>
      </c>
      <c r="EZ106">
        <v>2452622</v>
      </c>
      <c r="FA106">
        <v>0</v>
      </c>
      <c r="FB106">
        <v>2571198</v>
      </c>
      <c r="FC106">
        <v>0</v>
      </c>
      <c r="FD106">
        <v>0</v>
      </c>
      <c r="FE106">
        <v>377547</v>
      </c>
      <c r="FF106">
        <v>65496</v>
      </c>
      <c r="FG106">
        <v>7.0629999999999998E-2</v>
      </c>
      <c r="FH106">
        <v>3.1918000000000002E-2</v>
      </c>
      <c r="FI106">
        <v>0</v>
      </c>
      <c r="FJ106">
        <v>0</v>
      </c>
      <c r="FK106">
        <v>412.71000000000004</v>
      </c>
      <c r="FL106">
        <v>3014241</v>
      </c>
      <c r="FM106">
        <v>0</v>
      </c>
      <c r="FN106">
        <v>0</v>
      </c>
      <c r="FO106">
        <v>6688</v>
      </c>
      <c r="FP106">
        <v>0</v>
      </c>
      <c r="FQ106">
        <v>6688</v>
      </c>
      <c r="FR106">
        <v>6688</v>
      </c>
      <c r="FS106">
        <v>0</v>
      </c>
      <c r="FT106">
        <v>0</v>
      </c>
      <c r="FU106">
        <v>0</v>
      </c>
      <c r="FV106">
        <v>0</v>
      </c>
      <c r="FW106">
        <v>0</v>
      </c>
      <c r="FX106">
        <v>0</v>
      </c>
      <c r="FY106">
        <v>0</v>
      </c>
      <c r="GB106">
        <v>0</v>
      </c>
      <c r="GC106">
        <v>0</v>
      </c>
      <c r="GD106">
        <v>0</v>
      </c>
      <c r="GF106">
        <v>0</v>
      </c>
      <c r="GG106">
        <v>0</v>
      </c>
      <c r="GH106">
        <v>0</v>
      </c>
      <c r="GI106">
        <v>0</v>
      </c>
      <c r="GK106">
        <v>0</v>
      </c>
      <c r="GL106">
        <v>0</v>
      </c>
      <c r="GM106">
        <v>0</v>
      </c>
      <c r="GN106">
        <v>0</v>
      </c>
      <c r="GO106">
        <v>0</v>
      </c>
      <c r="GQ106">
        <v>0</v>
      </c>
      <c r="GR106">
        <v>0</v>
      </c>
      <c r="GS106">
        <v>0</v>
      </c>
      <c r="GT106">
        <v>0</v>
      </c>
      <c r="HB106">
        <v>0</v>
      </c>
      <c r="HC106">
        <v>3.9798E-2</v>
      </c>
      <c r="HD106">
        <v>0</v>
      </c>
      <c r="HE106">
        <v>0</v>
      </c>
      <c r="HF106">
        <v>325185</v>
      </c>
      <c r="HG106">
        <v>0</v>
      </c>
      <c r="HH106">
        <v>66588</v>
      </c>
      <c r="HI106">
        <v>0</v>
      </c>
      <c r="HJ106">
        <v>38839</v>
      </c>
      <c r="HK106">
        <v>0</v>
      </c>
      <c r="HL106">
        <v>0</v>
      </c>
      <c r="HM106">
        <v>0</v>
      </c>
      <c r="HN106">
        <v>0</v>
      </c>
      <c r="HO106">
        <v>0</v>
      </c>
      <c r="HP106">
        <v>0</v>
      </c>
      <c r="HQ106">
        <v>0</v>
      </c>
      <c r="HR106">
        <v>0</v>
      </c>
      <c r="HS106">
        <v>2452141</v>
      </c>
      <c r="HT106">
        <v>65496</v>
      </c>
      <c r="HW106">
        <v>0</v>
      </c>
      <c r="HX106">
        <v>31</v>
      </c>
      <c r="HY106">
        <v>53</v>
      </c>
      <c r="HZ106">
        <v>76</v>
      </c>
      <c r="IA106">
        <v>72</v>
      </c>
      <c r="IB106">
        <v>50</v>
      </c>
      <c r="IC106">
        <v>282</v>
      </c>
      <c r="ID106">
        <v>0</v>
      </c>
      <c r="IE106">
        <v>0</v>
      </c>
      <c r="IF106">
        <v>0</v>
      </c>
      <c r="IG106">
        <v>0</v>
      </c>
      <c r="IH106">
        <v>107.14100000000001</v>
      </c>
      <c r="II106">
        <v>0</v>
      </c>
      <c r="IJ106">
        <v>11.182</v>
      </c>
      <c r="IK106">
        <v>0</v>
      </c>
      <c r="IL106">
        <v>0</v>
      </c>
      <c r="IM106">
        <v>0</v>
      </c>
      <c r="IN106">
        <v>0</v>
      </c>
      <c r="IO106">
        <v>0</v>
      </c>
      <c r="IP106">
        <v>0</v>
      </c>
      <c r="IQ106">
        <v>11.182</v>
      </c>
      <c r="IR106">
        <v>6950</v>
      </c>
      <c r="IS106">
        <v>0</v>
      </c>
      <c r="IT106">
        <v>0</v>
      </c>
      <c r="IU106">
        <v>0</v>
      </c>
      <c r="IV106">
        <v>0</v>
      </c>
      <c r="IW106">
        <v>6215</v>
      </c>
      <c r="IX106">
        <v>0</v>
      </c>
      <c r="IY106">
        <v>0</v>
      </c>
      <c r="IZ106">
        <v>0</v>
      </c>
      <c r="JA106">
        <v>0</v>
      </c>
      <c r="JB106">
        <v>0</v>
      </c>
      <c r="JC106">
        <v>0</v>
      </c>
      <c r="JD106">
        <v>0</v>
      </c>
      <c r="JE106">
        <v>0</v>
      </c>
      <c r="JF106">
        <v>0</v>
      </c>
      <c r="JG106">
        <v>0</v>
      </c>
      <c r="JH106">
        <v>0</v>
      </c>
      <c r="JJ106">
        <v>0</v>
      </c>
      <c r="JK106">
        <v>0</v>
      </c>
      <c r="JL106">
        <v>0</v>
      </c>
      <c r="JM106">
        <v>0</v>
      </c>
      <c r="JO106">
        <v>0</v>
      </c>
      <c r="JP106">
        <v>0</v>
      </c>
      <c r="JQ106">
        <v>0</v>
      </c>
      <c r="JR106">
        <v>0</v>
      </c>
      <c r="JS106">
        <v>0</v>
      </c>
      <c r="JT106">
        <v>0</v>
      </c>
      <c r="JU106">
        <v>0</v>
      </c>
      <c r="JW106">
        <v>0</v>
      </c>
      <c r="JX106">
        <v>0</v>
      </c>
      <c r="JY106">
        <v>0</v>
      </c>
      <c r="JZ106">
        <v>0</v>
      </c>
      <c r="KD106">
        <v>0</v>
      </c>
      <c r="KE106">
        <v>7559</v>
      </c>
      <c r="KG106">
        <v>0</v>
      </c>
      <c r="KH106">
        <v>0</v>
      </c>
      <c r="KI106">
        <v>0</v>
      </c>
      <c r="KJ106">
        <v>0</v>
      </c>
      <c r="KK106">
        <v>0</v>
      </c>
      <c r="KL106">
        <v>0</v>
      </c>
      <c r="KM106">
        <v>0</v>
      </c>
      <c r="KN106">
        <v>0</v>
      </c>
      <c r="KO106">
        <v>0</v>
      </c>
      <c r="KP106">
        <v>0</v>
      </c>
      <c r="KQ106">
        <v>0</v>
      </c>
      <c r="KS106">
        <v>0</v>
      </c>
      <c r="KT106">
        <v>0</v>
      </c>
      <c r="KU106">
        <v>0</v>
      </c>
      <c r="KW106">
        <v>0</v>
      </c>
      <c r="KX106">
        <v>0</v>
      </c>
      <c r="KY106">
        <v>0</v>
      </c>
      <c r="KZ106">
        <v>0</v>
      </c>
      <c r="LA106">
        <v>0</v>
      </c>
      <c r="LB106">
        <v>0</v>
      </c>
      <c r="LD106">
        <v>0</v>
      </c>
      <c r="LE106">
        <v>0</v>
      </c>
      <c r="LF106">
        <v>0</v>
      </c>
      <c r="LG106">
        <v>0</v>
      </c>
      <c r="LH106">
        <v>0</v>
      </c>
      <c r="LI106">
        <v>0</v>
      </c>
      <c r="LJ106">
        <v>251.13300000000001</v>
      </c>
      <c r="LK106">
        <v>1</v>
      </c>
      <c r="LL106">
        <v>33540</v>
      </c>
      <c r="LM106">
        <v>5299</v>
      </c>
      <c r="LN106">
        <v>0</v>
      </c>
      <c r="LO106">
        <v>0</v>
      </c>
      <c r="LP106">
        <v>0</v>
      </c>
      <c r="LQ106">
        <v>0</v>
      </c>
      <c r="LR106">
        <v>0</v>
      </c>
      <c r="LS106">
        <v>0</v>
      </c>
      <c r="LT106">
        <v>0</v>
      </c>
      <c r="LU106">
        <v>0</v>
      </c>
      <c r="LV106">
        <v>0</v>
      </c>
      <c r="LW106">
        <v>0</v>
      </c>
      <c r="LX106">
        <v>0</v>
      </c>
      <c r="LY106">
        <v>0</v>
      </c>
      <c r="LZ106">
        <v>0</v>
      </c>
      <c r="MA106">
        <v>0</v>
      </c>
      <c r="MB106">
        <v>0</v>
      </c>
      <c r="MC106">
        <v>0</v>
      </c>
      <c r="MD106">
        <v>0</v>
      </c>
      <c r="ME106">
        <v>0</v>
      </c>
      <c r="MF106">
        <v>0</v>
      </c>
      <c r="MG106">
        <v>2895184</v>
      </c>
      <c r="MH106">
        <v>0</v>
      </c>
      <c r="MI106">
        <v>0</v>
      </c>
      <c r="MJ106">
        <v>0</v>
      </c>
      <c r="MK106">
        <v>0</v>
      </c>
      <c r="ML106">
        <v>0</v>
      </c>
    </row>
    <row r="107" spans="1:350" customFormat="1" x14ac:dyDescent="0.3">
      <c r="A107">
        <v>45755</v>
      </c>
      <c r="B107" s="4">
        <v>101856</v>
      </c>
      <c r="C107">
        <v>9</v>
      </c>
      <c r="D107">
        <v>2026</v>
      </c>
      <c r="E107">
        <v>6215</v>
      </c>
      <c r="F107">
        <v>0</v>
      </c>
      <c r="G107">
        <v>619.31700000000001</v>
      </c>
      <c r="H107">
        <v>612.49900000000002</v>
      </c>
      <c r="I107">
        <v>612.49900000000002</v>
      </c>
      <c r="J107">
        <v>619.31700000000001</v>
      </c>
      <c r="K107">
        <v>0</v>
      </c>
      <c r="L107">
        <v>6215</v>
      </c>
      <c r="M107">
        <v>0</v>
      </c>
      <c r="N107">
        <v>0</v>
      </c>
      <c r="P107">
        <v>619.41</v>
      </c>
      <c r="Q107">
        <v>0</v>
      </c>
      <c r="R107">
        <v>291828</v>
      </c>
      <c r="S107">
        <v>471.13900000000001</v>
      </c>
      <c r="U107">
        <v>0</v>
      </c>
      <c r="V107">
        <v>128.35300000000001</v>
      </c>
      <c r="W107">
        <v>439281</v>
      </c>
      <c r="X107">
        <v>439281</v>
      </c>
      <c r="Z107">
        <v>0</v>
      </c>
      <c r="AC107">
        <v>0</v>
      </c>
      <c r="AD107" t="s">
        <v>427</v>
      </c>
      <c r="AE107">
        <v>0</v>
      </c>
      <c r="AH107">
        <v>0</v>
      </c>
      <c r="AI107">
        <v>0</v>
      </c>
      <c r="AJ107">
        <v>6215</v>
      </c>
      <c r="AK107" t="s">
        <v>753</v>
      </c>
      <c r="AL107" t="s">
        <v>527</v>
      </c>
      <c r="AM107">
        <v>0</v>
      </c>
      <c r="AN107">
        <v>0</v>
      </c>
      <c r="AO107">
        <v>0</v>
      </c>
      <c r="AP107">
        <v>0</v>
      </c>
      <c r="AQ107">
        <v>0</v>
      </c>
      <c r="AS107">
        <v>0</v>
      </c>
      <c r="AT107">
        <v>0</v>
      </c>
      <c r="AU107">
        <v>0</v>
      </c>
      <c r="AV107">
        <v>0</v>
      </c>
      <c r="AW107">
        <v>7704210</v>
      </c>
      <c r="AX107">
        <v>7605994</v>
      </c>
      <c r="AY107">
        <v>0</v>
      </c>
      <c r="AZ107">
        <v>291828</v>
      </c>
      <c r="BA107">
        <v>0</v>
      </c>
      <c r="BB107">
        <v>0</v>
      </c>
      <c r="BC107">
        <v>0</v>
      </c>
      <c r="BD107">
        <v>0</v>
      </c>
      <c r="BE107">
        <v>0</v>
      </c>
      <c r="BF107">
        <v>6734581</v>
      </c>
      <c r="BG107">
        <v>0</v>
      </c>
      <c r="BJ107">
        <v>0</v>
      </c>
      <c r="BK107">
        <v>0</v>
      </c>
      <c r="BL107">
        <v>0</v>
      </c>
      <c r="BM107">
        <v>0</v>
      </c>
      <c r="BN107">
        <v>0</v>
      </c>
      <c r="BO107">
        <v>0</v>
      </c>
      <c r="BP107">
        <v>0</v>
      </c>
      <c r="BQ107">
        <v>818</v>
      </c>
      <c r="BS107">
        <v>0</v>
      </c>
      <c r="BT107">
        <v>0</v>
      </c>
      <c r="BU107">
        <v>0</v>
      </c>
      <c r="BV107">
        <v>0</v>
      </c>
      <c r="BW107">
        <v>0</v>
      </c>
      <c r="BY107">
        <v>0</v>
      </c>
      <c r="CA107">
        <v>0</v>
      </c>
      <c r="CB107">
        <v>0</v>
      </c>
      <c r="CC107">
        <v>0</v>
      </c>
      <c r="CD107">
        <v>0</v>
      </c>
      <c r="CE107">
        <v>0</v>
      </c>
      <c r="CF107">
        <v>0</v>
      </c>
      <c r="CG107">
        <v>0</v>
      </c>
      <c r="CH107">
        <v>98590</v>
      </c>
      <c r="CI107">
        <v>0</v>
      </c>
      <c r="CJ107">
        <v>4</v>
      </c>
      <c r="CK107">
        <v>0</v>
      </c>
      <c r="CL107">
        <v>0</v>
      </c>
      <c r="CN107">
        <v>0</v>
      </c>
      <c r="CO107">
        <v>1</v>
      </c>
      <c r="CP107">
        <v>0</v>
      </c>
      <c r="CQ107">
        <v>0</v>
      </c>
      <c r="CR107">
        <v>619.31700000000001</v>
      </c>
      <c r="CS107">
        <v>0</v>
      </c>
      <c r="CT107">
        <v>0</v>
      </c>
      <c r="CU107">
        <v>0</v>
      </c>
      <c r="CV107">
        <v>0</v>
      </c>
      <c r="CW107">
        <v>0</v>
      </c>
      <c r="CX107">
        <v>0</v>
      </c>
      <c r="CY107">
        <v>0</v>
      </c>
      <c r="CZ107">
        <v>0</v>
      </c>
      <c r="DB107">
        <v>3806681</v>
      </c>
      <c r="DC107">
        <v>0</v>
      </c>
      <c r="DD107">
        <v>0</v>
      </c>
      <c r="DE107">
        <v>1148998</v>
      </c>
      <c r="DF107">
        <v>1148998</v>
      </c>
      <c r="DG107">
        <v>184.875</v>
      </c>
      <c r="DH107">
        <v>0</v>
      </c>
      <c r="DI107">
        <v>0</v>
      </c>
      <c r="DK107">
        <v>2823</v>
      </c>
      <c r="DL107">
        <v>0</v>
      </c>
      <c r="DM107">
        <v>140356</v>
      </c>
      <c r="DN107">
        <v>374</v>
      </c>
      <c r="DO107">
        <v>0</v>
      </c>
      <c r="DP107">
        <v>0</v>
      </c>
      <c r="DQ107">
        <v>0</v>
      </c>
      <c r="DR107">
        <v>0</v>
      </c>
      <c r="DS107">
        <v>0</v>
      </c>
      <c r="DT107">
        <v>0</v>
      </c>
      <c r="DU107">
        <v>0</v>
      </c>
      <c r="DV107">
        <v>0</v>
      </c>
      <c r="DW107">
        <v>0</v>
      </c>
      <c r="DX107">
        <v>0</v>
      </c>
      <c r="DY107">
        <v>0</v>
      </c>
      <c r="DZ107">
        <v>0</v>
      </c>
      <c r="EA107">
        <v>3.3000000000000002E-2</v>
      </c>
      <c r="EB107">
        <v>0</v>
      </c>
      <c r="EC107">
        <v>0.97700000000000009</v>
      </c>
      <c r="ED107">
        <v>6983</v>
      </c>
      <c r="EE107">
        <v>0</v>
      </c>
      <c r="EF107">
        <v>0</v>
      </c>
      <c r="EG107">
        <v>0</v>
      </c>
      <c r="EH107">
        <v>133747</v>
      </c>
      <c r="EI107">
        <v>0</v>
      </c>
      <c r="EJ107">
        <v>0</v>
      </c>
      <c r="EK107">
        <v>6.2850000000000001</v>
      </c>
      <c r="EL107">
        <v>0</v>
      </c>
      <c r="EM107">
        <v>0</v>
      </c>
      <c r="EN107">
        <v>0.5</v>
      </c>
      <c r="EO107">
        <v>0</v>
      </c>
      <c r="EP107">
        <v>0</v>
      </c>
      <c r="EQ107">
        <v>6.8180000000000005</v>
      </c>
      <c r="ER107">
        <v>0</v>
      </c>
      <c r="ES107">
        <v>21.52</v>
      </c>
      <c r="ET107">
        <v>0</v>
      </c>
      <c r="EV107">
        <v>0</v>
      </c>
      <c r="EW107">
        <v>0</v>
      </c>
      <c r="EX107">
        <v>0</v>
      </c>
      <c r="EZ107">
        <v>6442753</v>
      </c>
      <c r="FA107">
        <v>0</v>
      </c>
      <c r="FB107">
        <v>6734207</v>
      </c>
      <c r="FC107">
        <v>0</v>
      </c>
      <c r="FD107">
        <v>0</v>
      </c>
      <c r="FE107">
        <v>991278</v>
      </c>
      <c r="FF107">
        <v>171963</v>
      </c>
      <c r="FG107">
        <v>7.0629999999999998E-2</v>
      </c>
      <c r="FH107">
        <v>3.1918000000000002E-2</v>
      </c>
      <c r="FI107">
        <v>0</v>
      </c>
      <c r="FJ107">
        <v>0</v>
      </c>
      <c r="FK107">
        <v>1083.6010000000001</v>
      </c>
      <c r="FL107">
        <v>7996038</v>
      </c>
      <c r="FM107">
        <v>0</v>
      </c>
      <c r="FN107">
        <v>0</v>
      </c>
      <c r="FO107">
        <v>0</v>
      </c>
      <c r="FP107">
        <v>0</v>
      </c>
      <c r="FQ107">
        <v>0</v>
      </c>
      <c r="FR107">
        <v>0</v>
      </c>
      <c r="FS107">
        <v>0</v>
      </c>
      <c r="FT107">
        <v>0</v>
      </c>
      <c r="FU107">
        <v>0</v>
      </c>
      <c r="FV107">
        <v>0</v>
      </c>
      <c r="FW107">
        <v>0</v>
      </c>
      <c r="FX107">
        <v>0</v>
      </c>
      <c r="FY107">
        <v>0</v>
      </c>
      <c r="GB107">
        <v>0</v>
      </c>
      <c r="GC107">
        <v>0</v>
      </c>
      <c r="GD107">
        <v>0</v>
      </c>
      <c r="GF107">
        <v>0</v>
      </c>
      <c r="GG107">
        <v>0</v>
      </c>
      <c r="GH107">
        <v>0</v>
      </c>
      <c r="GI107">
        <v>0</v>
      </c>
      <c r="GK107">
        <v>0</v>
      </c>
      <c r="GL107">
        <v>0</v>
      </c>
      <c r="GM107">
        <v>0</v>
      </c>
      <c r="GN107">
        <v>0</v>
      </c>
      <c r="GO107">
        <v>0</v>
      </c>
      <c r="GQ107">
        <v>0</v>
      </c>
      <c r="GR107">
        <v>0</v>
      </c>
      <c r="GS107">
        <v>0</v>
      </c>
      <c r="GT107">
        <v>0</v>
      </c>
      <c r="HB107">
        <v>379934357</v>
      </c>
      <c r="HC107">
        <v>3.9798E-2</v>
      </c>
      <c r="HD107">
        <v>98590</v>
      </c>
      <c r="HE107">
        <v>0</v>
      </c>
      <c r="HF107">
        <v>823199</v>
      </c>
      <c r="HG107">
        <v>0</v>
      </c>
      <c r="HH107">
        <v>329280</v>
      </c>
      <c r="HI107">
        <v>0</v>
      </c>
      <c r="HJ107">
        <v>46412</v>
      </c>
      <c r="HK107">
        <v>0</v>
      </c>
      <c r="HL107">
        <v>0</v>
      </c>
      <c r="HM107">
        <v>0</v>
      </c>
      <c r="HN107">
        <v>0</v>
      </c>
      <c r="HO107">
        <v>0</v>
      </c>
      <c r="HP107">
        <v>0</v>
      </c>
      <c r="HQ107">
        <v>0</v>
      </c>
      <c r="HR107">
        <v>0</v>
      </c>
      <c r="HS107">
        <v>6442379</v>
      </c>
      <c r="HT107">
        <v>171963</v>
      </c>
      <c r="HW107">
        <v>0</v>
      </c>
      <c r="HX107">
        <v>49</v>
      </c>
      <c r="HY107">
        <v>23</v>
      </c>
      <c r="HZ107">
        <v>55</v>
      </c>
      <c r="IA107">
        <v>147</v>
      </c>
      <c r="IB107">
        <v>422</v>
      </c>
      <c r="IC107">
        <v>696</v>
      </c>
      <c r="ID107">
        <v>0</v>
      </c>
      <c r="IE107">
        <v>385.637</v>
      </c>
      <c r="IF107">
        <v>0</v>
      </c>
      <c r="IG107">
        <v>0</v>
      </c>
      <c r="IH107">
        <v>529.81500000000005</v>
      </c>
      <c r="II107">
        <v>0</v>
      </c>
      <c r="IJ107">
        <v>513.99</v>
      </c>
      <c r="IK107">
        <v>0</v>
      </c>
      <c r="IL107">
        <v>0</v>
      </c>
      <c r="IM107">
        <v>0</v>
      </c>
      <c r="IN107">
        <v>0</v>
      </c>
      <c r="IO107">
        <v>0</v>
      </c>
      <c r="IP107">
        <v>0</v>
      </c>
      <c r="IQ107">
        <v>128.35300000000001</v>
      </c>
      <c r="IR107">
        <v>79771</v>
      </c>
      <c r="IS107">
        <v>0</v>
      </c>
      <c r="IT107">
        <v>0</v>
      </c>
      <c r="IU107">
        <v>0</v>
      </c>
      <c r="IV107">
        <v>0</v>
      </c>
      <c r="IW107">
        <v>6215</v>
      </c>
      <c r="IX107">
        <v>359510</v>
      </c>
      <c r="IY107">
        <v>0</v>
      </c>
      <c r="IZ107">
        <v>0</v>
      </c>
      <c r="JA107">
        <v>0</v>
      </c>
      <c r="JB107">
        <v>0</v>
      </c>
      <c r="JC107">
        <v>0</v>
      </c>
      <c r="JD107">
        <v>0</v>
      </c>
      <c r="JE107">
        <v>0</v>
      </c>
      <c r="JF107">
        <v>0</v>
      </c>
      <c r="JG107">
        <v>0</v>
      </c>
      <c r="JH107">
        <v>0</v>
      </c>
      <c r="JJ107">
        <v>0</v>
      </c>
      <c r="JK107">
        <v>0</v>
      </c>
      <c r="JL107">
        <v>0</v>
      </c>
      <c r="JM107">
        <v>0</v>
      </c>
      <c r="JO107">
        <v>0</v>
      </c>
      <c r="JP107">
        <v>0</v>
      </c>
      <c r="JQ107">
        <v>0</v>
      </c>
      <c r="JR107">
        <v>0</v>
      </c>
      <c r="JS107">
        <v>0</v>
      </c>
      <c r="JT107">
        <v>0</v>
      </c>
      <c r="JU107">
        <v>0</v>
      </c>
      <c r="JW107">
        <v>0</v>
      </c>
      <c r="JX107">
        <v>0</v>
      </c>
      <c r="JY107">
        <v>0</v>
      </c>
      <c r="JZ107">
        <v>0</v>
      </c>
      <c r="KD107">
        <v>0</v>
      </c>
      <c r="KE107">
        <v>7559</v>
      </c>
      <c r="KG107">
        <v>0</v>
      </c>
      <c r="KH107">
        <v>0</v>
      </c>
      <c r="KI107">
        <v>0</v>
      </c>
      <c r="KJ107">
        <v>0</v>
      </c>
      <c r="KK107">
        <v>0</v>
      </c>
      <c r="KL107">
        <v>0</v>
      </c>
      <c r="KM107">
        <v>0</v>
      </c>
      <c r="KN107">
        <v>0</v>
      </c>
      <c r="KO107">
        <v>0</v>
      </c>
      <c r="KP107">
        <v>0</v>
      </c>
      <c r="KQ107">
        <v>0</v>
      </c>
      <c r="KS107">
        <v>0</v>
      </c>
      <c r="KT107">
        <v>0</v>
      </c>
      <c r="KU107">
        <v>0</v>
      </c>
      <c r="KW107">
        <v>0</v>
      </c>
      <c r="KX107">
        <v>0</v>
      </c>
      <c r="KY107">
        <v>0</v>
      </c>
      <c r="KZ107">
        <v>0</v>
      </c>
      <c r="LA107">
        <v>0</v>
      </c>
      <c r="LB107">
        <v>0</v>
      </c>
      <c r="LD107">
        <v>0</v>
      </c>
      <c r="LE107">
        <v>0</v>
      </c>
      <c r="LF107">
        <v>0</v>
      </c>
      <c r="LG107">
        <v>0</v>
      </c>
      <c r="LH107">
        <v>0</v>
      </c>
      <c r="LI107">
        <v>0</v>
      </c>
      <c r="LJ107">
        <v>610.05200000000002</v>
      </c>
      <c r="LK107">
        <v>1</v>
      </c>
      <c r="LL107">
        <v>33540</v>
      </c>
      <c r="LM107">
        <v>12872</v>
      </c>
      <c r="LN107">
        <v>0</v>
      </c>
      <c r="LO107">
        <v>0</v>
      </c>
      <c r="LP107">
        <v>0</v>
      </c>
      <c r="LQ107">
        <v>0</v>
      </c>
      <c r="LR107">
        <v>0</v>
      </c>
      <c r="LS107">
        <v>0</v>
      </c>
      <c r="LT107">
        <v>0</v>
      </c>
      <c r="LU107">
        <v>0</v>
      </c>
      <c r="LV107">
        <v>0</v>
      </c>
      <c r="LW107">
        <v>0</v>
      </c>
      <c r="LX107">
        <v>0</v>
      </c>
      <c r="LY107">
        <v>0</v>
      </c>
      <c r="LZ107">
        <v>0</v>
      </c>
      <c r="MA107">
        <v>0</v>
      </c>
      <c r="MB107">
        <v>0</v>
      </c>
      <c r="MC107">
        <v>0</v>
      </c>
      <c r="MD107">
        <v>0</v>
      </c>
      <c r="ME107">
        <v>0</v>
      </c>
      <c r="MF107">
        <v>0</v>
      </c>
      <c r="MG107">
        <v>7704210</v>
      </c>
      <c r="MH107">
        <v>0</v>
      </c>
      <c r="MI107">
        <v>0</v>
      </c>
      <c r="MJ107">
        <v>0</v>
      </c>
      <c r="MK107">
        <v>0</v>
      </c>
      <c r="ML107">
        <v>0</v>
      </c>
    </row>
    <row r="108" spans="1:350" customFormat="1" x14ac:dyDescent="0.3">
      <c r="A108">
        <v>45755</v>
      </c>
      <c r="B108" s="4">
        <v>101858</v>
      </c>
      <c r="C108">
        <v>9</v>
      </c>
      <c r="D108">
        <v>2026</v>
      </c>
      <c r="E108">
        <v>6215</v>
      </c>
      <c r="F108">
        <v>0</v>
      </c>
      <c r="G108">
        <v>7059.9130000000005</v>
      </c>
      <c r="H108">
        <v>6541.4400000000005</v>
      </c>
      <c r="I108">
        <v>6541.4400000000005</v>
      </c>
      <c r="J108">
        <v>7059.9130000000005</v>
      </c>
      <c r="K108">
        <v>0</v>
      </c>
      <c r="L108">
        <v>6215</v>
      </c>
      <c r="M108">
        <v>0</v>
      </c>
      <c r="N108">
        <v>0</v>
      </c>
      <c r="P108">
        <v>7070.4770000000008</v>
      </c>
      <c r="Q108">
        <v>0</v>
      </c>
      <c r="R108">
        <v>3331177</v>
      </c>
      <c r="S108">
        <v>471.13900000000001</v>
      </c>
      <c r="U108">
        <v>0</v>
      </c>
      <c r="V108">
        <v>2044.6410000000001</v>
      </c>
      <c r="W108">
        <v>1270744</v>
      </c>
      <c r="X108">
        <v>1270744</v>
      </c>
      <c r="Z108">
        <v>0</v>
      </c>
      <c r="AC108">
        <v>0</v>
      </c>
      <c r="AD108" t="s">
        <v>427</v>
      </c>
      <c r="AE108">
        <v>0</v>
      </c>
      <c r="AH108">
        <v>0</v>
      </c>
      <c r="AI108">
        <v>0</v>
      </c>
      <c r="AJ108">
        <v>6215</v>
      </c>
      <c r="AK108" t="s">
        <v>753</v>
      </c>
      <c r="AL108" t="s">
        <v>528</v>
      </c>
      <c r="AM108">
        <v>0</v>
      </c>
      <c r="AN108">
        <v>0</v>
      </c>
      <c r="AO108">
        <v>0</v>
      </c>
      <c r="AP108">
        <v>0</v>
      </c>
      <c r="AQ108">
        <v>0</v>
      </c>
      <c r="AS108">
        <v>0</v>
      </c>
      <c r="AT108">
        <v>0</v>
      </c>
      <c r="AU108">
        <v>0</v>
      </c>
      <c r="AV108">
        <v>0</v>
      </c>
      <c r="AW108">
        <v>81993088</v>
      </c>
      <c r="AX108">
        <v>80886406</v>
      </c>
      <c r="AY108">
        <v>0</v>
      </c>
      <c r="AZ108">
        <v>3331177</v>
      </c>
      <c r="BA108">
        <v>102.75</v>
      </c>
      <c r="BB108">
        <v>150079</v>
      </c>
      <c r="BC108">
        <v>149122</v>
      </c>
      <c r="BD108">
        <v>352.99600000000004</v>
      </c>
      <c r="BE108">
        <v>957</v>
      </c>
      <c r="BF108">
        <v>71796033</v>
      </c>
      <c r="BG108">
        <v>0</v>
      </c>
      <c r="BJ108">
        <v>0</v>
      </c>
      <c r="BK108">
        <v>0</v>
      </c>
      <c r="BL108">
        <v>0</v>
      </c>
      <c r="BM108">
        <v>0</v>
      </c>
      <c r="BN108">
        <v>0</v>
      </c>
      <c r="BO108">
        <v>0</v>
      </c>
      <c r="BP108">
        <v>0</v>
      </c>
      <c r="BQ108">
        <v>0</v>
      </c>
      <c r="BS108">
        <v>0</v>
      </c>
      <c r="BT108">
        <v>0</v>
      </c>
      <c r="BU108">
        <v>0</v>
      </c>
      <c r="BV108">
        <v>0</v>
      </c>
      <c r="BW108">
        <v>0</v>
      </c>
      <c r="BY108">
        <v>0</v>
      </c>
      <c r="CA108">
        <v>0</v>
      </c>
      <c r="CB108">
        <v>0</v>
      </c>
      <c r="CC108">
        <v>0</v>
      </c>
      <c r="CD108">
        <v>0</v>
      </c>
      <c r="CE108">
        <v>0</v>
      </c>
      <c r="CF108">
        <v>0</v>
      </c>
      <c r="CG108">
        <v>0</v>
      </c>
      <c r="CH108">
        <v>1123880</v>
      </c>
      <c r="CI108">
        <v>0</v>
      </c>
      <c r="CJ108">
        <v>4</v>
      </c>
      <c r="CK108">
        <v>0</v>
      </c>
      <c r="CL108">
        <v>0</v>
      </c>
      <c r="CN108">
        <v>0</v>
      </c>
      <c r="CO108">
        <v>1</v>
      </c>
      <c r="CP108">
        <v>0</v>
      </c>
      <c r="CQ108">
        <v>0</v>
      </c>
      <c r="CR108">
        <v>7059.9130000000005</v>
      </c>
      <c r="CS108">
        <v>0</v>
      </c>
      <c r="CT108">
        <v>0</v>
      </c>
      <c r="CU108">
        <v>0</v>
      </c>
      <c r="CV108">
        <v>0</v>
      </c>
      <c r="CW108">
        <v>0</v>
      </c>
      <c r="CX108">
        <v>0</v>
      </c>
      <c r="CY108">
        <v>0</v>
      </c>
      <c r="CZ108">
        <v>0</v>
      </c>
      <c r="DB108">
        <v>40655050</v>
      </c>
      <c r="DC108">
        <v>0</v>
      </c>
      <c r="DD108">
        <v>0</v>
      </c>
      <c r="DE108">
        <v>8138387</v>
      </c>
      <c r="DF108">
        <v>8138387</v>
      </c>
      <c r="DG108">
        <v>1309.4750000000001</v>
      </c>
      <c r="DH108">
        <v>0</v>
      </c>
      <c r="DI108">
        <v>0</v>
      </c>
      <c r="DK108">
        <v>0</v>
      </c>
      <c r="DL108">
        <v>0</v>
      </c>
      <c r="DM108">
        <v>6100120</v>
      </c>
      <c r="DN108">
        <v>16242</v>
      </c>
      <c r="DO108">
        <v>0</v>
      </c>
      <c r="DP108">
        <v>0</v>
      </c>
      <c r="DQ108">
        <v>0</v>
      </c>
      <c r="DR108">
        <v>0</v>
      </c>
      <c r="DS108">
        <v>0</v>
      </c>
      <c r="DT108">
        <v>0</v>
      </c>
      <c r="DU108">
        <v>0</v>
      </c>
      <c r="DV108">
        <v>0</v>
      </c>
      <c r="DW108">
        <v>0</v>
      </c>
      <c r="DX108">
        <v>0</v>
      </c>
      <c r="DY108">
        <v>0</v>
      </c>
      <c r="DZ108">
        <v>0</v>
      </c>
      <c r="EA108">
        <v>7.3000000000000009E-2</v>
      </c>
      <c r="EB108">
        <v>0</v>
      </c>
      <c r="EC108">
        <v>121.29600000000001</v>
      </c>
      <c r="ED108">
        <v>866933</v>
      </c>
      <c r="EE108">
        <v>11918</v>
      </c>
      <c r="EF108">
        <v>1.1280000000000001</v>
      </c>
      <c r="EG108">
        <v>0</v>
      </c>
      <c r="EH108">
        <v>5237511</v>
      </c>
      <c r="EI108">
        <v>0</v>
      </c>
      <c r="EJ108">
        <v>0</v>
      </c>
      <c r="EK108">
        <v>221.137</v>
      </c>
      <c r="EL108">
        <v>0</v>
      </c>
      <c r="EM108">
        <v>32.164999999999999</v>
      </c>
      <c r="EN108">
        <v>16.443999999999999</v>
      </c>
      <c r="EO108">
        <v>0</v>
      </c>
      <c r="EP108">
        <v>0</v>
      </c>
      <c r="EQ108">
        <v>269.91900000000004</v>
      </c>
      <c r="ER108">
        <v>0.1</v>
      </c>
      <c r="ES108">
        <v>842.721</v>
      </c>
      <c r="ET108">
        <v>0</v>
      </c>
      <c r="EV108">
        <v>0</v>
      </c>
      <c r="EW108">
        <v>0</v>
      </c>
      <c r="EX108">
        <v>0</v>
      </c>
      <c r="EZ108">
        <v>68485318</v>
      </c>
      <c r="FA108">
        <v>0</v>
      </c>
      <c r="FB108">
        <v>71799297</v>
      </c>
      <c r="FC108">
        <v>0</v>
      </c>
      <c r="FD108">
        <v>0</v>
      </c>
      <c r="FE108">
        <v>10567819</v>
      </c>
      <c r="FF108">
        <v>1833269</v>
      </c>
      <c r="FG108">
        <v>7.0629999999999998E-2</v>
      </c>
      <c r="FH108">
        <v>3.1918000000000002E-2</v>
      </c>
      <c r="FI108">
        <v>0</v>
      </c>
      <c r="FJ108">
        <v>0</v>
      </c>
      <c r="FK108">
        <v>11552.057000000001</v>
      </c>
      <c r="FL108">
        <v>85324265</v>
      </c>
      <c r="FM108">
        <v>0</v>
      </c>
      <c r="FN108">
        <v>0</v>
      </c>
      <c r="FO108">
        <v>0</v>
      </c>
      <c r="FP108">
        <v>0</v>
      </c>
      <c r="FQ108">
        <v>0</v>
      </c>
      <c r="FR108">
        <v>0</v>
      </c>
      <c r="FS108">
        <v>0</v>
      </c>
      <c r="FT108">
        <v>0</v>
      </c>
      <c r="FU108">
        <v>0</v>
      </c>
      <c r="FV108">
        <v>0</v>
      </c>
      <c r="FW108">
        <v>0</v>
      </c>
      <c r="FX108">
        <v>0</v>
      </c>
      <c r="FY108">
        <v>0</v>
      </c>
      <c r="GB108">
        <v>2586535</v>
      </c>
      <c r="GC108">
        <v>2586535</v>
      </c>
      <c r="GD108">
        <v>248.554</v>
      </c>
      <c r="GF108">
        <v>0</v>
      </c>
      <c r="GG108">
        <v>0</v>
      </c>
      <c r="GH108">
        <v>0</v>
      </c>
      <c r="GI108">
        <v>0</v>
      </c>
      <c r="GK108">
        <v>0</v>
      </c>
      <c r="GL108">
        <v>0</v>
      </c>
      <c r="GM108">
        <v>0</v>
      </c>
      <c r="GN108">
        <v>0</v>
      </c>
      <c r="GO108">
        <v>0</v>
      </c>
      <c r="GQ108">
        <v>0</v>
      </c>
      <c r="GR108">
        <v>0</v>
      </c>
      <c r="GS108">
        <v>0</v>
      </c>
      <c r="GT108">
        <v>0</v>
      </c>
      <c r="HB108">
        <v>379934357</v>
      </c>
      <c r="HC108">
        <v>3.9798E-2</v>
      </c>
      <c r="HD108">
        <v>1123880</v>
      </c>
      <c r="HE108">
        <v>0</v>
      </c>
      <c r="HF108">
        <v>8791695</v>
      </c>
      <c r="HG108">
        <v>67122</v>
      </c>
      <c r="HH108">
        <v>1538121</v>
      </c>
      <c r="HI108">
        <v>0</v>
      </c>
      <c r="HJ108">
        <v>474889</v>
      </c>
      <c r="HK108">
        <v>12145</v>
      </c>
      <c r="HL108">
        <v>8317</v>
      </c>
      <c r="HM108">
        <v>373000</v>
      </c>
      <c r="HN108">
        <v>1634049</v>
      </c>
      <c r="HO108">
        <v>0</v>
      </c>
      <c r="HP108">
        <v>0</v>
      </c>
      <c r="HQ108">
        <v>0</v>
      </c>
      <c r="HR108">
        <v>0</v>
      </c>
      <c r="HS108">
        <v>68468120</v>
      </c>
      <c r="HT108">
        <v>1833269</v>
      </c>
      <c r="HW108">
        <v>0</v>
      </c>
      <c r="HX108">
        <v>1233</v>
      </c>
      <c r="HY108">
        <v>1215</v>
      </c>
      <c r="HZ108">
        <v>1184</v>
      </c>
      <c r="IA108">
        <v>831</v>
      </c>
      <c r="IB108">
        <v>834</v>
      </c>
      <c r="IC108">
        <v>5297</v>
      </c>
      <c r="ID108">
        <v>0</v>
      </c>
      <c r="IE108">
        <v>0</v>
      </c>
      <c r="IF108">
        <v>0</v>
      </c>
      <c r="IG108">
        <v>108</v>
      </c>
      <c r="IH108">
        <v>2474.8520000000003</v>
      </c>
      <c r="II108">
        <v>0</v>
      </c>
      <c r="IJ108">
        <v>2044.6410000000001</v>
      </c>
      <c r="IK108">
        <v>0</v>
      </c>
      <c r="IL108">
        <v>56</v>
      </c>
      <c r="IM108">
        <v>31</v>
      </c>
      <c r="IN108">
        <v>0</v>
      </c>
      <c r="IO108">
        <v>87</v>
      </c>
      <c r="IP108">
        <v>0</v>
      </c>
      <c r="IQ108">
        <v>2044.6410000000001</v>
      </c>
      <c r="IR108">
        <v>1270744</v>
      </c>
      <c r="IS108">
        <v>0</v>
      </c>
      <c r="IT108">
        <v>280000</v>
      </c>
      <c r="IU108">
        <v>93000</v>
      </c>
      <c r="IV108">
        <v>0</v>
      </c>
      <c r="IW108">
        <v>6215</v>
      </c>
      <c r="IX108">
        <v>0</v>
      </c>
      <c r="IY108">
        <v>0</v>
      </c>
      <c r="IZ108">
        <v>0</v>
      </c>
      <c r="JA108">
        <v>0</v>
      </c>
      <c r="JB108">
        <v>35</v>
      </c>
      <c r="JC108">
        <v>654928</v>
      </c>
      <c r="JD108">
        <v>71</v>
      </c>
      <c r="JE108">
        <v>728398</v>
      </c>
      <c r="JF108">
        <v>45</v>
      </c>
      <c r="JG108">
        <v>225723</v>
      </c>
      <c r="JH108">
        <v>25000</v>
      </c>
      <c r="JJ108">
        <v>0</v>
      </c>
      <c r="JK108">
        <v>0</v>
      </c>
      <c r="JL108">
        <v>0</v>
      </c>
      <c r="JM108">
        <v>0</v>
      </c>
      <c r="JO108">
        <v>0</v>
      </c>
      <c r="JP108">
        <v>122.078</v>
      </c>
      <c r="JQ108">
        <v>126.476</v>
      </c>
      <c r="JR108">
        <v>0</v>
      </c>
      <c r="JS108">
        <v>1181168</v>
      </c>
      <c r="JT108">
        <v>1405367</v>
      </c>
      <c r="JU108">
        <v>153571</v>
      </c>
      <c r="JW108">
        <v>0</v>
      </c>
      <c r="JX108">
        <v>0</v>
      </c>
      <c r="JY108">
        <v>0</v>
      </c>
      <c r="JZ108">
        <v>0</v>
      </c>
      <c r="KD108">
        <v>153573</v>
      </c>
      <c r="KE108">
        <v>7559</v>
      </c>
      <c r="KG108">
        <v>0</v>
      </c>
      <c r="KH108">
        <v>0</v>
      </c>
      <c r="KI108">
        <v>0</v>
      </c>
      <c r="KJ108">
        <v>81</v>
      </c>
      <c r="KK108">
        <v>27</v>
      </c>
      <c r="KL108">
        <v>50342</v>
      </c>
      <c r="KM108">
        <v>16781</v>
      </c>
      <c r="KN108">
        <v>0</v>
      </c>
      <c r="KO108">
        <v>0</v>
      </c>
      <c r="KP108">
        <v>0</v>
      </c>
      <c r="KQ108">
        <v>0</v>
      </c>
      <c r="KS108">
        <v>0</v>
      </c>
      <c r="KT108">
        <v>0</v>
      </c>
      <c r="KU108">
        <v>0</v>
      </c>
      <c r="KW108">
        <v>0</v>
      </c>
      <c r="KX108">
        <v>0</v>
      </c>
      <c r="KY108">
        <v>0</v>
      </c>
      <c r="KZ108">
        <v>0</v>
      </c>
      <c r="LA108">
        <v>0</v>
      </c>
      <c r="LB108">
        <v>0</v>
      </c>
      <c r="LD108">
        <v>0</v>
      </c>
      <c r="LE108">
        <v>0</v>
      </c>
      <c r="LF108">
        <v>0</v>
      </c>
      <c r="LG108">
        <v>0</v>
      </c>
      <c r="LH108">
        <v>0</v>
      </c>
      <c r="LI108">
        <v>0</v>
      </c>
      <c r="LJ108">
        <v>6610.8310000000001</v>
      </c>
      <c r="LK108">
        <v>10</v>
      </c>
      <c r="LL108">
        <v>335400</v>
      </c>
      <c r="LM108">
        <v>139489</v>
      </c>
      <c r="LN108">
        <v>0</v>
      </c>
      <c r="LO108">
        <v>0</v>
      </c>
      <c r="LP108">
        <v>0</v>
      </c>
      <c r="LQ108">
        <v>0</v>
      </c>
      <c r="LR108">
        <v>0</v>
      </c>
      <c r="LS108">
        <v>0</v>
      </c>
      <c r="LT108">
        <v>0</v>
      </c>
      <c r="LU108">
        <v>0</v>
      </c>
      <c r="LV108">
        <v>0</v>
      </c>
      <c r="LW108">
        <v>0</v>
      </c>
      <c r="LX108">
        <v>0</v>
      </c>
      <c r="LY108">
        <v>0</v>
      </c>
      <c r="LZ108">
        <v>0</v>
      </c>
      <c r="MA108">
        <v>0</v>
      </c>
      <c r="MB108">
        <v>0</v>
      </c>
      <c r="MC108">
        <v>0</v>
      </c>
      <c r="MD108">
        <v>0</v>
      </c>
      <c r="ME108">
        <v>0</v>
      </c>
      <c r="MF108">
        <v>0</v>
      </c>
      <c r="MG108">
        <v>81993088</v>
      </c>
      <c r="MH108">
        <v>0</v>
      </c>
      <c r="MI108">
        <v>0</v>
      </c>
      <c r="MJ108">
        <v>0</v>
      </c>
      <c r="MK108">
        <v>0</v>
      </c>
      <c r="ML108">
        <v>0</v>
      </c>
    </row>
    <row r="109" spans="1:350" customFormat="1" x14ac:dyDescent="0.3">
      <c r="A109">
        <v>45755</v>
      </c>
      <c r="B109" s="4">
        <v>101859</v>
      </c>
      <c r="C109">
        <v>9</v>
      </c>
      <c r="D109">
        <v>2026</v>
      </c>
      <c r="E109">
        <v>6215</v>
      </c>
      <c r="F109">
        <v>0</v>
      </c>
      <c r="G109">
        <v>650.44799999999998</v>
      </c>
      <c r="H109">
        <v>633.51700000000005</v>
      </c>
      <c r="I109">
        <v>633.51700000000005</v>
      </c>
      <c r="J109">
        <v>650.44799999999998</v>
      </c>
      <c r="K109">
        <v>0</v>
      </c>
      <c r="L109">
        <v>6215</v>
      </c>
      <c r="M109">
        <v>0</v>
      </c>
      <c r="N109">
        <v>0</v>
      </c>
      <c r="P109">
        <v>650.44799999999998</v>
      </c>
      <c r="Q109">
        <v>0</v>
      </c>
      <c r="R109">
        <v>306451</v>
      </c>
      <c r="S109">
        <v>471.13900000000001</v>
      </c>
      <c r="U109">
        <v>0</v>
      </c>
      <c r="V109">
        <v>365.17</v>
      </c>
      <c r="W109">
        <v>226953</v>
      </c>
      <c r="X109">
        <v>226953</v>
      </c>
      <c r="Z109">
        <v>0</v>
      </c>
      <c r="AC109">
        <v>0</v>
      </c>
      <c r="AD109" t="s">
        <v>427</v>
      </c>
      <c r="AE109">
        <v>0</v>
      </c>
      <c r="AH109">
        <v>0</v>
      </c>
      <c r="AI109">
        <v>0</v>
      </c>
      <c r="AJ109">
        <v>6215</v>
      </c>
      <c r="AK109" t="s">
        <v>753</v>
      </c>
      <c r="AL109" t="s">
        <v>529</v>
      </c>
      <c r="AM109">
        <v>0</v>
      </c>
      <c r="AN109">
        <v>0</v>
      </c>
      <c r="AO109">
        <v>0</v>
      </c>
      <c r="AP109">
        <v>0</v>
      </c>
      <c r="AQ109">
        <v>0</v>
      </c>
      <c r="AS109">
        <v>0</v>
      </c>
      <c r="AT109">
        <v>0</v>
      </c>
      <c r="AU109">
        <v>0</v>
      </c>
      <c r="AV109">
        <v>0</v>
      </c>
      <c r="AW109">
        <v>7486520</v>
      </c>
      <c r="AX109">
        <v>7383949</v>
      </c>
      <c r="AY109">
        <v>0</v>
      </c>
      <c r="AZ109">
        <v>306451</v>
      </c>
      <c r="BA109">
        <v>0</v>
      </c>
      <c r="BB109">
        <v>0</v>
      </c>
      <c r="BC109">
        <v>0</v>
      </c>
      <c r="BD109">
        <v>0</v>
      </c>
      <c r="BE109">
        <v>0</v>
      </c>
      <c r="BF109">
        <v>6557709</v>
      </c>
      <c r="BG109">
        <v>0</v>
      </c>
      <c r="BJ109">
        <v>0</v>
      </c>
      <c r="BK109">
        <v>0</v>
      </c>
      <c r="BL109">
        <v>0</v>
      </c>
      <c r="BM109">
        <v>0</v>
      </c>
      <c r="BN109">
        <v>0</v>
      </c>
      <c r="BO109">
        <v>0</v>
      </c>
      <c r="BP109">
        <v>0</v>
      </c>
      <c r="BQ109">
        <v>814</v>
      </c>
      <c r="BS109">
        <v>0</v>
      </c>
      <c r="BT109">
        <v>0</v>
      </c>
      <c r="BU109">
        <v>0</v>
      </c>
      <c r="BV109">
        <v>0</v>
      </c>
      <c r="BW109">
        <v>0</v>
      </c>
      <c r="BY109">
        <v>0</v>
      </c>
      <c r="CA109">
        <v>0</v>
      </c>
      <c r="CB109">
        <v>0</v>
      </c>
      <c r="CC109">
        <v>0</v>
      </c>
      <c r="CD109">
        <v>0</v>
      </c>
      <c r="CE109">
        <v>0</v>
      </c>
      <c r="CF109">
        <v>0</v>
      </c>
      <c r="CG109">
        <v>0</v>
      </c>
      <c r="CH109">
        <v>103546</v>
      </c>
      <c r="CI109">
        <v>0</v>
      </c>
      <c r="CJ109">
        <v>4</v>
      </c>
      <c r="CK109">
        <v>0</v>
      </c>
      <c r="CL109">
        <v>0</v>
      </c>
      <c r="CN109">
        <v>0</v>
      </c>
      <c r="CO109">
        <v>1</v>
      </c>
      <c r="CP109">
        <v>0</v>
      </c>
      <c r="CQ109">
        <v>0</v>
      </c>
      <c r="CR109">
        <v>650.44799999999998</v>
      </c>
      <c r="CS109">
        <v>0</v>
      </c>
      <c r="CT109">
        <v>0</v>
      </c>
      <c r="CU109">
        <v>0</v>
      </c>
      <c r="CV109">
        <v>0</v>
      </c>
      <c r="CW109">
        <v>0</v>
      </c>
      <c r="CX109">
        <v>0</v>
      </c>
      <c r="CY109">
        <v>0</v>
      </c>
      <c r="CZ109">
        <v>0</v>
      </c>
      <c r="DB109">
        <v>3937308</v>
      </c>
      <c r="DC109">
        <v>0</v>
      </c>
      <c r="DD109">
        <v>0</v>
      </c>
      <c r="DE109">
        <v>930152</v>
      </c>
      <c r="DF109">
        <v>930152</v>
      </c>
      <c r="DG109">
        <v>149.66300000000001</v>
      </c>
      <c r="DH109">
        <v>0</v>
      </c>
      <c r="DI109">
        <v>0</v>
      </c>
      <c r="DK109">
        <v>2763</v>
      </c>
      <c r="DL109">
        <v>0</v>
      </c>
      <c r="DM109">
        <v>366177</v>
      </c>
      <c r="DN109">
        <v>975</v>
      </c>
      <c r="DO109">
        <v>0</v>
      </c>
      <c r="DP109">
        <v>0</v>
      </c>
      <c r="DQ109">
        <v>0</v>
      </c>
      <c r="DR109">
        <v>0</v>
      </c>
      <c r="DS109">
        <v>0</v>
      </c>
      <c r="DT109">
        <v>0</v>
      </c>
      <c r="DU109">
        <v>0</v>
      </c>
      <c r="DV109">
        <v>0</v>
      </c>
      <c r="DW109">
        <v>0</v>
      </c>
      <c r="DX109">
        <v>0</v>
      </c>
      <c r="DY109">
        <v>0</v>
      </c>
      <c r="DZ109">
        <v>0</v>
      </c>
      <c r="EA109">
        <v>0</v>
      </c>
      <c r="EB109">
        <v>0</v>
      </c>
      <c r="EC109">
        <v>5.548</v>
      </c>
      <c r="ED109">
        <v>39653</v>
      </c>
      <c r="EE109">
        <v>0</v>
      </c>
      <c r="EF109">
        <v>0</v>
      </c>
      <c r="EG109">
        <v>0</v>
      </c>
      <c r="EH109">
        <v>327499</v>
      </c>
      <c r="EI109">
        <v>0</v>
      </c>
      <c r="EJ109">
        <v>0</v>
      </c>
      <c r="EK109">
        <v>15.98</v>
      </c>
      <c r="EL109">
        <v>0</v>
      </c>
      <c r="EM109">
        <v>0</v>
      </c>
      <c r="EN109">
        <v>0.95100000000000007</v>
      </c>
      <c r="EO109">
        <v>0</v>
      </c>
      <c r="EP109">
        <v>0</v>
      </c>
      <c r="EQ109">
        <v>16.931000000000001</v>
      </c>
      <c r="ER109">
        <v>0</v>
      </c>
      <c r="ES109">
        <v>52.695</v>
      </c>
      <c r="ET109">
        <v>0</v>
      </c>
      <c r="EV109">
        <v>0</v>
      </c>
      <c r="EW109">
        <v>0</v>
      </c>
      <c r="EX109">
        <v>0</v>
      </c>
      <c r="EZ109">
        <v>6251258</v>
      </c>
      <c r="FA109">
        <v>0</v>
      </c>
      <c r="FB109">
        <v>6556734</v>
      </c>
      <c r="FC109">
        <v>0</v>
      </c>
      <c r="FD109">
        <v>0</v>
      </c>
      <c r="FE109">
        <v>965244</v>
      </c>
      <c r="FF109">
        <v>167447</v>
      </c>
      <c r="FG109">
        <v>7.0629999999999998E-2</v>
      </c>
      <c r="FH109">
        <v>3.1918000000000002E-2</v>
      </c>
      <c r="FI109">
        <v>0</v>
      </c>
      <c r="FJ109">
        <v>0</v>
      </c>
      <c r="FK109">
        <v>1055.1420000000001</v>
      </c>
      <c r="FL109">
        <v>7792971</v>
      </c>
      <c r="FM109">
        <v>0</v>
      </c>
      <c r="FN109">
        <v>0</v>
      </c>
      <c r="FO109">
        <v>0</v>
      </c>
      <c r="FP109">
        <v>0</v>
      </c>
      <c r="FQ109">
        <v>0</v>
      </c>
      <c r="FR109">
        <v>0</v>
      </c>
      <c r="FS109">
        <v>0</v>
      </c>
      <c r="FT109">
        <v>0</v>
      </c>
      <c r="FU109">
        <v>0</v>
      </c>
      <c r="FV109">
        <v>0</v>
      </c>
      <c r="FW109">
        <v>0</v>
      </c>
      <c r="FX109">
        <v>0</v>
      </c>
      <c r="FY109">
        <v>0</v>
      </c>
      <c r="GB109">
        <v>0</v>
      </c>
      <c r="GC109">
        <v>0</v>
      </c>
      <c r="GD109">
        <v>0</v>
      </c>
      <c r="GF109">
        <v>0</v>
      </c>
      <c r="GG109">
        <v>0</v>
      </c>
      <c r="GH109">
        <v>0</v>
      </c>
      <c r="GI109">
        <v>0</v>
      </c>
      <c r="GK109">
        <v>0</v>
      </c>
      <c r="GL109">
        <v>0</v>
      </c>
      <c r="GM109">
        <v>0</v>
      </c>
      <c r="GN109">
        <v>0</v>
      </c>
      <c r="GO109">
        <v>0</v>
      </c>
      <c r="GQ109">
        <v>0</v>
      </c>
      <c r="GR109">
        <v>0</v>
      </c>
      <c r="GS109">
        <v>0</v>
      </c>
      <c r="GT109">
        <v>0</v>
      </c>
      <c r="HB109">
        <v>379934357</v>
      </c>
      <c r="HC109">
        <v>3.9798E-2</v>
      </c>
      <c r="HD109">
        <v>103546</v>
      </c>
      <c r="HE109">
        <v>0</v>
      </c>
      <c r="HF109">
        <v>851447</v>
      </c>
      <c r="HG109">
        <v>0</v>
      </c>
      <c r="HH109">
        <v>165791</v>
      </c>
      <c r="HI109">
        <v>0</v>
      </c>
      <c r="HJ109">
        <v>78906</v>
      </c>
      <c r="HK109">
        <v>0</v>
      </c>
      <c r="HL109">
        <v>0</v>
      </c>
      <c r="HM109">
        <v>0</v>
      </c>
      <c r="HN109">
        <v>0</v>
      </c>
      <c r="HO109">
        <v>0</v>
      </c>
      <c r="HP109">
        <v>0</v>
      </c>
      <c r="HQ109">
        <v>0</v>
      </c>
      <c r="HR109">
        <v>0</v>
      </c>
      <c r="HS109">
        <v>6250283</v>
      </c>
      <c r="HT109">
        <v>167447</v>
      </c>
      <c r="HW109">
        <v>0</v>
      </c>
      <c r="HX109">
        <v>50</v>
      </c>
      <c r="HY109">
        <v>34</v>
      </c>
      <c r="HZ109">
        <v>79</v>
      </c>
      <c r="IA109">
        <v>107</v>
      </c>
      <c r="IB109">
        <v>300</v>
      </c>
      <c r="IC109">
        <v>570</v>
      </c>
      <c r="ID109">
        <v>0</v>
      </c>
      <c r="IE109">
        <v>0</v>
      </c>
      <c r="IF109">
        <v>0</v>
      </c>
      <c r="IG109">
        <v>0</v>
      </c>
      <c r="IH109">
        <v>266.76</v>
      </c>
      <c r="II109">
        <v>0</v>
      </c>
      <c r="IJ109">
        <v>365.17</v>
      </c>
      <c r="IK109">
        <v>0</v>
      </c>
      <c r="IL109">
        <v>0</v>
      </c>
      <c r="IM109">
        <v>0</v>
      </c>
      <c r="IN109">
        <v>0</v>
      </c>
      <c r="IO109">
        <v>0</v>
      </c>
      <c r="IP109">
        <v>0</v>
      </c>
      <c r="IQ109">
        <v>365.17</v>
      </c>
      <c r="IR109">
        <v>226953</v>
      </c>
      <c r="IS109">
        <v>0</v>
      </c>
      <c r="IT109">
        <v>0</v>
      </c>
      <c r="IU109">
        <v>0</v>
      </c>
      <c r="IV109">
        <v>0</v>
      </c>
      <c r="IW109">
        <v>6215</v>
      </c>
      <c r="IX109">
        <v>0</v>
      </c>
      <c r="IY109">
        <v>0</v>
      </c>
      <c r="IZ109">
        <v>0</v>
      </c>
      <c r="JA109">
        <v>0</v>
      </c>
      <c r="JB109">
        <v>0</v>
      </c>
      <c r="JC109">
        <v>0</v>
      </c>
      <c r="JD109">
        <v>0</v>
      </c>
      <c r="JE109">
        <v>0</v>
      </c>
      <c r="JF109">
        <v>0</v>
      </c>
      <c r="JG109">
        <v>0</v>
      </c>
      <c r="JH109">
        <v>0</v>
      </c>
      <c r="JJ109">
        <v>0</v>
      </c>
      <c r="JK109">
        <v>0</v>
      </c>
      <c r="JL109">
        <v>0</v>
      </c>
      <c r="JM109">
        <v>0</v>
      </c>
      <c r="JO109">
        <v>0</v>
      </c>
      <c r="JP109">
        <v>0</v>
      </c>
      <c r="JQ109">
        <v>0</v>
      </c>
      <c r="JR109">
        <v>0</v>
      </c>
      <c r="JS109">
        <v>0</v>
      </c>
      <c r="JT109">
        <v>0</v>
      </c>
      <c r="JU109">
        <v>0</v>
      </c>
      <c r="JW109">
        <v>0</v>
      </c>
      <c r="JX109">
        <v>0</v>
      </c>
      <c r="JY109">
        <v>0</v>
      </c>
      <c r="JZ109">
        <v>0</v>
      </c>
      <c r="KD109">
        <v>0</v>
      </c>
      <c r="KE109">
        <v>7559</v>
      </c>
      <c r="KG109">
        <v>0</v>
      </c>
      <c r="KH109">
        <v>0</v>
      </c>
      <c r="KI109">
        <v>0</v>
      </c>
      <c r="KJ109">
        <v>0</v>
      </c>
      <c r="KK109">
        <v>0</v>
      </c>
      <c r="KL109">
        <v>0</v>
      </c>
      <c r="KM109">
        <v>0</v>
      </c>
      <c r="KN109">
        <v>0</v>
      </c>
      <c r="KO109">
        <v>0</v>
      </c>
      <c r="KP109">
        <v>0</v>
      </c>
      <c r="KQ109">
        <v>0</v>
      </c>
      <c r="KS109">
        <v>0</v>
      </c>
      <c r="KT109">
        <v>0</v>
      </c>
      <c r="KU109">
        <v>0</v>
      </c>
      <c r="KW109">
        <v>0</v>
      </c>
      <c r="KX109">
        <v>0</v>
      </c>
      <c r="KY109">
        <v>0</v>
      </c>
      <c r="KZ109">
        <v>0</v>
      </c>
      <c r="LA109">
        <v>0</v>
      </c>
      <c r="LB109">
        <v>0</v>
      </c>
      <c r="LD109">
        <v>0</v>
      </c>
      <c r="LE109">
        <v>0</v>
      </c>
      <c r="LF109">
        <v>0</v>
      </c>
      <c r="LG109">
        <v>0</v>
      </c>
      <c r="LH109">
        <v>0</v>
      </c>
      <c r="LI109">
        <v>0</v>
      </c>
      <c r="LJ109">
        <v>560.45600000000002</v>
      </c>
      <c r="LK109">
        <v>2</v>
      </c>
      <c r="LL109">
        <v>67080</v>
      </c>
      <c r="LM109">
        <v>11826</v>
      </c>
      <c r="LN109">
        <v>0</v>
      </c>
      <c r="LO109">
        <v>0</v>
      </c>
      <c r="LP109">
        <v>0</v>
      </c>
      <c r="LQ109">
        <v>0</v>
      </c>
      <c r="LR109">
        <v>0</v>
      </c>
      <c r="LS109">
        <v>0</v>
      </c>
      <c r="LT109">
        <v>0</v>
      </c>
      <c r="LU109">
        <v>0</v>
      </c>
      <c r="LV109">
        <v>0</v>
      </c>
      <c r="LW109">
        <v>0</v>
      </c>
      <c r="LX109">
        <v>0</v>
      </c>
      <c r="LY109">
        <v>0</v>
      </c>
      <c r="LZ109">
        <v>0</v>
      </c>
      <c r="MA109">
        <v>0</v>
      </c>
      <c r="MB109">
        <v>0</v>
      </c>
      <c r="MC109">
        <v>0</v>
      </c>
      <c r="MD109">
        <v>0</v>
      </c>
      <c r="ME109">
        <v>0</v>
      </c>
      <c r="MF109">
        <v>0</v>
      </c>
      <c r="MG109">
        <v>7486520</v>
      </c>
      <c r="MH109">
        <v>0</v>
      </c>
      <c r="MI109">
        <v>0</v>
      </c>
      <c r="MJ109">
        <v>0</v>
      </c>
      <c r="MK109">
        <v>0</v>
      </c>
      <c r="ML109">
        <v>0</v>
      </c>
    </row>
    <row r="110" spans="1:350" customFormat="1" x14ac:dyDescent="0.3">
      <c r="A110">
        <v>45755</v>
      </c>
      <c r="B110" s="4">
        <v>101861</v>
      </c>
      <c r="C110">
        <v>9</v>
      </c>
      <c r="D110">
        <v>2026</v>
      </c>
      <c r="E110">
        <v>6215</v>
      </c>
      <c r="F110">
        <v>0</v>
      </c>
      <c r="G110">
        <v>367.637</v>
      </c>
      <c r="H110">
        <v>347.471</v>
      </c>
      <c r="I110">
        <v>347.471</v>
      </c>
      <c r="J110">
        <v>367.637</v>
      </c>
      <c r="K110">
        <v>0</v>
      </c>
      <c r="L110">
        <v>6215</v>
      </c>
      <c r="M110">
        <v>0</v>
      </c>
      <c r="N110">
        <v>0</v>
      </c>
      <c r="P110">
        <v>369.00800000000004</v>
      </c>
      <c r="Q110">
        <v>0</v>
      </c>
      <c r="R110">
        <v>173854</v>
      </c>
      <c r="S110">
        <v>471.13900000000001</v>
      </c>
      <c r="U110">
        <v>0</v>
      </c>
      <c r="V110">
        <v>11.179</v>
      </c>
      <c r="W110">
        <v>6948</v>
      </c>
      <c r="X110">
        <v>6948</v>
      </c>
      <c r="Z110">
        <v>0</v>
      </c>
      <c r="AC110">
        <v>0</v>
      </c>
      <c r="AD110" t="s">
        <v>427</v>
      </c>
      <c r="AE110">
        <v>0</v>
      </c>
      <c r="AH110">
        <v>0</v>
      </c>
      <c r="AI110">
        <v>0</v>
      </c>
      <c r="AJ110">
        <v>6215</v>
      </c>
      <c r="AK110" t="s">
        <v>753</v>
      </c>
      <c r="AL110" t="s">
        <v>530</v>
      </c>
      <c r="AM110">
        <v>0</v>
      </c>
      <c r="AN110">
        <v>0</v>
      </c>
      <c r="AO110">
        <v>0</v>
      </c>
      <c r="AP110">
        <v>0</v>
      </c>
      <c r="AQ110">
        <v>0</v>
      </c>
      <c r="AS110">
        <v>0</v>
      </c>
      <c r="AT110">
        <v>0</v>
      </c>
      <c r="AU110">
        <v>0</v>
      </c>
      <c r="AV110">
        <v>0</v>
      </c>
      <c r="AW110">
        <v>4409021</v>
      </c>
      <c r="AX110">
        <v>4351593</v>
      </c>
      <c r="AY110">
        <v>0</v>
      </c>
      <c r="AZ110">
        <v>173854</v>
      </c>
      <c r="BA110">
        <v>0</v>
      </c>
      <c r="BB110">
        <v>1700</v>
      </c>
      <c r="BC110">
        <v>1690</v>
      </c>
      <c r="BD110">
        <v>4</v>
      </c>
      <c r="BE110">
        <v>11</v>
      </c>
      <c r="BF110">
        <v>3764515</v>
      </c>
      <c r="BG110">
        <v>0</v>
      </c>
      <c r="BJ110">
        <v>0</v>
      </c>
      <c r="BK110">
        <v>0</v>
      </c>
      <c r="BL110">
        <v>0</v>
      </c>
      <c r="BM110">
        <v>0</v>
      </c>
      <c r="BN110">
        <v>0</v>
      </c>
      <c r="BO110">
        <v>0</v>
      </c>
      <c r="BP110">
        <v>0</v>
      </c>
      <c r="BQ110">
        <v>867</v>
      </c>
      <c r="BS110">
        <v>0</v>
      </c>
      <c r="BT110">
        <v>0</v>
      </c>
      <c r="BU110">
        <v>0</v>
      </c>
      <c r="BV110">
        <v>0</v>
      </c>
      <c r="BW110">
        <v>0</v>
      </c>
      <c r="BY110">
        <v>0</v>
      </c>
      <c r="CA110">
        <v>0</v>
      </c>
      <c r="CB110">
        <v>0</v>
      </c>
      <c r="CC110">
        <v>0</v>
      </c>
      <c r="CD110">
        <v>0</v>
      </c>
      <c r="CE110">
        <v>0</v>
      </c>
      <c r="CF110">
        <v>0</v>
      </c>
      <c r="CG110">
        <v>0</v>
      </c>
      <c r="CH110">
        <v>58525</v>
      </c>
      <c r="CI110">
        <v>0</v>
      </c>
      <c r="CJ110">
        <v>4</v>
      </c>
      <c r="CK110">
        <v>0</v>
      </c>
      <c r="CL110">
        <v>0</v>
      </c>
      <c r="CN110">
        <v>0</v>
      </c>
      <c r="CO110">
        <v>1</v>
      </c>
      <c r="CP110">
        <v>0</v>
      </c>
      <c r="CQ110">
        <v>0</v>
      </c>
      <c r="CR110">
        <v>367.637</v>
      </c>
      <c r="CS110">
        <v>0</v>
      </c>
      <c r="CT110">
        <v>0</v>
      </c>
      <c r="CU110">
        <v>0</v>
      </c>
      <c r="CV110">
        <v>0</v>
      </c>
      <c r="CW110">
        <v>0</v>
      </c>
      <c r="CX110">
        <v>0</v>
      </c>
      <c r="CY110">
        <v>0</v>
      </c>
      <c r="CZ110">
        <v>0</v>
      </c>
      <c r="DB110">
        <v>2159532</v>
      </c>
      <c r="DC110">
        <v>0</v>
      </c>
      <c r="DD110">
        <v>0</v>
      </c>
      <c r="DE110">
        <v>537131</v>
      </c>
      <c r="DF110">
        <v>537131</v>
      </c>
      <c r="DG110">
        <v>86.424999999999997</v>
      </c>
      <c r="DH110">
        <v>0</v>
      </c>
      <c r="DI110">
        <v>0</v>
      </c>
      <c r="DK110">
        <v>3581</v>
      </c>
      <c r="DL110">
        <v>0</v>
      </c>
      <c r="DM110">
        <v>407955</v>
      </c>
      <c r="DN110">
        <v>1086</v>
      </c>
      <c r="DO110">
        <v>0</v>
      </c>
      <c r="DP110">
        <v>0</v>
      </c>
      <c r="DQ110">
        <v>0</v>
      </c>
      <c r="DR110">
        <v>0</v>
      </c>
      <c r="DS110">
        <v>0</v>
      </c>
      <c r="DT110">
        <v>0</v>
      </c>
      <c r="DU110">
        <v>0</v>
      </c>
      <c r="DV110">
        <v>0</v>
      </c>
      <c r="DW110">
        <v>0</v>
      </c>
      <c r="DX110">
        <v>0</v>
      </c>
      <c r="DY110">
        <v>0</v>
      </c>
      <c r="DZ110">
        <v>0</v>
      </c>
      <c r="EA110">
        <v>0</v>
      </c>
      <c r="EB110">
        <v>0</v>
      </c>
      <c r="EC110">
        <v>2.8010000000000002</v>
      </c>
      <c r="ED110">
        <v>20019</v>
      </c>
      <c r="EE110">
        <v>0</v>
      </c>
      <c r="EF110">
        <v>0</v>
      </c>
      <c r="EG110">
        <v>0</v>
      </c>
      <c r="EH110">
        <v>389022</v>
      </c>
      <c r="EI110">
        <v>0</v>
      </c>
      <c r="EJ110">
        <v>0</v>
      </c>
      <c r="EK110">
        <v>19.118000000000002</v>
      </c>
      <c r="EL110">
        <v>0</v>
      </c>
      <c r="EM110">
        <v>0</v>
      </c>
      <c r="EN110">
        <v>1.048</v>
      </c>
      <c r="EO110">
        <v>0</v>
      </c>
      <c r="EP110">
        <v>0</v>
      </c>
      <c r="EQ110">
        <v>20.166</v>
      </c>
      <c r="ER110">
        <v>0</v>
      </c>
      <c r="ES110">
        <v>62.594000000000001</v>
      </c>
      <c r="ET110">
        <v>0</v>
      </c>
      <c r="EV110">
        <v>0</v>
      </c>
      <c r="EW110">
        <v>0</v>
      </c>
      <c r="EX110">
        <v>0</v>
      </c>
      <c r="EZ110">
        <v>3701361</v>
      </c>
      <c r="FA110">
        <v>0</v>
      </c>
      <c r="FB110">
        <v>3874118</v>
      </c>
      <c r="FC110">
        <v>0</v>
      </c>
      <c r="FD110">
        <v>0</v>
      </c>
      <c r="FE110">
        <v>554107</v>
      </c>
      <c r="FF110">
        <v>96125</v>
      </c>
      <c r="FG110">
        <v>7.0629999999999998E-2</v>
      </c>
      <c r="FH110">
        <v>3.1918000000000002E-2</v>
      </c>
      <c r="FI110">
        <v>0</v>
      </c>
      <c r="FJ110">
        <v>0</v>
      </c>
      <c r="FK110">
        <v>605.71400000000006</v>
      </c>
      <c r="FL110">
        <v>4582875</v>
      </c>
      <c r="FM110">
        <v>0</v>
      </c>
      <c r="FN110">
        <v>0</v>
      </c>
      <c r="FO110">
        <v>110700</v>
      </c>
      <c r="FP110">
        <v>0</v>
      </c>
      <c r="FQ110">
        <v>110700</v>
      </c>
      <c r="FR110">
        <v>110700</v>
      </c>
      <c r="FS110">
        <v>0</v>
      </c>
      <c r="FT110">
        <v>0</v>
      </c>
      <c r="FU110">
        <v>0</v>
      </c>
      <c r="FV110">
        <v>0</v>
      </c>
      <c r="FW110">
        <v>0</v>
      </c>
      <c r="FX110">
        <v>0</v>
      </c>
      <c r="FY110">
        <v>0</v>
      </c>
      <c r="GB110">
        <v>0</v>
      </c>
      <c r="GC110">
        <v>0</v>
      </c>
      <c r="GD110">
        <v>0</v>
      </c>
      <c r="GF110">
        <v>0</v>
      </c>
      <c r="GG110">
        <v>0</v>
      </c>
      <c r="GH110">
        <v>0</v>
      </c>
      <c r="GI110">
        <v>0</v>
      </c>
      <c r="GK110">
        <v>0</v>
      </c>
      <c r="GL110">
        <v>0</v>
      </c>
      <c r="GM110">
        <v>0</v>
      </c>
      <c r="GN110">
        <v>0</v>
      </c>
      <c r="GO110">
        <v>0</v>
      </c>
      <c r="GQ110">
        <v>0</v>
      </c>
      <c r="GR110">
        <v>0</v>
      </c>
      <c r="GS110">
        <v>0</v>
      </c>
      <c r="GT110">
        <v>0</v>
      </c>
      <c r="HB110">
        <v>379934357</v>
      </c>
      <c r="HC110">
        <v>3.9798E-2</v>
      </c>
      <c r="HD110">
        <v>58525</v>
      </c>
      <c r="HE110">
        <v>0</v>
      </c>
      <c r="HF110">
        <v>467001</v>
      </c>
      <c r="HG110">
        <v>18024</v>
      </c>
      <c r="HH110">
        <v>87884</v>
      </c>
      <c r="HI110">
        <v>0</v>
      </c>
      <c r="HJ110">
        <v>77254</v>
      </c>
      <c r="HK110">
        <v>0</v>
      </c>
      <c r="HL110">
        <v>0</v>
      </c>
      <c r="HM110">
        <v>0</v>
      </c>
      <c r="HN110">
        <v>0</v>
      </c>
      <c r="HO110">
        <v>0</v>
      </c>
      <c r="HP110">
        <v>0</v>
      </c>
      <c r="HQ110">
        <v>0</v>
      </c>
      <c r="HR110">
        <v>0</v>
      </c>
      <c r="HS110">
        <v>3700264</v>
      </c>
      <c r="HT110">
        <v>96125</v>
      </c>
      <c r="HW110">
        <v>0</v>
      </c>
      <c r="HX110">
        <v>32</v>
      </c>
      <c r="HY110">
        <v>62</v>
      </c>
      <c r="HZ110">
        <v>29</v>
      </c>
      <c r="IA110">
        <v>40</v>
      </c>
      <c r="IB110">
        <v>170</v>
      </c>
      <c r="IC110">
        <v>333</v>
      </c>
      <c r="ID110">
        <v>0</v>
      </c>
      <c r="IE110">
        <v>0</v>
      </c>
      <c r="IF110">
        <v>0</v>
      </c>
      <c r="IG110">
        <v>29</v>
      </c>
      <c r="IH110">
        <v>141.40600000000001</v>
      </c>
      <c r="II110">
        <v>0</v>
      </c>
      <c r="IJ110">
        <v>11.179</v>
      </c>
      <c r="IK110">
        <v>0</v>
      </c>
      <c r="IL110">
        <v>0</v>
      </c>
      <c r="IM110">
        <v>0</v>
      </c>
      <c r="IN110">
        <v>0</v>
      </c>
      <c r="IO110">
        <v>0</v>
      </c>
      <c r="IP110">
        <v>0</v>
      </c>
      <c r="IQ110">
        <v>11.179</v>
      </c>
      <c r="IR110">
        <v>6948</v>
      </c>
      <c r="IS110">
        <v>0</v>
      </c>
      <c r="IT110">
        <v>0</v>
      </c>
      <c r="IU110">
        <v>0</v>
      </c>
      <c r="IV110">
        <v>0</v>
      </c>
      <c r="IW110">
        <v>6215</v>
      </c>
      <c r="IX110">
        <v>0</v>
      </c>
      <c r="IY110">
        <v>0</v>
      </c>
      <c r="IZ110">
        <v>0</v>
      </c>
      <c r="JA110">
        <v>0</v>
      </c>
      <c r="JB110">
        <v>0</v>
      </c>
      <c r="JC110">
        <v>0</v>
      </c>
      <c r="JD110">
        <v>0</v>
      </c>
      <c r="JE110">
        <v>0</v>
      </c>
      <c r="JF110">
        <v>0</v>
      </c>
      <c r="JG110">
        <v>0</v>
      </c>
      <c r="JH110">
        <v>0</v>
      </c>
      <c r="JJ110">
        <v>0</v>
      </c>
      <c r="JK110">
        <v>0</v>
      </c>
      <c r="JL110">
        <v>0</v>
      </c>
      <c r="JM110">
        <v>0</v>
      </c>
      <c r="JO110">
        <v>0</v>
      </c>
      <c r="JP110">
        <v>0</v>
      </c>
      <c r="JQ110">
        <v>0</v>
      </c>
      <c r="JR110">
        <v>0</v>
      </c>
      <c r="JS110">
        <v>0</v>
      </c>
      <c r="JT110">
        <v>0</v>
      </c>
      <c r="JU110">
        <v>1740</v>
      </c>
      <c r="JW110">
        <v>0</v>
      </c>
      <c r="JX110">
        <v>0</v>
      </c>
      <c r="JY110">
        <v>0</v>
      </c>
      <c r="JZ110">
        <v>0</v>
      </c>
      <c r="KD110">
        <v>1740</v>
      </c>
      <c r="KE110">
        <v>7559</v>
      </c>
      <c r="KG110">
        <v>0</v>
      </c>
      <c r="KH110">
        <v>0</v>
      </c>
      <c r="KI110">
        <v>0</v>
      </c>
      <c r="KJ110">
        <v>24</v>
      </c>
      <c r="KK110">
        <v>5</v>
      </c>
      <c r="KL110">
        <v>14916</v>
      </c>
      <c r="KM110">
        <v>3108</v>
      </c>
      <c r="KN110">
        <v>0</v>
      </c>
      <c r="KO110">
        <v>0</v>
      </c>
      <c r="KP110">
        <v>0</v>
      </c>
      <c r="KQ110">
        <v>0</v>
      </c>
      <c r="KS110">
        <v>0</v>
      </c>
      <c r="KT110">
        <v>0</v>
      </c>
      <c r="KU110">
        <v>0</v>
      </c>
      <c r="KW110">
        <v>0</v>
      </c>
      <c r="KX110">
        <v>0</v>
      </c>
      <c r="KY110">
        <v>0</v>
      </c>
      <c r="KZ110">
        <v>0</v>
      </c>
      <c r="LA110">
        <v>0</v>
      </c>
      <c r="LB110">
        <v>0</v>
      </c>
      <c r="LD110">
        <v>0</v>
      </c>
      <c r="LE110">
        <v>0</v>
      </c>
      <c r="LF110">
        <v>0</v>
      </c>
      <c r="LG110">
        <v>0</v>
      </c>
      <c r="LH110">
        <v>0</v>
      </c>
      <c r="LI110">
        <v>0</v>
      </c>
      <c r="LJ110">
        <v>482.16</v>
      </c>
      <c r="LK110">
        <v>2</v>
      </c>
      <c r="LL110">
        <v>67080</v>
      </c>
      <c r="LM110">
        <v>10174</v>
      </c>
      <c r="LN110">
        <v>0</v>
      </c>
      <c r="LO110">
        <v>0</v>
      </c>
      <c r="LP110">
        <v>0</v>
      </c>
      <c r="LQ110">
        <v>0</v>
      </c>
      <c r="LR110">
        <v>0</v>
      </c>
      <c r="LS110">
        <v>0</v>
      </c>
      <c r="LT110">
        <v>0</v>
      </c>
      <c r="LU110">
        <v>0</v>
      </c>
      <c r="LV110">
        <v>0</v>
      </c>
      <c r="LW110">
        <v>0</v>
      </c>
      <c r="LX110">
        <v>0</v>
      </c>
      <c r="LY110">
        <v>0</v>
      </c>
      <c r="LZ110">
        <v>0</v>
      </c>
      <c r="MA110">
        <v>0</v>
      </c>
      <c r="MB110">
        <v>0</v>
      </c>
      <c r="MC110">
        <v>0</v>
      </c>
      <c r="MD110">
        <v>0</v>
      </c>
      <c r="ME110">
        <v>0</v>
      </c>
      <c r="MF110">
        <v>0</v>
      </c>
      <c r="MG110">
        <v>4409021</v>
      </c>
      <c r="MH110">
        <v>0</v>
      </c>
      <c r="MI110">
        <v>0</v>
      </c>
      <c r="MJ110">
        <v>0</v>
      </c>
      <c r="MK110">
        <v>0</v>
      </c>
      <c r="ML110">
        <v>0</v>
      </c>
    </row>
    <row r="111" spans="1:350" customFormat="1" x14ac:dyDescent="0.3">
      <c r="A111">
        <v>45755</v>
      </c>
      <c r="B111" s="4">
        <v>101862</v>
      </c>
      <c r="C111">
        <v>9</v>
      </c>
      <c r="D111">
        <v>2026</v>
      </c>
      <c r="E111">
        <v>6215</v>
      </c>
      <c r="F111">
        <v>0</v>
      </c>
      <c r="G111">
        <v>6202.8510000000006</v>
      </c>
      <c r="H111">
        <v>5609.3029999999999</v>
      </c>
      <c r="I111">
        <v>5609.3029999999999</v>
      </c>
      <c r="J111">
        <v>6202.8510000000006</v>
      </c>
      <c r="K111">
        <v>0</v>
      </c>
      <c r="L111">
        <v>6215</v>
      </c>
      <c r="M111">
        <v>0</v>
      </c>
      <c r="N111">
        <v>0</v>
      </c>
      <c r="P111">
        <v>6210.33</v>
      </c>
      <c r="Q111">
        <v>0</v>
      </c>
      <c r="R111">
        <v>2925929</v>
      </c>
      <c r="S111">
        <v>471.13900000000001</v>
      </c>
      <c r="U111">
        <v>0</v>
      </c>
      <c r="V111">
        <v>1370.307</v>
      </c>
      <c r="W111">
        <v>851646</v>
      </c>
      <c r="X111">
        <v>851646</v>
      </c>
      <c r="Z111">
        <v>0</v>
      </c>
      <c r="AC111">
        <v>0</v>
      </c>
      <c r="AD111" t="s">
        <v>427</v>
      </c>
      <c r="AE111">
        <v>0</v>
      </c>
      <c r="AH111">
        <v>0</v>
      </c>
      <c r="AI111">
        <v>0</v>
      </c>
      <c r="AJ111">
        <v>6215</v>
      </c>
      <c r="AK111" t="s">
        <v>753</v>
      </c>
      <c r="AL111" t="s">
        <v>531</v>
      </c>
      <c r="AM111">
        <v>0</v>
      </c>
      <c r="AN111">
        <v>0</v>
      </c>
      <c r="AO111">
        <v>0</v>
      </c>
      <c r="AP111">
        <v>0</v>
      </c>
      <c r="AQ111">
        <v>0</v>
      </c>
      <c r="AS111">
        <v>0</v>
      </c>
      <c r="AT111">
        <v>0</v>
      </c>
      <c r="AU111">
        <v>0</v>
      </c>
      <c r="AV111">
        <v>0</v>
      </c>
      <c r="AW111">
        <v>69598632</v>
      </c>
      <c r="AX111">
        <v>68622156</v>
      </c>
      <c r="AY111">
        <v>0</v>
      </c>
      <c r="AZ111">
        <v>2925929</v>
      </c>
      <c r="BA111">
        <v>86.417000000000002</v>
      </c>
      <c r="BB111">
        <v>131800</v>
      </c>
      <c r="BC111">
        <v>130959</v>
      </c>
      <c r="BD111">
        <v>310</v>
      </c>
      <c r="BE111">
        <v>840</v>
      </c>
      <c r="BF111">
        <v>60989679</v>
      </c>
      <c r="BG111">
        <v>0</v>
      </c>
      <c r="BJ111">
        <v>0</v>
      </c>
      <c r="BK111">
        <v>0</v>
      </c>
      <c r="BL111">
        <v>0</v>
      </c>
      <c r="BM111">
        <v>0</v>
      </c>
      <c r="BN111">
        <v>0</v>
      </c>
      <c r="BO111">
        <v>0</v>
      </c>
      <c r="BP111">
        <v>0</v>
      </c>
      <c r="BQ111">
        <v>0</v>
      </c>
      <c r="BS111">
        <v>0</v>
      </c>
      <c r="BT111">
        <v>0</v>
      </c>
      <c r="BU111">
        <v>0</v>
      </c>
      <c r="BV111">
        <v>0</v>
      </c>
      <c r="BW111">
        <v>0</v>
      </c>
      <c r="BY111">
        <v>0</v>
      </c>
      <c r="CA111">
        <v>0</v>
      </c>
      <c r="CB111">
        <v>0</v>
      </c>
      <c r="CC111">
        <v>0</v>
      </c>
      <c r="CD111">
        <v>0</v>
      </c>
      <c r="CE111">
        <v>0</v>
      </c>
      <c r="CF111">
        <v>0</v>
      </c>
      <c r="CG111">
        <v>0</v>
      </c>
      <c r="CH111">
        <v>987443</v>
      </c>
      <c r="CI111">
        <v>0</v>
      </c>
      <c r="CJ111">
        <v>4</v>
      </c>
      <c r="CK111">
        <v>0</v>
      </c>
      <c r="CL111">
        <v>0</v>
      </c>
      <c r="CN111">
        <v>0</v>
      </c>
      <c r="CO111">
        <v>1</v>
      </c>
      <c r="CP111">
        <v>0</v>
      </c>
      <c r="CQ111">
        <v>0</v>
      </c>
      <c r="CR111">
        <v>6202.8510000000006</v>
      </c>
      <c r="CS111">
        <v>0</v>
      </c>
      <c r="CT111">
        <v>0</v>
      </c>
      <c r="CU111">
        <v>0</v>
      </c>
      <c r="CV111">
        <v>0</v>
      </c>
      <c r="CW111">
        <v>0</v>
      </c>
      <c r="CX111">
        <v>0</v>
      </c>
      <c r="CY111">
        <v>0</v>
      </c>
      <c r="CZ111">
        <v>0</v>
      </c>
      <c r="DB111">
        <v>34861818</v>
      </c>
      <c r="DC111">
        <v>0</v>
      </c>
      <c r="DD111">
        <v>0</v>
      </c>
      <c r="DE111">
        <v>5629858</v>
      </c>
      <c r="DF111">
        <v>5629858</v>
      </c>
      <c r="DG111">
        <v>905.85</v>
      </c>
      <c r="DH111">
        <v>0</v>
      </c>
      <c r="DI111">
        <v>0</v>
      </c>
      <c r="DK111">
        <v>0</v>
      </c>
      <c r="DL111">
        <v>0</v>
      </c>
      <c r="DM111">
        <v>3803248</v>
      </c>
      <c r="DN111">
        <v>10126</v>
      </c>
      <c r="DO111">
        <v>0</v>
      </c>
      <c r="DP111">
        <v>0</v>
      </c>
      <c r="DQ111">
        <v>0</v>
      </c>
      <c r="DR111">
        <v>0</v>
      </c>
      <c r="DS111">
        <v>0</v>
      </c>
      <c r="DT111">
        <v>0</v>
      </c>
      <c r="DU111">
        <v>0</v>
      </c>
      <c r="DV111">
        <v>0</v>
      </c>
      <c r="DW111">
        <v>0</v>
      </c>
      <c r="DX111">
        <v>0</v>
      </c>
      <c r="DY111">
        <v>0</v>
      </c>
      <c r="DZ111">
        <v>0</v>
      </c>
      <c r="EA111">
        <v>6.1000000000000006E-2</v>
      </c>
      <c r="EB111">
        <v>0</v>
      </c>
      <c r="EC111">
        <v>112.765</v>
      </c>
      <c r="ED111">
        <v>805960</v>
      </c>
      <c r="EE111">
        <v>0</v>
      </c>
      <c r="EF111">
        <v>0</v>
      </c>
      <c r="EG111">
        <v>0</v>
      </c>
      <c r="EH111">
        <v>3007414</v>
      </c>
      <c r="EI111">
        <v>0</v>
      </c>
      <c r="EJ111">
        <v>0</v>
      </c>
      <c r="EK111">
        <v>109.19300000000001</v>
      </c>
      <c r="EL111">
        <v>0</v>
      </c>
      <c r="EM111">
        <v>34.239000000000004</v>
      </c>
      <c r="EN111">
        <v>10.659000000000001</v>
      </c>
      <c r="EO111">
        <v>0</v>
      </c>
      <c r="EP111">
        <v>0</v>
      </c>
      <c r="EQ111">
        <v>154.15200000000002</v>
      </c>
      <c r="ER111">
        <v>0</v>
      </c>
      <c r="ES111">
        <v>483.89600000000002</v>
      </c>
      <c r="ET111">
        <v>0</v>
      </c>
      <c r="EV111">
        <v>0</v>
      </c>
      <c r="EW111">
        <v>0</v>
      </c>
      <c r="EX111">
        <v>0</v>
      </c>
      <c r="EZ111">
        <v>58087614</v>
      </c>
      <c r="FA111">
        <v>0</v>
      </c>
      <c r="FB111">
        <v>61002576</v>
      </c>
      <c r="FC111">
        <v>0</v>
      </c>
      <c r="FD111">
        <v>0</v>
      </c>
      <c r="FE111">
        <v>8977207</v>
      </c>
      <c r="FF111">
        <v>1557335</v>
      </c>
      <c r="FG111">
        <v>7.0629999999999998E-2</v>
      </c>
      <c r="FH111">
        <v>3.1918000000000002E-2</v>
      </c>
      <c r="FI111">
        <v>0</v>
      </c>
      <c r="FJ111">
        <v>0</v>
      </c>
      <c r="FK111">
        <v>9813.3029999999999</v>
      </c>
      <c r="FL111">
        <v>72524561</v>
      </c>
      <c r="FM111">
        <v>0</v>
      </c>
      <c r="FN111">
        <v>0</v>
      </c>
      <c r="FO111">
        <v>0</v>
      </c>
      <c r="FP111">
        <v>0</v>
      </c>
      <c r="FQ111">
        <v>0</v>
      </c>
      <c r="FR111">
        <v>0</v>
      </c>
      <c r="FS111">
        <v>0</v>
      </c>
      <c r="FT111">
        <v>0</v>
      </c>
      <c r="FU111">
        <v>0</v>
      </c>
      <c r="FV111">
        <v>0</v>
      </c>
      <c r="FW111">
        <v>0</v>
      </c>
      <c r="FX111">
        <v>0</v>
      </c>
      <c r="FY111">
        <v>0</v>
      </c>
      <c r="GB111">
        <v>4492857</v>
      </c>
      <c r="GC111">
        <v>4492857</v>
      </c>
      <c r="GD111">
        <v>439.39600000000002</v>
      </c>
      <c r="GF111">
        <v>0</v>
      </c>
      <c r="GG111">
        <v>0</v>
      </c>
      <c r="GH111">
        <v>0</v>
      </c>
      <c r="GI111">
        <v>0</v>
      </c>
      <c r="GK111">
        <v>0</v>
      </c>
      <c r="GL111">
        <v>0</v>
      </c>
      <c r="GM111">
        <v>0</v>
      </c>
      <c r="GN111">
        <v>0</v>
      </c>
      <c r="GO111">
        <v>0</v>
      </c>
      <c r="GQ111">
        <v>0</v>
      </c>
      <c r="GR111">
        <v>0</v>
      </c>
      <c r="GS111">
        <v>0</v>
      </c>
      <c r="GT111">
        <v>0</v>
      </c>
      <c r="HB111">
        <v>379934357</v>
      </c>
      <c r="HC111">
        <v>3.9798E-2</v>
      </c>
      <c r="HD111">
        <v>987443</v>
      </c>
      <c r="HE111">
        <v>0</v>
      </c>
      <c r="HF111">
        <v>7538903</v>
      </c>
      <c r="HG111">
        <v>36669</v>
      </c>
      <c r="HH111">
        <v>1070441</v>
      </c>
      <c r="HI111">
        <v>0</v>
      </c>
      <c r="HJ111">
        <v>318184</v>
      </c>
      <c r="HK111">
        <v>13468</v>
      </c>
      <c r="HL111">
        <v>10396</v>
      </c>
      <c r="HM111">
        <v>572000</v>
      </c>
      <c r="HN111">
        <v>1672129</v>
      </c>
      <c r="HO111">
        <v>0</v>
      </c>
      <c r="HP111">
        <v>0</v>
      </c>
      <c r="HQ111">
        <v>0</v>
      </c>
      <c r="HR111">
        <v>0</v>
      </c>
      <c r="HS111">
        <v>58076647</v>
      </c>
      <c r="HT111">
        <v>1557335</v>
      </c>
      <c r="HW111">
        <v>0</v>
      </c>
      <c r="HX111">
        <v>1438</v>
      </c>
      <c r="HY111">
        <v>735</v>
      </c>
      <c r="HZ111">
        <v>618</v>
      </c>
      <c r="IA111">
        <v>487</v>
      </c>
      <c r="IB111">
        <v>456</v>
      </c>
      <c r="IC111">
        <v>3734</v>
      </c>
      <c r="ID111">
        <v>0</v>
      </c>
      <c r="IE111">
        <v>0</v>
      </c>
      <c r="IF111">
        <v>0</v>
      </c>
      <c r="IG111">
        <v>59</v>
      </c>
      <c r="IH111">
        <v>1722.3510000000001</v>
      </c>
      <c r="II111">
        <v>0</v>
      </c>
      <c r="IJ111">
        <v>1370.307</v>
      </c>
      <c r="IK111">
        <v>0</v>
      </c>
      <c r="IL111">
        <v>73</v>
      </c>
      <c r="IM111">
        <v>65</v>
      </c>
      <c r="IN111">
        <v>3</v>
      </c>
      <c r="IO111">
        <v>141</v>
      </c>
      <c r="IP111">
        <v>0</v>
      </c>
      <c r="IQ111">
        <v>1370.307</v>
      </c>
      <c r="IR111">
        <v>851646</v>
      </c>
      <c r="IS111">
        <v>0</v>
      </c>
      <c r="IT111">
        <v>365000</v>
      </c>
      <c r="IU111">
        <v>195000</v>
      </c>
      <c r="IV111">
        <v>12000</v>
      </c>
      <c r="IW111">
        <v>6215</v>
      </c>
      <c r="IX111">
        <v>0</v>
      </c>
      <c r="IY111">
        <v>0</v>
      </c>
      <c r="IZ111">
        <v>0</v>
      </c>
      <c r="JA111">
        <v>0</v>
      </c>
      <c r="JB111">
        <v>47</v>
      </c>
      <c r="JC111">
        <v>773539</v>
      </c>
      <c r="JD111">
        <v>79</v>
      </c>
      <c r="JE111">
        <v>690450</v>
      </c>
      <c r="JF111">
        <v>39</v>
      </c>
      <c r="JG111">
        <v>175640</v>
      </c>
      <c r="JH111">
        <v>32500</v>
      </c>
      <c r="JJ111">
        <v>0</v>
      </c>
      <c r="JK111">
        <v>0</v>
      </c>
      <c r="JL111">
        <v>0</v>
      </c>
      <c r="JM111">
        <v>0</v>
      </c>
      <c r="JO111">
        <v>0</v>
      </c>
      <c r="JP111">
        <v>271.26400000000001</v>
      </c>
      <c r="JQ111">
        <v>168.13200000000001</v>
      </c>
      <c r="JR111">
        <v>0</v>
      </c>
      <c r="JS111">
        <v>2624620</v>
      </c>
      <c r="JT111">
        <v>1868237</v>
      </c>
      <c r="JU111">
        <v>134866</v>
      </c>
      <c r="JW111">
        <v>0</v>
      </c>
      <c r="JX111">
        <v>0</v>
      </c>
      <c r="JY111">
        <v>0</v>
      </c>
      <c r="JZ111">
        <v>0</v>
      </c>
      <c r="KD111">
        <v>134866</v>
      </c>
      <c r="KE111">
        <v>7559</v>
      </c>
      <c r="KG111">
        <v>0</v>
      </c>
      <c r="KH111">
        <v>0</v>
      </c>
      <c r="KI111">
        <v>0</v>
      </c>
      <c r="KJ111">
        <v>39</v>
      </c>
      <c r="KK111">
        <v>20</v>
      </c>
      <c r="KL111">
        <v>24239</v>
      </c>
      <c r="KM111">
        <v>12430</v>
      </c>
      <c r="KN111">
        <v>0</v>
      </c>
      <c r="KO111">
        <v>0</v>
      </c>
      <c r="KP111">
        <v>0</v>
      </c>
      <c r="KQ111">
        <v>0</v>
      </c>
      <c r="KS111">
        <v>0</v>
      </c>
      <c r="KT111">
        <v>0</v>
      </c>
      <c r="KU111">
        <v>0</v>
      </c>
      <c r="KW111">
        <v>0</v>
      </c>
      <c r="KX111">
        <v>0</v>
      </c>
      <c r="KY111">
        <v>0</v>
      </c>
      <c r="KZ111">
        <v>0</v>
      </c>
      <c r="LA111">
        <v>0</v>
      </c>
      <c r="LB111">
        <v>0</v>
      </c>
      <c r="LD111">
        <v>0</v>
      </c>
      <c r="LE111">
        <v>0</v>
      </c>
      <c r="LF111">
        <v>0</v>
      </c>
      <c r="LG111">
        <v>0</v>
      </c>
      <c r="LH111">
        <v>0</v>
      </c>
      <c r="LI111">
        <v>0</v>
      </c>
      <c r="LJ111">
        <v>5542.3460000000005</v>
      </c>
      <c r="LK111">
        <v>6</v>
      </c>
      <c r="LL111">
        <v>201240</v>
      </c>
      <c r="LM111">
        <v>116944</v>
      </c>
      <c r="LN111">
        <v>0</v>
      </c>
      <c r="LO111">
        <v>0</v>
      </c>
      <c r="LP111">
        <v>0</v>
      </c>
      <c r="LQ111">
        <v>0</v>
      </c>
      <c r="LR111">
        <v>0</v>
      </c>
      <c r="LS111">
        <v>0</v>
      </c>
      <c r="LT111">
        <v>0</v>
      </c>
      <c r="LU111">
        <v>0</v>
      </c>
      <c r="LV111">
        <v>0</v>
      </c>
      <c r="LW111">
        <v>0</v>
      </c>
      <c r="LX111">
        <v>0</v>
      </c>
      <c r="LY111">
        <v>0</v>
      </c>
      <c r="LZ111">
        <v>0</v>
      </c>
      <c r="MA111">
        <v>0</v>
      </c>
      <c r="MB111">
        <v>0</v>
      </c>
      <c r="MC111">
        <v>0</v>
      </c>
      <c r="MD111">
        <v>0</v>
      </c>
      <c r="ME111">
        <v>0</v>
      </c>
      <c r="MF111">
        <v>0</v>
      </c>
      <c r="MG111">
        <v>69598632</v>
      </c>
      <c r="MH111">
        <v>0</v>
      </c>
      <c r="MI111">
        <v>0</v>
      </c>
      <c r="MJ111">
        <v>0</v>
      </c>
      <c r="MK111">
        <v>0</v>
      </c>
      <c r="ML111">
        <v>0</v>
      </c>
    </row>
    <row r="112" spans="1:350" customFormat="1" x14ac:dyDescent="0.3">
      <c r="A112">
        <v>45755</v>
      </c>
      <c r="B112" s="4">
        <v>101864</v>
      </c>
      <c r="C112">
        <v>9</v>
      </c>
      <c r="D112">
        <v>2026</v>
      </c>
      <c r="E112">
        <v>6215</v>
      </c>
      <c r="F112">
        <v>0</v>
      </c>
      <c r="G112">
        <v>160.292</v>
      </c>
      <c r="H112">
        <v>156.51500000000001</v>
      </c>
      <c r="I112">
        <v>156.51500000000001</v>
      </c>
      <c r="J112">
        <v>160.292</v>
      </c>
      <c r="K112">
        <v>0</v>
      </c>
      <c r="L112">
        <v>6215</v>
      </c>
      <c r="M112">
        <v>0</v>
      </c>
      <c r="N112">
        <v>0</v>
      </c>
      <c r="P112">
        <v>160.292</v>
      </c>
      <c r="Q112">
        <v>0</v>
      </c>
      <c r="R112">
        <v>75520</v>
      </c>
      <c r="S112">
        <v>471.13900000000001</v>
      </c>
      <c r="U112">
        <v>0</v>
      </c>
      <c r="V112">
        <v>0</v>
      </c>
      <c r="W112">
        <v>0</v>
      </c>
      <c r="X112">
        <v>0</v>
      </c>
      <c r="Z112">
        <v>0</v>
      </c>
      <c r="AC112">
        <v>0</v>
      </c>
      <c r="AD112" t="s">
        <v>427</v>
      </c>
      <c r="AE112">
        <v>0</v>
      </c>
      <c r="AH112">
        <v>0</v>
      </c>
      <c r="AI112">
        <v>0</v>
      </c>
      <c r="AJ112">
        <v>6215</v>
      </c>
      <c r="AK112" t="s">
        <v>753</v>
      </c>
      <c r="AL112" t="s">
        <v>532</v>
      </c>
      <c r="AM112">
        <v>0</v>
      </c>
      <c r="AN112">
        <v>0</v>
      </c>
      <c r="AO112">
        <v>0</v>
      </c>
      <c r="AP112">
        <v>0</v>
      </c>
      <c r="AQ112">
        <v>0</v>
      </c>
      <c r="AS112">
        <v>0</v>
      </c>
      <c r="AT112">
        <v>0</v>
      </c>
      <c r="AU112">
        <v>0</v>
      </c>
      <c r="AV112">
        <v>0</v>
      </c>
      <c r="AW112">
        <v>1978347</v>
      </c>
      <c r="AX112">
        <v>1953180</v>
      </c>
      <c r="AY112">
        <v>0</v>
      </c>
      <c r="AZ112">
        <v>75520</v>
      </c>
      <c r="BA112">
        <v>0</v>
      </c>
      <c r="BB112">
        <v>0</v>
      </c>
      <c r="BC112">
        <v>0</v>
      </c>
      <c r="BD112">
        <v>0</v>
      </c>
      <c r="BE112">
        <v>0</v>
      </c>
      <c r="BF112">
        <v>1722226</v>
      </c>
      <c r="BG112">
        <v>0</v>
      </c>
      <c r="BJ112">
        <v>0</v>
      </c>
      <c r="BK112">
        <v>0</v>
      </c>
      <c r="BL112">
        <v>0</v>
      </c>
      <c r="BM112">
        <v>0</v>
      </c>
      <c r="BN112">
        <v>0</v>
      </c>
      <c r="BO112">
        <v>0</v>
      </c>
      <c r="BP112">
        <v>0</v>
      </c>
      <c r="BQ112">
        <v>903</v>
      </c>
      <c r="BS112">
        <v>0</v>
      </c>
      <c r="BT112">
        <v>0</v>
      </c>
      <c r="BU112">
        <v>0</v>
      </c>
      <c r="BV112">
        <v>0</v>
      </c>
      <c r="BW112">
        <v>0</v>
      </c>
      <c r="BY112">
        <v>0</v>
      </c>
      <c r="CA112">
        <v>0</v>
      </c>
      <c r="CB112">
        <v>0</v>
      </c>
      <c r="CC112">
        <v>0</v>
      </c>
      <c r="CD112">
        <v>0</v>
      </c>
      <c r="CE112">
        <v>0</v>
      </c>
      <c r="CF112">
        <v>0</v>
      </c>
      <c r="CG112">
        <v>0</v>
      </c>
      <c r="CH112">
        <v>25517</v>
      </c>
      <c r="CI112">
        <v>0</v>
      </c>
      <c r="CJ112">
        <v>4</v>
      </c>
      <c r="CK112">
        <v>0</v>
      </c>
      <c r="CL112">
        <v>0</v>
      </c>
      <c r="CN112">
        <v>0</v>
      </c>
      <c r="CO112">
        <v>1</v>
      </c>
      <c r="CP112">
        <v>0</v>
      </c>
      <c r="CQ112">
        <v>0</v>
      </c>
      <c r="CR112">
        <v>160.292</v>
      </c>
      <c r="CS112">
        <v>0</v>
      </c>
      <c r="CT112">
        <v>0</v>
      </c>
      <c r="CU112">
        <v>0</v>
      </c>
      <c r="CV112">
        <v>0</v>
      </c>
      <c r="CW112">
        <v>0</v>
      </c>
      <c r="CX112">
        <v>0</v>
      </c>
      <c r="CY112">
        <v>0</v>
      </c>
      <c r="CZ112">
        <v>0</v>
      </c>
      <c r="DB112">
        <v>972741</v>
      </c>
      <c r="DC112">
        <v>0</v>
      </c>
      <c r="DD112">
        <v>0</v>
      </c>
      <c r="DE112">
        <v>363888</v>
      </c>
      <c r="DF112">
        <v>363888</v>
      </c>
      <c r="DG112">
        <v>58.550000000000004</v>
      </c>
      <c r="DH112">
        <v>0</v>
      </c>
      <c r="DI112">
        <v>0</v>
      </c>
      <c r="DK112">
        <v>4127</v>
      </c>
      <c r="DL112">
        <v>0</v>
      </c>
      <c r="DM112">
        <v>131509</v>
      </c>
      <c r="DN112">
        <v>350</v>
      </c>
      <c r="DO112">
        <v>0</v>
      </c>
      <c r="DP112">
        <v>0</v>
      </c>
      <c r="DQ112">
        <v>0</v>
      </c>
      <c r="DR112">
        <v>0</v>
      </c>
      <c r="DS112">
        <v>0</v>
      </c>
      <c r="DT112">
        <v>0</v>
      </c>
      <c r="DU112">
        <v>0</v>
      </c>
      <c r="DV112">
        <v>0</v>
      </c>
      <c r="DW112">
        <v>0</v>
      </c>
      <c r="DX112">
        <v>0</v>
      </c>
      <c r="DY112">
        <v>0</v>
      </c>
      <c r="DZ112">
        <v>0</v>
      </c>
      <c r="EA112">
        <v>7.0000000000000001E-3</v>
      </c>
      <c r="EB112">
        <v>0</v>
      </c>
      <c r="EC112">
        <v>8.4850000000000012</v>
      </c>
      <c r="ED112">
        <v>60644</v>
      </c>
      <c r="EE112">
        <v>0</v>
      </c>
      <c r="EF112">
        <v>0</v>
      </c>
      <c r="EG112">
        <v>0</v>
      </c>
      <c r="EH112">
        <v>71215</v>
      </c>
      <c r="EI112">
        <v>0</v>
      </c>
      <c r="EJ112">
        <v>0</v>
      </c>
      <c r="EK112">
        <v>3.45</v>
      </c>
      <c r="EL112">
        <v>0</v>
      </c>
      <c r="EM112">
        <v>0</v>
      </c>
      <c r="EN112">
        <v>0.125</v>
      </c>
      <c r="EO112">
        <v>0</v>
      </c>
      <c r="EP112">
        <v>0</v>
      </c>
      <c r="EQ112">
        <v>3.7770000000000001</v>
      </c>
      <c r="ER112">
        <v>0.19500000000000001</v>
      </c>
      <c r="ES112">
        <v>11.459000000000001</v>
      </c>
      <c r="ET112">
        <v>0</v>
      </c>
      <c r="EV112">
        <v>0</v>
      </c>
      <c r="EW112">
        <v>0</v>
      </c>
      <c r="EX112">
        <v>0</v>
      </c>
      <c r="EZ112">
        <v>1655706</v>
      </c>
      <c r="FA112">
        <v>0</v>
      </c>
      <c r="FB112">
        <v>1730876</v>
      </c>
      <c r="FC112">
        <v>0</v>
      </c>
      <c r="FD112">
        <v>0</v>
      </c>
      <c r="FE112">
        <v>253498</v>
      </c>
      <c r="FF112">
        <v>43976</v>
      </c>
      <c r="FG112">
        <v>7.0629999999999998E-2</v>
      </c>
      <c r="FH112">
        <v>3.1918000000000002E-2</v>
      </c>
      <c r="FI112">
        <v>0</v>
      </c>
      <c r="FJ112">
        <v>0</v>
      </c>
      <c r="FK112">
        <v>277.108</v>
      </c>
      <c r="FL112">
        <v>2053867</v>
      </c>
      <c r="FM112">
        <v>0</v>
      </c>
      <c r="FN112">
        <v>0</v>
      </c>
      <c r="FO112">
        <v>9000</v>
      </c>
      <c r="FP112">
        <v>0</v>
      </c>
      <c r="FQ112">
        <v>9000</v>
      </c>
      <c r="FR112">
        <v>9000</v>
      </c>
      <c r="FS112">
        <v>0</v>
      </c>
      <c r="FT112">
        <v>0</v>
      </c>
      <c r="FU112">
        <v>0</v>
      </c>
      <c r="FV112">
        <v>0</v>
      </c>
      <c r="FW112">
        <v>0</v>
      </c>
      <c r="FX112">
        <v>0</v>
      </c>
      <c r="FY112">
        <v>0</v>
      </c>
      <c r="GB112">
        <v>0</v>
      </c>
      <c r="GC112">
        <v>0</v>
      </c>
      <c r="GD112">
        <v>0</v>
      </c>
      <c r="GF112">
        <v>0</v>
      </c>
      <c r="GG112">
        <v>0</v>
      </c>
      <c r="GH112">
        <v>0</v>
      </c>
      <c r="GI112">
        <v>0</v>
      </c>
      <c r="GK112">
        <v>0</v>
      </c>
      <c r="GL112">
        <v>0</v>
      </c>
      <c r="GM112">
        <v>0</v>
      </c>
      <c r="GN112">
        <v>0</v>
      </c>
      <c r="GO112">
        <v>0</v>
      </c>
      <c r="GQ112">
        <v>0</v>
      </c>
      <c r="GR112">
        <v>0</v>
      </c>
      <c r="GS112">
        <v>0</v>
      </c>
      <c r="GT112">
        <v>0</v>
      </c>
      <c r="HB112">
        <v>379934357</v>
      </c>
      <c r="HC112">
        <v>3.9798E-2</v>
      </c>
      <c r="HD112">
        <v>25517</v>
      </c>
      <c r="HE112">
        <v>0</v>
      </c>
      <c r="HF112">
        <v>210356</v>
      </c>
      <c r="HG112">
        <v>1865</v>
      </c>
      <c r="HH112">
        <v>4922</v>
      </c>
      <c r="HI112">
        <v>0</v>
      </c>
      <c r="HJ112">
        <v>36595</v>
      </c>
      <c r="HK112">
        <v>0</v>
      </c>
      <c r="HL112">
        <v>0</v>
      </c>
      <c r="HM112">
        <v>0</v>
      </c>
      <c r="HN112">
        <v>0</v>
      </c>
      <c r="HO112">
        <v>0</v>
      </c>
      <c r="HP112">
        <v>0</v>
      </c>
      <c r="HQ112">
        <v>0</v>
      </c>
      <c r="HR112">
        <v>0</v>
      </c>
      <c r="HS112">
        <v>1655356</v>
      </c>
      <c r="HT112">
        <v>43976</v>
      </c>
      <c r="HW112">
        <v>0</v>
      </c>
      <c r="HX112">
        <v>29</v>
      </c>
      <c r="HY112">
        <v>36</v>
      </c>
      <c r="HZ112">
        <v>57</v>
      </c>
      <c r="IA112">
        <v>38</v>
      </c>
      <c r="IB112">
        <v>70</v>
      </c>
      <c r="IC112">
        <v>230</v>
      </c>
      <c r="ID112">
        <v>0</v>
      </c>
      <c r="IE112">
        <v>0</v>
      </c>
      <c r="IF112">
        <v>0</v>
      </c>
      <c r="IG112">
        <v>3</v>
      </c>
      <c r="IH112">
        <v>7.92</v>
      </c>
      <c r="II112">
        <v>0</v>
      </c>
      <c r="IJ112">
        <v>0</v>
      </c>
      <c r="IK112">
        <v>0</v>
      </c>
      <c r="IL112">
        <v>0</v>
      </c>
      <c r="IM112">
        <v>0</v>
      </c>
      <c r="IN112">
        <v>0</v>
      </c>
      <c r="IO112">
        <v>0</v>
      </c>
      <c r="IP112">
        <v>0</v>
      </c>
      <c r="IQ112">
        <v>0</v>
      </c>
      <c r="IR112">
        <v>0</v>
      </c>
      <c r="IS112">
        <v>0</v>
      </c>
      <c r="IT112">
        <v>0</v>
      </c>
      <c r="IU112">
        <v>0</v>
      </c>
      <c r="IV112">
        <v>0</v>
      </c>
      <c r="IW112">
        <v>6215</v>
      </c>
      <c r="IX112">
        <v>0</v>
      </c>
      <c r="IY112">
        <v>0</v>
      </c>
      <c r="IZ112">
        <v>0</v>
      </c>
      <c r="JA112">
        <v>0</v>
      </c>
      <c r="JB112">
        <v>0</v>
      </c>
      <c r="JC112">
        <v>0</v>
      </c>
      <c r="JD112">
        <v>0</v>
      </c>
      <c r="JE112">
        <v>0</v>
      </c>
      <c r="JF112">
        <v>0</v>
      </c>
      <c r="JG112">
        <v>0</v>
      </c>
      <c r="JH112">
        <v>0</v>
      </c>
      <c r="JJ112">
        <v>0</v>
      </c>
      <c r="JK112">
        <v>0</v>
      </c>
      <c r="JL112">
        <v>0</v>
      </c>
      <c r="JM112">
        <v>0</v>
      </c>
      <c r="JO112">
        <v>0</v>
      </c>
      <c r="JP112">
        <v>0</v>
      </c>
      <c r="JQ112">
        <v>0</v>
      </c>
      <c r="JR112">
        <v>0</v>
      </c>
      <c r="JS112">
        <v>0</v>
      </c>
      <c r="JT112">
        <v>0</v>
      </c>
      <c r="JU112">
        <v>0</v>
      </c>
      <c r="JW112">
        <v>0</v>
      </c>
      <c r="JX112">
        <v>0</v>
      </c>
      <c r="JY112">
        <v>0</v>
      </c>
      <c r="JZ112">
        <v>0</v>
      </c>
      <c r="KD112">
        <v>0</v>
      </c>
      <c r="KE112">
        <v>7559</v>
      </c>
      <c r="KG112">
        <v>0</v>
      </c>
      <c r="KH112">
        <v>0</v>
      </c>
      <c r="KI112">
        <v>0</v>
      </c>
      <c r="KJ112">
        <v>2</v>
      </c>
      <c r="KK112">
        <v>1</v>
      </c>
      <c r="KL112">
        <v>1243</v>
      </c>
      <c r="KM112">
        <v>622</v>
      </c>
      <c r="KN112">
        <v>0</v>
      </c>
      <c r="KO112">
        <v>0</v>
      </c>
      <c r="KP112">
        <v>0</v>
      </c>
      <c r="KQ112">
        <v>0</v>
      </c>
      <c r="KS112">
        <v>0</v>
      </c>
      <c r="KT112">
        <v>0</v>
      </c>
      <c r="KU112">
        <v>0</v>
      </c>
      <c r="KW112">
        <v>0</v>
      </c>
      <c r="KX112">
        <v>0</v>
      </c>
      <c r="KY112">
        <v>0</v>
      </c>
      <c r="KZ112">
        <v>0</v>
      </c>
      <c r="LA112">
        <v>0</v>
      </c>
      <c r="LB112">
        <v>0</v>
      </c>
      <c r="LD112">
        <v>0</v>
      </c>
      <c r="LE112">
        <v>0</v>
      </c>
      <c r="LF112">
        <v>0</v>
      </c>
      <c r="LG112">
        <v>0</v>
      </c>
      <c r="LH112">
        <v>0</v>
      </c>
      <c r="LI112">
        <v>0</v>
      </c>
      <c r="LJ112">
        <v>144.80700000000002</v>
      </c>
      <c r="LK112">
        <v>1</v>
      </c>
      <c r="LL112">
        <v>33540</v>
      </c>
      <c r="LM112">
        <v>3055</v>
      </c>
      <c r="LN112">
        <v>0</v>
      </c>
      <c r="LO112">
        <v>0</v>
      </c>
      <c r="LP112">
        <v>0</v>
      </c>
      <c r="LQ112">
        <v>0</v>
      </c>
      <c r="LR112">
        <v>0</v>
      </c>
      <c r="LS112">
        <v>0</v>
      </c>
      <c r="LT112">
        <v>0</v>
      </c>
      <c r="LU112">
        <v>0</v>
      </c>
      <c r="LV112">
        <v>0</v>
      </c>
      <c r="LW112">
        <v>0</v>
      </c>
      <c r="LX112">
        <v>0</v>
      </c>
      <c r="LY112">
        <v>0</v>
      </c>
      <c r="LZ112">
        <v>0</v>
      </c>
      <c r="MA112">
        <v>0</v>
      </c>
      <c r="MB112">
        <v>0</v>
      </c>
      <c r="MC112">
        <v>0</v>
      </c>
      <c r="MD112">
        <v>0</v>
      </c>
      <c r="ME112">
        <v>0</v>
      </c>
      <c r="MF112">
        <v>0</v>
      </c>
      <c r="MG112">
        <v>1978347</v>
      </c>
      <c r="MH112">
        <v>0</v>
      </c>
      <c r="MI112">
        <v>0</v>
      </c>
      <c r="MJ112">
        <v>0</v>
      </c>
      <c r="MK112">
        <v>0</v>
      </c>
      <c r="ML112">
        <v>0</v>
      </c>
    </row>
    <row r="113" spans="1:350" customFormat="1" x14ac:dyDescent="0.3">
      <c r="A113">
        <v>45755</v>
      </c>
      <c r="B113" s="4">
        <v>101868</v>
      </c>
      <c r="C113">
        <v>9</v>
      </c>
      <c r="D113">
        <v>2026</v>
      </c>
      <c r="E113">
        <v>6215</v>
      </c>
      <c r="F113">
        <v>0</v>
      </c>
      <c r="G113">
        <v>297.71700000000004</v>
      </c>
      <c r="H113">
        <v>283.959</v>
      </c>
      <c r="I113">
        <v>283.959</v>
      </c>
      <c r="J113">
        <v>297.71700000000004</v>
      </c>
      <c r="K113">
        <v>0</v>
      </c>
      <c r="L113">
        <v>6215</v>
      </c>
      <c r="M113">
        <v>0</v>
      </c>
      <c r="N113">
        <v>0</v>
      </c>
      <c r="P113">
        <v>297.71700000000004</v>
      </c>
      <c r="Q113">
        <v>0</v>
      </c>
      <c r="R113">
        <v>140266</v>
      </c>
      <c r="S113">
        <v>471.13900000000001</v>
      </c>
      <c r="U113">
        <v>0</v>
      </c>
      <c r="V113">
        <v>0</v>
      </c>
      <c r="W113">
        <v>0</v>
      </c>
      <c r="X113">
        <v>0</v>
      </c>
      <c r="Z113">
        <v>0</v>
      </c>
      <c r="AC113">
        <v>0</v>
      </c>
      <c r="AD113" t="s">
        <v>427</v>
      </c>
      <c r="AE113">
        <v>0</v>
      </c>
      <c r="AH113">
        <v>0</v>
      </c>
      <c r="AI113">
        <v>0</v>
      </c>
      <c r="AJ113">
        <v>6215</v>
      </c>
      <c r="AK113" t="s">
        <v>753</v>
      </c>
      <c r="AL113" t="s">
        <v>533</v>
      </c>
      <c r="AM113">
        <v>0</v>
      </c>
      <c r="AN113">
        <v>0</v>
      </c>
      <c r="AO113">
        <v>0</v>
      </c>
      <c r="AP113">
        <v>0</v>
      </c>
      <c r="AQ113">
        <v>0</v>
      </c>
      <c r="AS113">
        <v>0</v>
      </c>
      <c r="AT113">
        <v>0</v>
      </c>
      <c r="AU113">
        <v>0</v>
      </c>
      <c r="AV113">
        <v>0</v>
      </c>
      <c r="AW113">
        <v>3731102</v>
      </c>
      <c r="AX113">
        <v>3684473</v>
      </c>
      <c r="AY113">
        <v>0</v>
      </c>
      <c r="AZ113">
        <v>140266</v>
      </c>
      <c r="BA113">
        <v>0</v>
      </c>
      <c r="BB113">
        <v>0</v>
      </c>
      <c r="BC113">
        <v>0</v>
      </c>
      <c r="BD113">
        <v>0</v>
      </c>
      <c r="BE113">
        <v>0</v>
      </c>
      <c r="BF113">
        <v>3206259</v>
      </c>
      <c r="BG113">
        <v>0</v>
      </c>
      <c r="BJ113">
        <v>0</v>
      </c>
      <c r="BK113">
        <v>0</v>
      </c>
      <c r="BL113">
        <v>0</v>
      </c>
      <c r="BM113">
        <v>0</v>
      </c>
      <c r="BN113">
        <v>0</v>
      </c>
      <c r="BO113">
        <v>0</v>
      </c>
      <c r="BP113">
        <v>0</v>
      </c>
      <c r="BQ113">
        <v>879</v>
      </c>
      <c r="BS113">
        <v>0</v>
      </c>
      <c r="BT113">
        <v>0</v>
      </c>
      <c r="BU113">
        <v>0</v>
      </c>
      <c r="BV113">
        <v>0</v>
      </c>
      <c r="BW113">
        <v>0</v>
      </c>
      <c r="BY113">
        <v>0</v>
      </c>
      <c r="CA113">
        <v>0</v>
      </c>
      <c r="CB113">
        <v>0</v>
      </c>
      <c r="CC113">
        <v>0</v>
      </c>
      <c r="CD113">
        <v>0</v>
      </c>
      <c r="CE113">
        <v>0</v>
      </c>
      <c r="CF113">
        <v>0</v>
      </c>
      <c r="CG113">
        <v>0</v>
      </c>
      <c r="CH113">
        <v>47394</v>
      </c>
      <c r="CI113">
        <v>0</v>
      </c>
      <c r="CJ113">
        <v>4</v>
      </c>
      <c r="CK113">
        <v>0</v>
      </c>
      <c r="CL113">
        <v>0</v>
      </c>
      <c r="CN113">
        <v>0</v>
      </c>
      <c r="CO113">
        <v>1</v>
      </c>
      <c r="CP113">
        <v>2.1000000000000001E-2</v>
      </c>
      <c r="CQ113">
        <v>0</v>
      </c>
      <c r="CR113">
        <v>297.71700000000004</v>
      </c>
      <c r="CS113">
        <v>0</v>
      </c>
      <c r="CT113">
        <v>0</v>
      </c>
      <c r="CU113">
        <v>0</v>
      </c>
      <c r="CV113">
        <v>0</v>
      </c>
      <c r="CW113">
        <v>0</v>
      </c>
      <c r="CX113">
        <v>0</v>
      </c>
      <c r="CY113">
        <v>0</v>
      </c>
      <c r="CZ113">
        <v>0</v>
      </c>
      <c r="DB113">
        <v>1764805</v>
      </c>
      <c r="DC113">
        <v>0</v>
      </c>
      <c r="DD113">
        <v>0</v>
      </c>
      <c r="DE113">
        <v>573722</v>
      </c>
      <c r="DF113">
        <v>574037</v>
      </c>
      <c r="DG113">
        <v>92.313000000000002</v>
      </c>
      <c r="DH113">
        <v>0</v>
      </c>
      <c r="DI113">
        <v>315</v>
      </c>
      <c r="DK113">
        <v>3762</v>
      </c>
      <c r="DL113">
        <v>0</v>
      </c>
      <c r="DM113">
        <v>287010</v>
      </c>
      <c r="DN113">
        <v>764</v>
      </c>
      <c r="DO113">
        <v>0</v>
      </c>
      <c r="DP113">
        <v>0</v>
      </c>
      <c r="DQ113">
        <v>0</v>
      </c>
      <c r="DR113">
        <v>0</v>
      </c>
      <c r="DS113">
        <v>0</v>
      </c>
      <c r="DT113">
        <v>0</v>
      </c>
      <c r="DU113">
        <v>0</v>
      </c>
      <c r="DV113">
        <v>0</v>
      </c>
      <c r="DW113">
        <v>0</v>
      </c>
      <c r="DX113">
        <v>0</v>
      </c>
      <c r="DY113">
        <v>0</v>
      </c>
      <c r="DZ113">
        <v>0</v>
      </c>
      <c r="EA113">
        <v>0</v>
      </c>
      <c r="EB113">
        <v>0</v>
      </c>
      <c r="EC113">
        <v>34.828000000000003</v>
      </c>
      <c r="ED113">
        <v>248924</v>
      </c>
      <c r="EE113">
        <v>0</v>
      </c>
      <c r="EF113">
        <v>0</v>
      </c>
      <c r="EG113">
        <v>0</v>
      </c>
      <c r="EH113">
        <v>38850</v>
      </c>
      <c r="EI113">
        <v>0</v>
      </c>
      <c r="EJ113">
        <v>0</v>
      </c>
      <c r="EK113">
        <v>1.897</v>
      </c>
      <c r="EL113">
        <v>0</v>
      </c>
      <c r="EM113">
        <v>0</v>
      </c>
      <c r="EN113">
        <v>0.112</v>
      </c>
      <c r="EO113">
        <v>0</v>
      </c>
      <c r="EP113">
        <v>0</v>
      </c>
      <c r="EQ113">
        <v>2.0089999999999999</v>
      </c>
      <c r="ER113">
        <v>0</v>
      </c>
      <c r="ES113">
        <v>6.2510000000000003</v>
      </c>
      <c r="ET113">
        <v>0</v>
      </c>
      <c r="EV113">
        <v>0</v>
      </c>
      <c r="EW113">
        <v>0</v>
      </c>
      <c r="EX113">
        <v>0</v>
      </c>
      <c r="EZ113">
        <v>3130667</v>
      </c>
      <c r="FA113">
        <v>0</v>
      </c>
      <c r="FB113">
        <v>3270168</v>
      </c>
      <c r="FC113">
        <v>0</v>
      </c>
      <c r="FD113">
        <v>0</v>
      </c>
      <c r="FE113">
        <v>471936</v>
      </c>
      <c r="FF113">
        <v>81870</v>
      </c>
      <c r="FG113">
        <v>7.0629999999999998E-2</v>
      </c>
      <c r="FH113">
        <v>3.1918000000000002E-2</v>
      </c>
      <c r="FI113">
        <v>0</v>
      </c>
      <c r="FJ113">
        <v>0</v>
      </c>
      <c r="FK113">
        <v>515.89</v>
      </c>
      <c r="FL113">
        <v>3871368</v>
      </c>
      <c r="FM113">
        <v>0</v>
      </c>
      <c r="FN113">
        <v>0</v>
      </c>
      <c r="FO113">
        <v>60282</v>
      </c>
      <c r="FP113">
        <v>0</v>
      </c>
      <c r="FQ113">
        <v>60282</v>
      </c>
      <c r="FR113">
        <v>60282</v>
      </c>
      <c r="FS113">
        <v>0</v>
      </c>
      <c r="FT113">
        <v>0</v>
      </c>
      <c r="FU113">
        <v>0</v>
      </c>
      <c r="FV113">
        <v>0</v>
      </c>
      <c r="FW113">
        <v>0</v>
      </c>
      <c r="FX113">
        <v>0</v>
      </c>
      <c r="FY113">
        <v>0</v>
      </c>
      <c r="GB113">
        <v>114493</v>
      </c>
      <c r="GC113">
        <v>114493</v>
      </c>
      <c r="GD113">
        <v>11.749000000000001</v>
      </c>
      <c r="GF113">
        <v>0</v>
      </c>
      <c r="GG113">
        <v>0</v>
      </c>
      <c r="GH113">
        <v>0</v>
      </c>
      <c r="GI113">
        <v>0</v>
      </c>
      <c r="GK113">
        <v>0</v>
      </c>
      <c r="GL113">
        <v>0</v>
      </c>
      <c r="GM113">
        <v>0</v>
      </c>
      <c r="GN113">
        <v>0</v>
      </c>
      <c r="GO113">
        <v>0</v>
      </c>
      <c r="GQ113">
        <v>0</v>
      </c>
      <c r="GR113">
        <v>0</v>
      </c>
      <c r="GS113">
        <v>0</v>
      </c>
      <c r="GT113">
        <v>0</v>
      </c>
      <c r="HB113">
        <v>379934357</v>
      </c>
      <c r="HC113">
        <v>3.9798E-2</v>
      </c>
      <c r="HD113">
        <v>47394</v>
      </c>
      <c r="HE113">
        <v>0</v>
      </c>
      <c r="HF113">
        <v>381641</v>
      </c>
      <c r="HG113">
        <v>9323</v>
      </c>
      <c r="HH113">
        <v>0</v>
      </c>
      <c r="HI113">
        <v>0</v>
      </c>
      <c r="HJ113">
        <v>74186</v>
      </c>
      <c r="HK113">
        <v>2396</v>
      </c>
      <c r="HL113">
        <v>1601</v>
      </c>
      <c r="HM113">
        <v>0</v>
      </c>
      <c r="HN113">
        <v>0</v>
      </c>
      <c r="HO113">
        <v>0</v>
      </c>
      <c r="HP113">
        <v>0</v>
      </c>
      <c r="HQ113">
        <v>0</v>
      </c>
      <c r="HR113">
        <v>0</v>
      </c>
      <c r="HS113">
        <v>3129902</v>
      </c>
      <c r="HT113">
        <v>81870</v>
      </c>
      <c r="HW113">
        <v>0</v>
      </c>
      <c r="HX113">
        <v>23</v>
      </c>
      <c r="HY113">
        <v>15</v>
      </c>
      <c r="HZ113">
        <v>55</v>
      </c>
      <c r="IA113">
        <v>68</v>
      </c>
      <c r="IB113">
        <v>189</v>
      </c>
      <c r="IC113">
        <v>350</v>
      </c>
      <c r="ID113">
        <v>0</v>
      </c>
      <c r="IE113">
        <v>0</v>
      </c>
      <c r="IF113">
        <v>0</v>
      </c>
      <c r="IG113">
        <v>15</v>
      </c>
      <c r="IH113">
        <v>0</v>
      </c>
      <c r="II113">
        <v>0</v>
      </c>
      <c r="IJ113">
        <v>0</v>
      </c>
      <c r="IK113">
        <v>1.4350000000000001</v>
      </c>
      <c r="IL113">
        <v>0</v>
      </c>
      <c r="IM113">
        <v>0</v>
      </c>
      <c r="IN113">
        <v>0</v>
      </c>
      <c r="IO113">
        <v>0</v>
      </c>
      <c r="IP113">
        <v>1.4350000000000001</v>
      </c>
      <c r="IQ113">
        <v>0</v>
      </c>
      <c r="IR113">
        <v>0</v>
      </c>
      <c r="IS113">
        <v>395</v>
      </c>
      <c r="IT113">
        <v>0</v>
      </c>
      <c r="IU113">
        <v>0</v>
      </c>
      <c r="IV113">
        <v>0</v>
      </c>
      <c r="IW113">
        <v>6215</v>
      </c>
      <c r="IX113">
        <v>0</v>
      </c>
      <c r="IY113">
        <v>0</v>
      </c>
      <c r="IZ113">
        <v>395</v>
      </c>
      <c r="JA113">
        <v>0</v>
      </c>
      <c r="JB113">
        <v>0</v>
      </c>
      <c r="JC113">
        <v>0</v>
      </c>
      <c r="JD113">
        <v>0</v>
      </c>
      <c r="JE113">
        <v>0</v>
      </c>
      <c r="JF113">
        <v>0</v>
      </c>
      <c r="JG113">
        <v>0</v>
      </c>
      <c r="JH113">
        <v>0</v>
      </c>
      <c r="JJ113">
        <v>0</v>
      </c>
      <c r="JK113">
        <v>0</v>
      </c>
      <c r="JL113">
        <v>0</v>
      </c>
      <c r="JM113">
        <v>0</v>
      </c>
      <c r="JO113">
        <v>0</v>
      </c>
      <c r="JP113">
        <v>11.181000000000001</v>
      </c>
      <c r="JQ113">
        <v>0.56800000000000006</v>
      </c>
      <c r="JR113">
        <v>0</v>
      </c>
      <c r="JS113">
        <v>108182</v>
      </c>
      <c r="JT113">
        <v>6311</v>
      </c>
      <c r="JU113">
        <v>0</v>
      </c>
      <c r="JW113">
        <v>0</v>
      </c>
      <c r="JX113">
        <v>0</v>
      </c>
      <c r="JY113">
        <v>0</v>
      </c>
      <c r="JZ113">
        <v>0</v>
      </c>
      <c r="KD113">
        <v>0</v>
      </c>
      <c r="KE113">
        <v>7559</v>
      </c>
      <c r="KG113">
        <v>0</v>
      </c>
      <c r="KH113">
        <v>0</v>
      </c>
      <c r="KI113">
        <v>0</v>
      </c>
      <c r="KJ113">
        <v>9</v>
      </c>
      <c r="KK113">
        <v>6</v>
      </c>
      <c r="KL113">
        <v>5594</v>
      </c>
      <c r="KM113">
        <v>3729</v>
      </c>
      <c r="KN113">
        <v>0</v>
      </c>
      <c r="KO113">
        <v>0</v>
      </c>
      <c r="KP113">
        <v>0</v>
      </c>
      <c r="KQ113">
        <v>0</v>
      </c>
      <c r="KS113">
        <v>0</v>
      </c>
      <c r="KT113">
        <v>0</v>
      </c>
      <c r="KU113">
        <v>0</v>
      </c>
      <c r="KW113">
        <v>0</v>
      </c>
      <c r="KX113">
        <v>0</v>
      </c>
      <c r="KY113">
        <v>0</v>
      </c>
      <c r="KZ113">
        <v>0</v>
      </c>
      <c r="LA113">
        <v>0</v>
      </c>
      <c r="LB113">
        <v>0</v>
      </c>
      <c r="LD113">
        <v>0</v>
      </c>
      <c r="LE113">
        <v>0</v>
      </c>
      <c r="LF113">
        <v>0</v>
      </c>
      <c r="LG113">
        <v>0</v>
      </c>
      <c r="LH113">
        <v>0</v>
      </c>
      <c r="LI113">
        <v>0</v>
      </c>
      <c r="LJ113">
        <v>336.79</v>
      </c>
      <c r="LK113">
        <v>2</v>
      </c>
      <c r="LL113">
        <v>67080</v>
      </c>
      <c r="LM113">
        <v>7106</v>
      </c>
      <c r="LN113">
        <v>0</v>
      </c>
      <c r="LO113">
        <v>0</v>
      </c>
      <c r="LP113">
        <v>0</v>
      </c>
      <c r="LQ113">
        <v>0</v>
      </c>
      <c r="LR113">
        <v>0</v>
      </c>
      <c r="LS113">
        <v>0</v>
      </c>
      <c r="LT113">
        <v>0</v>
      </c>
      <c r="LU113">
        <v>0</v>
      </c>
      <c r="LV113">
        <v>0</v>
      </c>
      <c r="LW113">
        <v>0</v>
      </c>
      <c r="LX113">
        <v>0</v>
      </c>
      <c r="LY113">
        <v>0</v>
      </c>
      <c r="LZ113">
        <v>0</v>
      </c>
      <c r="MA113">
        <v>0</v>
      </c>
      <c r="MB113">
        <v>0</v>
      </c>
      <c r="MC113">
        <v>0</v>
      </c>
      <c r="MD113">
        <v>0</v>
      </c>
      <c r="ME113">
        <v>0</v>
      </c>
      <c r="MF113">
        <v>0</v>
      </c>
      <c r="MG113">
        <v>3731102</v>
      </c>
      <c r="MH113">
        <v>0</v>
      </c>
      <c r="MI113">
        <v>0</v>
      </c>
      <c r="MJ113">
        <v>0</v>
      </c>
      <c r="MK113">
        <v>0</v>
      </c>
      <c r="ML113">
        <v>0</v>
      </c>
    </row>
    <row r="114" spans="1:350" customFormat="1" x14ac:dyDescent="0.3">
      <c r="A114">
        <v>45755</v>
      </c>
      <c r="B114" s="4">
        <v>101870</v>
      </c>
      <c r="C114">
        <v>9</v>
      </c>
      <c r="D114">
        <v>2026</v>
      </c>
      <c r="E114">
        <v>6215</v>
      </c>
      <c r="F114">
        <v>0</v>
      </c>
      <c r="G114">
        <v>1426.6470000000002</v>
      </c>
      <c r="H114">
        <v>1375.5260000000001</v>
      </c>
      <c r="I114">
        <v>1375.5260000000001</v>
      </c>
      <c r="J114">
        <v>1426.6470000000002</v>
      </c>
      <c r="K114">
        <v>0</v>
      </c>
      <c r="L114">
        <v>6215</v>
      </c>
      <c r="M114">
        <v>0</v>
      </c>
      <c r="N114">
        <v>0</v>
      </c>
      <c r="P114">
        <v>1427.9750000000001</v>
      </c>
      <c r="Q114">
        <v>0</v>
      </c>
      <c r="R114">
        <v>672775</v>
      </c>
      <c r="S114">
        <v>471.13900000000001</v>
      </c>
      <c r="U114">
        <v>0</v>
      </c>
      <c r="V114">
        <v>305.887</v>
      </c>
      <c r="W114">
        <v>190109</v>
      </c>
      <c r="X114">
        <v>190109</v>
      </c>
      <c r="Z114">
        <v>0</v>
      </c>
      <c r="AC114">
        <v>0</v>
      </c>
      <c r="AD114" t="s">
        <v>427</v>
      </c>
      <c r="AE114">
        <v>0</v>
      </c>
      <c r="AH114">
        <v>0</v>
      </c>
      <c r="AI114">
        <v>0</v>
      </c>
      <c r="AJ114">
        <v>6215</v>
      </c>
      <c r="AK114" t="s">
        <v>753</v>
      </c>
      <c r="AL114" t="s">
        <v>534</v>
      </c>
      <c r="AM114">
        <v>0</v>
      </c>
      <c r="AN114">
        <v>0</v>
      </c>
      <c r="AO114">
        <v>0</v>
      </c>
      <c r="AP114">
        <v>0</v>
      </c>
      <c r="AQ114">
        <v>0</v>
      </c>
      <c r="AS114">
        <v>0</v>
      </c>
      <c r="AT114">
        <v>0</v>
      </c>
      <c r="AU114">
        <v>0</v>
      </c>
      <c r="AV114">
        <v>0</v>
      </c>
      <c r="AW114">
        <v>16124436</v>
      </c>
      <c r="AX114">
        <v>15899743</v>
      </c>
      <c r="AY114">
        <v>0</v>
      </c>
      <c r="AZ114">
        <v>672775</v>
      </c>
      <c r="BA114">
        <v>0</v>
      </c>
      <c r="BB114">
        <v>0</v>
      </c>
      <c r="BC114">
        <v>0</v>
      </c>
      <c r="BD114">
        <v>0</v>
      </c>
      <c r="BE114">
        <v>0</v>
      </c>
      <c r="BF114">
        <v>14129377</v>
      </c>
      <c r="BG114">
        <v>0</v>
      </c>
      <c r="BJ114">
        <v>0</v>
      </c>
      <c r="BK114">
        <v>0</v>
      </c>
      <c r="BL114">
        <v>0</v>
      </c>
      <c r="BM114">
        <v>0</v>
      </c>
      <c r="BN114">
        <v>0</v>
      </c>
      <c r="BO114">
        <v>0</v>
      </c>
      <c r="BP114">
        <v>0</v>
      </c>
      <c r="BQ114">
        <v>676</v>
      </c>
      <c r="BS114">
        <v>0</v>
      </c>
      <c r="BT114">
        <v>0</v>
      </c>
      <c r="BU114">
        <v>0</v>
      </c>
      <c r="BV114">
        <v>0</v>
      </c>
      <c r="BW114">
        <v>0</v>
      </c>
      <c r="BY114">
        <v>0</v>
      </c>
      <c r="CA114">
        <v>0</v>
      </c>
      <c r="CB114">
        <v>0</v>
      </c>
      <c r="CC114">
        <v>0</v>
      </c>
      <c r="CD114">
        <v>0</v>
      </c>
      <c r="CE114">
        <v>0</v>
      </c>
      <c r="CF114">
        <v>0</v>
      </c>
      <c r="CG114">
        <v>0</v>
      </c>
      <c r="CH114">
        <v>227111</v>
      </c>
      <c r="CI114">
        <v>0</v>
      </c>
      <c r="CJ114">
        <v>4</v>
      </c>
      <c r="CK114">
        <v>0</v>
      </c>
      <c r="CL114">
        <v>0</v>
      </c>
      <c r="CN114">
        <v>0</v>
      </c>
      <c r="CO114">
        <v>1</v>
      </c>
      <c r="CP114">
        <v>0</v>
      </c>
      <c r="CQ114">
        <v>0</v>
      </c>
      <c r="CR114">
        <v>1426.6470000000002</v>
      </c>
      <c r="CS114">
        <v>0</v>
      </c>
      <c r="CT114">
        <v>0</v>
      </c>
      <c r="CU114">
        <v>0</v>
      </c>
      <c r="CV114">
        <v>0</v>
      </c>
      <c r="CW114">
        <v>0</v>
      </c>
      <c r="CX114">
        <v>0</v>
      </c>
      <c r="CY114">
        <v>0</v>
      </c>
      <c r="CZ114">
        <v>0</v>
      </c>
      <c r="DB114">
        <v>8548894</v>
      </c>
      <c r="DC114">
        <v>0</v>
      </c>
      <c r="DD114">
        <v>0</v>
      </c>
      <c r="DE114">
        <v>1721555</v>
      </c>
      <c r="DF114">
        <v>1721555</v>
      </c>
      <c r="DG114">
        <v>277</v>
      </c>
      <c r="DH114">
        <v>0</v>
      </c>
      <c r="DI114">
        <v>0</v>
      </c>
      <c r="DK114">
        <v>642</v>
      </c>
      <c r="DL114">
        <v>0</v>
      </c>
      <c r="DM114">
        <v>908344</v>
      </c>
      <c r="DN114">
        <v>2418</v>
      </c>
      <c r="DO114">
        <v>0</v>
      </c>
      <c r="DP114">
        <v>0</v>
      </c>
      <c r="DQ114">
        <v>0</v>
      </c>
      <c r="DR114">
        <v>0</v>
      </c>
      <c r="DS114">
        <v>0</v>
      </c>
      <c r="DT114">
        <v>0</v>
      </c>
      <c r="DU114">
        <v>0</v>
      </c>
      <c r="DV114">
        <v>0</v>
      </c>
      <c r="DW114">
        <v>0</v>
      </c>
      <c r="DX114">
        <v>0</v>
      </c>
      <c r="DY114">
        <v>0</v>
      </c>
      <c r="DZ114">
        <v>0</v>
      </c>
      <c r="EA114">
        <v>0</v>
      </c>
      <c r="EB114">
        <v>0</v>
      </c>
      <c r="EC114">
        <v>35.877000000000002</v>
      </c>
      <c r="ED114">
        <v>256422</v>
      </c>
      <c r="EE114">
        <v>0</v>
      </c>
      <c r="EF114">
        <v>0</v>
      </c>
      <c r="EG114">
        <v>0</v>
      </c>
      <c r="EH114">
        <v>654340</v>
      </c>
      <c r="EI114">
        <v>0</v>
      </c>
      <c r="EJ114">
        <v>0</v>
      </c>
      <c r="EK114">
        <v>25.931000000000001</v>
      </c>
      <c r="EL114">
        <v>0.14500000000000002</v>
      </c>
      <c r="EM114">
        <v>3.9220000000000002</v>
      </c>
      <c r="EN114">
        <v>3.145</v>
      </c>
      <c r="EO114">
        <v>0</v>
      </c>
      <c r="EP114">
        <v>0</v>
      </c>
      <c r="EQ114">
        <v>32.998000000000005</v>
      </c>
      <c r="ER114">
        <v>0</v>
      </c>
      <c r="ES114">
        <v>105.28400000000001</v>
      </c>
      <c r="ET114">
        <v>0</v>
      </c>
      <c r="EV114">
        <v>0</v>
      </c>
      <c r="EW114">
        <v>0</v>
      </c>
      <c r="EX114">
        <v>0</v>
      </c>
      <c r="EZ114">
        <v>13459223</v>
      </c>
      <c r="FA114">
        <v>0</v>
      </c>
      <c r="FB114">
        <v>14129580</v>
      </c>
      <c r="FC114">
        <v>0</v>
      </c>
      <c r="FD114">
        <v>0</v>
      </c>
      <c r="FE114">
        <v>2079735</v>
      </c>
      <c r="FF114">
        <v>360785</v>
      </c>
      <c r="FG114">
        <v>7.0629999999999998E-2</v>
      </c>
      <c r="FH114">
        <v>3.1918000000000002E-2</v>
      </c>
      <c r="FI114">
        <v>0</v>
      </c>
      <c r="FJ114">
        <v>0</v>
      </c>
      <c r="FK114">
        <v>2273.4320000000002</v>
      </c>
      <c r="FL114">
        <v>16797211</v>
      </c>
      <c r="FM114">
        <v>0</v>
      </c>
      <c r="FN114">
        <v>0</v>
      </c>
      <c r="FO114">
        <v>0</v>
      </c>
      <c r="FP114">
        <v>0</v>
      </c>
      <c r="FQ114">
        <v>0</v>
      </c>
      <c r="FR114">
        <v>0</v>
      </c>
      <c r="FS114">
        <v>0</v>
      </c>
      <c r="FT114">
        <v>0</v>
      </c>
      <c r="FU114">
        <v>0</v>
      </c>
      <c r="FV114">
        <v>0</v>
      </c>
      <c r="FW114">
        <v>0</v>
      </c>
      <c r="FX114">
        <v>0</v>
      </c>
      <c r="FY114">
        <v>0</v>
      </c>
      <c r="GB114">
        <v>181815</v>
      </c>
      <c r="GC114">
        <v>181815</v>
      </c>
      <c r="GD114">
        <v>18.123000000000001</v>
      </c>
      <c r="GF114">
        <v>0</v>
      </c>
      <c r="GG114">
        <v>0</v>
      </c>
      <c r="GH114">
        <v>0</v>
      </c>
      <c r="GI114">
        <v>0</v>
      </c>
      <c r="GK114">
        <v>0</v>
      </c>
      <c r="GL114">
        <v>0</v>
      </c>
      <c r="GM114">
        <v>0</v>
      </c>
      <c r="GN114">
        <v>0</v>
      </c>
      <c r="GO114">
        <v>0</v>
      </c>
      <c r="GQ114">
        <v>0</v>
      </c>
      <c r="GR114">
        <v>0</v>
      </c>
      <c r="GS114">
        <v>0</v>
      </c>
      <c r="GT114">
        <v>0</v>
      </c>
      <c r="HB114">
        <v>379934357</v>
      </c>
      <c r="HC114">
        <v>3.9798E-2</v>
      </c>
      <c r="HD114">
        <v>227111</v>
      </c>
      <c r="HE114">
        <v>0</v>
      </c>
      <c r="HF114">
        <v>1848707</v>
      </c>
      <c r="HG114">
        <v>12430</v>
      </c>
      <c r="HH114">
        <v>347539</v>
      </c>
      <c r="HI114">
        <v>0</v>
      </c>
      <c r="HJ114">
        <v>95701</v>
      </c>
      <c r="HK114">
        <v>1554</v>
      </c>
      <c r="HL114">
        <v>1067</v>
      </c>
      <c r="HM114">
        <v>66000</v>
      </c>
      <c r="HN114">
        <v>205865</v>
      </c>
      <c r="HO114">
        <v>0</v>
      </c>
      <c r="HP114">
        <v>0</v>
      </c>
      <c r="HQ114">
        <v>0</v>
      </c>
      <c r="HR114">
        <v>0</v>
      </c>
      <c r="HS114">
        <v>13456805</v>
      </c>
      <c r="HT114">
        <v>360785</v>
      </c>
      <c r="HW114">
        <v>0</v>
      </c>
      <c r="HX114">
        <v>178</v>
      </c>
      <c r="HY114">
        <v>249</v>
      </c>
      <c r="HZ114">
        <v>286</v>
      </c>
      <c r="IA114">
        <v>185</v>
      </c>
      <c r="IB114">
        <v>210</v>
      </c>
      <c r="IC114">
        <v>1108</v>
      </c>
      <c r="ID114">
        <v>0</v>
      </c>
      <c r="IE114">
        <v>0</v>
      </c>
      <c r="IF114">
        <v>0</v>
      </c>
      <c r="IG114">
        <v>20</v>
      </c>
      <c r="IH114">
        <v>559.19400000000007</v>
      </c>
      <c r="II114">
        <v>0</v>
      </c>
      <c r="IJ114">
        <v>305.887</v>
      </c>
      <c r="IK114">
        <v>0</v>
      </c>
      <c r="IL114">
        <v>9</v>
      </c>
      <c r="IM114">
        <v>7</v>
      </c>
      <c r="IN114">
        <v>0</v>
      </c>
      <c r="IO114">
        <v>16</v>
      </c>
      <c r="IP114">
        <v>0</v>
      </c>
      <c r="IQ114">
        <v>305.887</v>
      </c>
      <c r="IR114">
        <v>190109</v>
      </c>
      <c r="IS114">
        <v>0</v>
      </c>
      <c r="IT114">
        <v>45000</v>
      </c>
      <c r="IU114">
        <v>21000</v>
      </c>
      <c r="IV114">
        <v>0</v>
      </c>
      <c r="IW114">
        <v>6215</v>
      </c>
      <c r="IX114">
        <v>0</v>
      </c>
      <c r="IY114">
        <v>0</v>
      </c>
      <c r="IZ114">
        <v>0</v>
      </c>
      <c r="JA114">
        <v>0</v>
      </c>
      <c r="JB114">
        <v>5</v>
      </c>
      <c r="JC114">
        <v>102053</v>
      </c>
      <c r="JD114">
        <v>8</v>
      </c>
      <c r="JE114">
        <v>86498</v>
      </c>
      <c r="JF114">
        <v>2</v>
      </c>
      <c r="JG114">
        <v>11314</v>
      </c>
      <c r="JH114">
        <v>6000</v>
      </c>
      <c r="JJ114">
        <v>0</v>
      </c>
      <c r="JK114">
        <v>0</v>
      </c>
      <c r="JL114">
        <v>0</v>
      </c>
      <c r="JM114">
        <v>0</v>
      </c>
      <c r="JO114">
        <v>0.39800000000000002</v>
      </c>
      <c r="JP114">
        <v>12.846</v>
      </c>
      <c r="JQ114">
        <v>4.8790000000000004</v>
      </c>
      <c r="JR114">
        <v>3309</v>
      </c>
      <c r="JS114">
        <v>124292</v>
      </c>
      <c r="JT114">
        <v>54214</v>
      </c>
      <c r="JU114">
        <v>0</v>
      </c>
      <c r="JW114">
        <v>0</v>
      </c>
      <c r="JX114">
        <v>0</v>
      </c>
      <c r="JY114">
        <v>0</v>
      </c>
      <c r="JZ114">
        <v>0</v>
      </c>
      <c r="KD114">
        <v>0</v>
      </c>
      <c r="KE114">
        <v>7559</v>
      </c>
      <c r="KG114">
        <v>0</v>
      </c>
      <c r="KH114">
        <v>0</v>
      </c>
      <c r="KI114">
        <v>0</v>
      </c>
      <c r="KJ114">
        <v>10</v>
      </c>
      <c r="KK114">
        <v>10</v>
      </c>
      <c r="KL114">
        <v>6215</v>
      </c>
      <c r="KM114">
        <v>6215</v>
      </c>
      <c r="KN114">
        <v>0</v>
      </c>
      <c r="KO114">
        <v>0</v>
      </c>
      <c r="KP114">
        <v>0</v>
      </c>
      <c r="KQ114">
        <v>0</v>
      </c>
      <c r="KS114">
        <v>0</v>
      </c>
      <c r="KT114">
        <v>0</v>
      </c>
      <c r="KU114">
        <v>0</v>
      </c>
      <c r="KW114">
        <v>0</v>
      </c>
      <c r="KX114">
        <v>0</v>
      </c>
      <c r="KY114">
        <v>0</v>
      </c>
      <c r="KZ114">
        <v>0</v>
      </c>
      <c r="LA114">
        <v>0</v>
      </c>
      <c r="LB114">
        <v>0</v>
      </c>
      <c r="LD114">
        <v>0</v>
      </c>
      <c r="LE114">
        <v>0</v>
      </c>
      <c r="LF114">
        <v>0</v>
      </c>
      <c r="LG114">
        <v>0</v>
      </c>
      <c r="LH114">
        <v>0</v>
      </c>
      <c r="LI114">
        <v>0</v>
      </c>
      <c r="LJ114">
        <v>1356.4480000000001</v>
      </c>
      <c r="LK114">
        <v>2</v>
      </c>
      <c r="LL114">
        <v>67080</v>
      </c>
      <c r="LM114">
        <v>28621</v>
      </c>
      <c r="LN114">
        <v>0</v>
      </c>
      <c r="LO114">
        <v>0</v>
      </c>
      <c r="LP114">
        <v>0</v>
      </c>
      <c r="LQ114">
        <v>0</v>
      </c>
      <c r="LR114">
        <v>0</v>
      </c>
      <c r="LS114">
        <v>0</v>
      </c>
      <c r="LT114">
        <v>0</v>
      </c>
      <c r="LU114">
        <v>0</v>
      </c>
      <c r="LV114">
        <v>0</v>
      </c>
      <c r="LW114">
        <v>0</v>
      </c>
      <c r="LX114">
        <v>0</v>
      </c>
      <c r="LY114">
        <v>0</v>
      </c>
      <c r="LZ114">
        <v>0</v>
      </c>
      <c r="MA114">
        <v>0</v>
      </c>
      <c r="MB114">
        <v>0</v>
      </c>
      <c r="MC114">
        <v>0</v>
      </c>
      <c r="MD114">
        <v>0</v>
      </c>
      <c r="ME114">
        <v>0</v>
      </c>
      <c r="MF114">
        <v>0</v>
      </c>
      <c r="MG114">
        <v>16124436</v>
      </c>
      <c r="MH114">
        <v>0</v>
      </c>
      <c r="MI114">
        <v>0</v>
      </c>
      <c r="MJ114">
        <v>0</v>
      </c>
      <c r="MK114">
        <v>0</v>
      </c>
      <c r="ML114">
        <v>0</v>
      </c>
    </row>
    <row r="115" spans="1:350" customFormat="1" x14ac:dyDescent="0.3">
      <c r="A115">
        <v>45755</v>
      </c>
      <c r="B115" s="4">
        <v>101871</v>
      </c>
      <c r="C115">
        <v>9</v>
      </c>
      <c r="D115">
        <v>2026</v>
      </c>
      <c r="E115">
        <v>6215</v>
      </c>
      <c r="F115">
        <v>0</v>
      </c>
      <c r="G115">
        <v>173.47200000000001</v>
      </c>
      <c r="H115">
        <v>164.92500000000001</v>
      </c>
      <c r="I115">
        <v>164.92500000000001</v>
      </c>
      <c r="J115">
        <v>173.47200000000001</v>
      </c>
      <c r="K115">
        <v>0</v>
      </c>
      <c r="L115">
        <v>6215</v>
      </c>
      <c r="M115">
        <v>0</v>
      </c>
      <c r="N115">
        <v>0</v>
      </c>
      <c r="P115">
        <v>173.857</v>
      </c>
      <c r="Q115">
        <v>0</v>
      </c>
      <c r="R115">
        <v>81911</v>
      </c>
      <c r="S115">
        <v>471.13900000000001</v>
      </c>
      <c r="U115">
        <v>0</v>
      </c>
      <c r="V115">
        <v>12.05</v>
      </c>
      <c r="W115">
        <v>7489</v>
      </c>
      <c r="X115">
        <v>7489</v>
      </c>
      <c r="Z115">
        <v>0</v>
      </c>
      <c r="AC115">
        <v>0</v>
      </c>
      <c r="AD115" t="s">
        <v>427</v>
      </c>
      <c r="AE115">
        <v>0</v>
      </c>
      <c r="AH115">
        <v>0</v>
      </c>
      <c r="AI115">
        <v>0</v>
      </c>
      <c r="AJ115">
        <v>6215</v>
      </c>
      <c r="AK115" t="s">
        <v>753</v>
      </c>
      <c r="AL115" t="s">
        <v>535</v>
      </c>
      <c r="AM115">
        <v>0</v>
      </c>
      <c r="AN115">
        <v>0</v>
      </c>
      <c r="AO115">
        <v>0</v>
      </c>
      <c r="AP115">
        <v>0</v>
      </c>
      <c r="AQ115">
        <v>0</v>
      </c>
      <c r="AS115">
        <v>0</v>
      </c>
      <c r="AT115">
        <v>0</v>
      </c>
      <c r="AU115">
        <v>0</v>
      </c>
      <c r="AV115">
        <v>0</v>
      </c>
      <c r="AW115">
        <v>2144519</v>
      </c>
      <c r="AX115">
        <v>2117588</v>
      </c>
      <c r="AY115">
        <v>0</v>
      </c>
      <c r="AZ115">
        <v>81911</v>
      </c>
      <c r="BA115">
        <v>0</v>
      </c>
      <c r="BB115">
        <v>0</v>
      </c>
      <c r="BC115">
        <v>0</v>
      </c>
      <c r="BD115">
        <v>0</v>
      </c>
      <c r="BE115">
        <v>0</v>
      </c>
      <c r="BF115">
        <v>1875542</v>
      </c>
      <c r="BG115">
        <v>0</v>
      </c>
      <c r="BJ115">
        <v>0</v>
      </c>
      <c r="BK115">
        <v>0</v>
      </c>
      <c r="BL115">
        <v>0</v>
      </c>
      <c r="BM115">
        <v>0</v>
      </c>
      <c r="BN115">
        <v>0</v>
      </c>
      <c r="BO115">
        <v>0</v>
      </c>
      <c r="BP115">
        <v>0</v>
      </c>
      <c r="BQ115">
        <v>901</v>
      </c>
      <c r="BS115">
        <v>0</v>
      </c>
      <c r="BT115">
        <v>0</v>
      </c>
      <c r="BU115">
        <v>0</v>
      </c>
      <c r="BV115">
        <v>0</v>
      </c>
      <c r="BW115">
        <v>0</v>
      </c>
      <c r="BY115">
        <v>0</v>
      </c>
      <c r="CA115">
        <v>0</v>
      </c>
      <c r="CB115">
        <v>0</v>
      </c>
      <c r="CC115">
        <v>0</v>
      </c>
      <c r="CD115">
        <v>0</v>
      </c>
      <c r="CE115">
        <v>0</v>
      </c>
      <c r="CF115">
        <v>0</v>
      </c>
      <c r="CG115">
        <v>0</v>
      </c>
      <c r="CH115">
        <v>27615</v>
      </c>
      <c r="CI115">
        <v>0</v>
      </c>
      <c r="CJ115">
        <v>4</v>
      </c>
      <c r="CK115">
        <v>0</v>
      </c>
      <c r="CL115">
        <v>0</v>
      </c>
      <c r="CN115">
        <v>0</v>
      </c>
      <c r="CO115">
        <v>1</v>
      </c>
      <c r="CP115">
        <v>0</v>
      </c>
      <c r="CQ115">
        <v>0</v>
      </c>
      <c r="CR115">
        <v>173.47200000000001</v>
      </c>
      <c r="CS115">
        <v>0</v>
      </c>
      <c r="CT115">
        <v>0</v>
      </c>
      <c r="CU115">
        <v>0</v>
      </c>
      <c r="CV115">
        <v>0</v>
      </c>
      <c r="CW115">
        <v>0</v>
      </c>
      <c r="CX115">
        <v>0</v>
      </c>
      <c r="CY115">
        <v>0</v>
      </c>
      <c r="CZ115">
        <v>0</v>
      </c>
      <c r="DB115">
        <v>1025009</v>
      </c>
      <c r="DC115">
        <v>0</v>
      </c>
      <c r="DD115">
        <v>0</v>
      </c>
      <c r="DE115">
        <v>258311</v>
      </c>
      <c r="DF115">
        <v>258311</v>
      </c>
      <c r="DG115">
        <v>41.563000000000002</v>
      </c>
      <c r="DH115">
        <v>0</v>
      </c>
      <c r="DI115">
        <v>0</v>
      </c>
      <c r="DK115">
        <v>4103</v>
      </c>
      <c r="DL115">
        <v>0</v>
      </c>
      <c r="DM115">
        <v>256746</v>
      </c>
      <c r="DN115">
        <v>684</v>
      </c>
      <c r="DO115">
        <v>0</v>
      </c>
      <c r="DP115">
        <v>0</v>
      </c>
      <c r="DQ115">
        <v>0</v>
      </c>
      <c r="DR115">
        <v>0</v>
      </c>
      <c r="DS115">
        <v>0</v>
      </c>
      <c r="DT115">
        <v>0</v>
      </c>
      <c r="DU115">
        <v>0</v>
      </c>
      <c r="DV115">
        <v>0</v>
      </c>
      <c r="DW115">
        <v>0</v>
      </c>
      <c r="DX115">
        <v>0</v>
      </c>
      <c r="DY115">
        <v>0</v>
      </c>
      <c r="DZ115">
        <v>0</v>
      </c>
      <c r="EA115">
        <v>0</v>
      </c>
      <c r="EB115">
        <v>0</v>
      </c>
      <c r="EC115">
        <v>34.105000000000004</v>
      </c>
      <c r="ED115">
        <v>243757</v>
      </c>
      <c r="EE115">
        <v>0</v>
      </c>
      <c r="EF115">
        <v>0</v>
      </c>
      <c r="EG115">
        <v>0</v>
      </c>
      <c r="EH115">
        <v>13673</v>
      </c>
      <c r="EI115">
        <v>0</v>
      </c>
      <c r="EJ115">
        <v>0</v>
      </c>
      <c r="EK115">
        <v>0</v>
      </c>
      <c r="EL115">
        <v>0</v>
      </c>
      <c r="EM115">
        <v>0</v>
      </c>
      <c r="EN115">
        <v>0.44</v>
      </c>
      <c r="EO115">
        <v>0</v>
      </c>
      <c r="EP115">
        <v>0</v>
      </c>
      <c r="EQ115">
        <v>0.44</v>
      </c>
      <c r="ER115">
        <v>0</v>
      </c>
      <c r="ES115">
        <v>2.2000000000000002</v>
      </c>
      <c r="ET115">
        <v>0</v>
      </c>
      <c r="EV115">
        <v>0</v>
      </c>
      <c r="EW115">
        <v>0</v>
      </c>
      <c r="EX115">
        <v>0</v>
      </c>
      <c r="EZ115">
        <v>1793631</v>
      </c>
      <c r="FA115">
        <v>0</v>
      </c>
      <c r="FB115">
        <v>1874858</v>
      </c>
      <c r="FC115">
        <v>0</v>
      </c>
      <c r="FD115">
        <v>0</v>
      </c>
      <c r="FE115">
        <v>276066</v>
      </c>
      <c r="FF115">
        <v>47891</v>
      </c>
      <c r="FG115">
        <v>7.0629999999999998E-2</v>
      </c>
      <c r="FH115">
        <v>3.1918000000000002E-2</v>
      </c>
      <c r="FI115">
        <v>0</v>
      </c>
      <c r="FJ115">
        <v>0</v>
      </c>
      <c r="FK115">
        <v>301.77699999999999</v>
      </c>
      <c r="FL115">
        <v>2226430</v>
      </c>
      <c r="FM115">
        <v>0</v>
      </c>
      <c r="FN115">
        <v>0</v>
      </c>
      <c r="FO115">
        <v>0</v>
      </c>
      <c r="FP115">
        <v>0</v>
      </c>
      <c r="FQ115">
        <v>0</v>
      </c>
      <c r="FR115">
        <v>0</v>
      </c>
      <c r="FS115">
        <v>0</v>
      </c>
      <c r="FT115">
        <v>0</v>
      </c>
      <c r="FU115">
        <v>0</v>
      </c>
      <c r="FV115">
        <v>0</v>
      </c>
      <c r="FW115">
        <v>0</v>
      </c>
      <c r="FX115">
        <v>0</v>
      </c>
      <c r="FY115">
        <v>0</v>
      </c>
      <c r="GB115">
        <v>68037</v>
      </c>
      <c r="GC115">
        <v>68037</v>
      </c>
      <c r="GD115">
        <v>8.1070000000000011</v>
      </c>
      <c r="GF115">
        <v>0</v>
      </c>
      <c r="GG115">
        <v>0</v>
      </c>
      <c r="GH115">
        <v>0</v>
      </c>
      <c r="GI115">
        <v>0</v>
      </c>
      <c r="GK115">
        <v>0</v>
      </c>
      <c r="GL115">
        <v>0</v>
      </c>
      <c r="GM115">
        <v>0</v>
      </c>
      <c r="GN115">
        <v>0</v>
      </c>
      <c r="GO115">
        <v>0</v>
      </c>
      <c r="GQ115">
        <v>0</v>
      </c>
      <c r="GR115">
        <v>0</v>
      </c>
      <c r="GS115">
        <v>0</v>
      </c>
      <c r="GT115">
        <v>0</v>
      </c>
      <c r="HB115">
        <v>379934357</v>
      </c>
      <c r="HC115">
        <v>3.9798E-2</v>
      </c>
      <c r="HD115">
        <v>27615</v>
      </c>
      <c r="HE115">
        <v>0</v>
      </c>
      <c r="HF115">
        <v>221659</v>
      </c>
      <c r="HG115">
        <v>1243</v>
      </c>
      <c r="HH115">
        <v>0</v>
      </c>
      <c r="HI115">
        <v>0</v>
      </c>
      <c r="HJ115">
        <v>36364</v>
      </c>
      <c r="HK115">
        <v>0</v>
      </c>
      <c r="HL115">
        <v>0</v>
      </c>
      <c r="HM115">
        <v>0</v>
      </c>
      <c r="HN115">
        <v>0</v>
      </c>
      <c r="HO115">
        <v>0</v>
      </c>
      <c r="HP115">
        <v>0</v>
      </c>
      <c r="HQ115">
        <v>0</v>
      </c>
      <c r="HR115">
        <v>0</v>
      </c>
      <c r="HS115">
        <v>1792947</v>
      </c>
      <c r="HT115">
        <v>47891</v>
      </c>
      <c r="HW115">
        <v>0</v>
      </c>
      <c r="HX115">
        <v>12</v>
      </c>
      <c r="HY115">
        <v>27</v>
      </c>
      <c r="HZ115">
        <v>23</v>
      </c>
      <c r="IA115">
        <v>42</v>
      </c>
      <c r="IB115">
        <v>57</v>
      </c>
      <c r="IC115">
        <v>161</v>
      </c>
      <c r="ID115">
        <v>0</v>
      </c>
      <c r="IE115">
        <v>0</v>
      </c>
      <c r="IF115">
        <v>0</v>
      </c>
      <c r="IG115">
        <v>2</v>
      </c>
      <c r="IH115">
        <v>0</v>
      </c>
      <c r="II115">
        <v>0</v>
      </c>
      <c r="IJ115">
        <v>12.05</v>
      </c>
      <c r="IK115">
        <v>0</v>
      </c>
      <c r="IL115">
        <v>0</v>
      </c>
      <c r="IM115">
        <v>0</v>
      </c>
      <c r="IN115">
        <v>0</v>
      </c>
      <c r="IO115">
        <v>0</v>
      </c>
      <c r="IP115">
        <v>0</v>
      </c>
      <c r="IQ115">
        <v>12.05</v>
      </c>
      <c r="IR115">
        <v>7489</v>
      </c>
      <c r="IS115">
        <v>0</v>
      </c>
      <c r="IT115">
        <v>0</v>
      </c>
      <c r="IU115">
        <v>0</v>
      </c>
      <c r="IV115">
        <v>0</v>
      </c>
      <c r="IW115">
        <v>6215</v>
      </c>
      <c r="IX115">
        <v>0</v>
      </c>
      <c r="IY115">
        <v>0</v>
      </c>
      <c r="IZ115">
        <v>0</v>
      </c>
      <c r="JA115">
        <v>0</v>
      </c>
      <c r="JB115">
        <v>0</v>
      </c>
      <c r="JC115">
        <v>0</v>
      </c>
      <c r="JD115">
        <v>0</v>
      </c>
      <c r="JE115">
        <v>0</v>
      </c>
      <c r="JF115">
        <v>0</v>
      </c>
      <c r="JG115">
        <v>0</v>
      </c>
      <c r="JH115">
        <v>0</v>
      </c>
      <c r="JJ115">
        <v>0</v>
      </c>
      <c r="JK115">
        <v>0</v>
      </c>
      <c r="JL115">
        <v>0</v>
      </c>
      <c r="JM115">
        <v>0</v>
      </c>
      <c r="JO115">
        <v>7.6450000000000005</v>
      </c>
      <c r="JP115">
        <v>0.46200000000000002</v>
      </c>
      <c r="JQ115">
        <v>0</v>
      </c>
      <c r="JR115">
        <v>63567</v>
      </c>
      <c r="JS115">
        <v>4470</v>
      </c>
      <c r="JT115">
        <v>0</v>
      </c>
      <c r="JU115">
        <v>0</v>
      </c>
      <c r="JW115">
        <v>0</v>
      </c>
      <c r="JX115">
        <v>0</v>
      </c>
      <c r="JY115">
        <v>0</v>
      </c>
      <c r="JZ115">
        <v>0</v>
      </c>
      <c r="KD115">
        <v>0</v>
      </c>
      <c r="KE115">
        <v>7559</v>
      </c>
      <c r="KG115">
        <v>0</v>
      </c>
      <c r="KH115">
        <v>0</v>
      </c>
      <c r="KI115">
        <v>0</v>
      </c>
      <c r="KJ115">
        <v>2</v>
      </c>
      <c r="KK115">
        <v>0</v>
      </c>
      <c r="KL115">
        <v>1243</v>
      </c>
      <c r="KM115">
        <v>0</v>
      </c>
      <c r="KN115">
        <v>0</v>
      </c>
      <c r="KO115">
        <v>0</v>
      </c>
      <c r="KP115">
        <v>0</v>
      </c>
      <c r="KQ115">
        <v>0</v>
      </c>
      <c r="KS115">
        <v>0</v>
      </c>
      <c r="KT115">
        <v>0</v>
      </c>
      <c r="KU115">
        <v>0</v>
      </c>
      <c r="KW115">
        <v>0</v>
      </c>
      <c r="KX115">
        <v>0</v>
      </c>
      <c r="KY115">
        <v>0</v>
      </c>
      <c r="KZ115">
        <v>0</v>
      </c>
      <c r="LA115">
        <v>0</v>
      </c>
      <c r="LB115">
        <v>0</v>
      </c>
      <c r="LD115">
        <v>0</v>
      </c>
      <c r="LE115">
        <v>0</v>
      </c>
      <c r="LF115">
        <v>0</v>
      </c>
      <c r="LG115">
        <v>0</v>
      </c>
      <c r="LH115">
        <v>0</v>
      </c>
      <c r="LI115">
        <v>0</v>
      </c>
      <c r="LJ115">
        <v>133.82900000000001</v>
      </c>
      <c r="LK115">
        <v>1</v>
      </c>
      <c r="LL115">
        <v>33540</v>
      </c>
      <c r="LM115">
        <v>2824</v>
      </c>
      <c r="LN115">
        <v>0</v>
      </c>
      <c r="LO115">
        <v>0</v>
      </c>
      <c r="LP115">
        <v>0</v>
      </c>
      <c r="LQ115">
        <v>0</v>
      </c>
      <c r="LR115">
        <v>0</v>
      </c>
      <c r="LS115">
        <v>0</v>
      </c>
      <c r="LT115">
        <v>0</v>
      </c>
      <c r="LU115">
        <v>0</v>
      </c>
      <c r="LV115">
        <v>0</v>
      </c>
      <c r="LW115">
        <v>0</v>
      </c>
      <c r="LX115">
        <v>0</v>
      </c>
      <c r="LY115">
        <v>0</v>
      </c>
      <c r="LZ115">
        <v>0</v>
      </c>
      <c r="MA115">
        <v>0</v>
      </c>
      <c r="MB115">
        <v>0</v>
      </c>
      <c r="MC115">
        <v>0</v>
      </c>
      <c r="MD115">
        <v>0</v>
      </c>
      <c r="ME115">
        <v>0</v>
      </c>
      <c r="MF115">
        <v>0</v>
      </c>
      <c r="MG115">
        <v>2144519</v>
      </c>
      <c r="MH115">
        <v>0</v>
      </c>
      <c r="MI115">
        <v>0</v>
      </c>
      <c r="MJ115">
        <v>0</v>
      </c>
      <c r="MK115">
        <v>0</v>
      </c>
      <c r="ML115">
        <v>0</v>
      </c>
    </row>
    <row r="116" spans="1:350" customFormat="1" x14ac:dyDescent="0.3">
      <c r="A116">
        <v>45755</v>
      </c>
      <c r="B116" s="4">
        <v>101872</v>
      </c>
      <c r="C116">
        <v>9</v>
      </c>
      <c r="D116">
        <v>2026</v>
      </c>
      <c r="E116">
        <v>6215</v>
      </c>
      <c r="F116">
        <v>0</v>
      </c>
      <c r="G116">
        <v>907.30799999999999</v>
      </c>
      <c r="H116">
        <v>881.2940000000001</v>
      </c>
      <c r="I116">
        <v>881.2940000000001</v>
      </c>
      <c r="J116">
        <v>907.30799999999999</v>
      </c>
      <c r="K116">
        <v>0</v>
      </c>
      <c r="L116">
        <v>6215</v>
      </c>
      <c r="M116">
        <v>0</v>
      </c>
      <c r="N116">
        <v>0</v>
      </c>
      <c r="P116">
        <v>907.30799999999999</v>
      </c>
      <c r="Q116">
        <v>0</v>
      </c>
      <c r="R116">
        <v>427468</v>
      </c>
      <c r="S116">
        <v>471.13900000000001</v>
      </c>
      <c r="U116">
        <v>0</v>
      </c>
      <c r="V116">
        <v>497.44500000000005</v>
      </c>
      <c r="W116">
        <v>309162</v>
      </c>
      <c r="X116">
        <v>309162</v>
      </c>
      <c r="Z116">
        <v>0</v>
      </c>
      <c r="AC116">
        <v>0</v>
      </c>
      <c r="AD116" t="s">
        <v>427</v>
      </c>
      <c r="AE116">
        <v>0</v>
      </c>
      <c r="AH116">
        <v>0</v>
      </c>
      <c r="AI116">
        <v>0</v>
      </c>
      <c r="AJ116">
        <v>6215</v>
      </c>
      <c r="AK116" t="s">
        <v>753</v>
      </c>
      <c r="AL116" t="s">
        <v>536</v>
      </c>
      <c r="AM116">
        <v>0</v>
      </c>
      <c r="AN116">
        <v>0</v>
      </c>
      <c r="AO116">
        <v>0</v>
      </c>
      <c r="AP116">
        <v>0</v>
      </c>
      <c r="AQ116">
        <v>0</v>
      </c>
      <c r="AS116">
        <v>0</v>
      </c>
      <c r="AT116">
        <v>0</v>
      </c>
      <c r="AU116">
        <v>0</v>
      </c>
      <c r="AV116">
        <v>0</v>
      </c>
      <c r="AW116">
        <v>10919879</v>
      </c>
      <c r="AX116">
        <v>10777025</v>
      </c>
      <c r="AY116">
        <v>0</v>
      </c>
      <c r="AZ116">
        <v>427468</v>
      </c>
      <c r="BA116">
        <v>0</v>
      </c>
      <c r="BB116">
        <v>0</v>
      </c>
      <c r="BC116">
        <v>0</v>
      </c>
      <c r="BD116">
        <v>0</v>
      </c>
      <c r="BE116">
        <v>0</v>
      </c>
      <c r="BF116">
        <v>9529320</v>
      </c>
      <c r="BG116">
        <v>0</v>
      </c>
      <c r="BJ116">
        <v>0</v>
      </c>
      <c r="BK116">
        <v>0</v>
      </c>
      <c r="BL116">
        <v>0</v>
      </c>
      <c r="BM116">
        <v>0</v>
      </c>
      <c r="BN116">
        <v>0</v>
      </c>
      <c r="BO116">
        <v>0</v>
      </c>
      <c r="BP116">
        <v>0</v>
      </c>
      <c r="BQ116">
        <v>768</v>
      </c>
      <c r="BS116">
        <v>0</v>
      </c>
      <c r="BT116">
        <v>0</v>
      </c>
      <c r="BU116">
        <v>0</v>
      </c>
      <c r="BV116">
        <v>0</v>
      </c>
      <c r="BW116">
        <v>0</v>
      </c>
      <c r="BY116">
        <v>0</v>
      </c>
      <c r="CA116">
        <v>0</v>
      </c>
      <c r="CB116">
        <v>0</v>
      </c>
      <c r="CC116">
        <v>0</v>
      </c>
      <c r="CD116">
        <v>0</v>
      </c>
      <c r="CE116">
        <v>0</v>
      </c>
      <c r="CF116">
        <v>0</v>
      </c>
      <c r="CG116">
        <v>0</v>
      </c>
      <c r="CH116">
        <v>144436</v>
      </c>
      <c r="CI116">
        <v>0</v>
      </c>
      <c r="CJ116">
        <v>5</v>
      </c>
      <c r="CK116">
        <v>0</v>
      </c>
      <c r="CL116">
        <v>0</v>
      </c>
      <c r="CN116">
        <v>0</v>
      </c>
      <c r="CO116">
        <v>1</v>
      </c>
      <c r="CP116">
        <v>0</v>
      </c>
      <c r="CQ116">
        <v>0</v>
      </c>
      <c r="CR116">
        <v>907.30799999999999</v>
      </c>
      <c r="CS116">
        <v>0</v>
      </c>
      <c r="CT116">
        <v>0</v>
      </c>
      <c r="CU116">
        <v>0</v>
      </c>
      <c r="CV116">
        <v>0</v>
      </c>
      <c r="CW116">
        <v>0</v>
      </c>
      <c r="CX116">
        <v>0</v>
      </c>
      <c r="CY116">
        <v>0</v>
      </c>
      <c r="CZ116">
        <v>0</v>
      </c>
      <c r="DB116">
        <v>5477242</v>
      </c>
      <c r="DC116">
        <v>0</v>
      </c>
      <c r="DD116">
        <v>0</v>
      </c>
      <c r="DE116">
        <v>1565636</v>
      </c>
      <c r="DF116">
        <v>1565636</v>
      </c>
      <c r="DG116">
        <v>251.91300000000001</v>
      </c>
      <c r="DH116">
        <v>0</v>
      </c>
      <c r="DI116">
        <v>0</v>
      </c>
      <c r="DK116">
        <v>2055</v>
      </c>
      <c r="DL116">
        <v>0</v>
      </c>
      <c r="DM116">
        <v>594314</v>
      </c>
      <c r="DN116">
        <v>1582</v>
      </c>
      <c r="DO116">
        <v>0</v>
      </c>
      <c r="DP116">
        <v>0</v>
      </c>
      <c r="DQ116">
        <v>0</v>
      </c>
      <c r="DR116">
        <v>0</v>
      </c>
      <c r="DS116">
        <v>0</v>
      </c>
      <c r="DT116">
        <v>0</v>
      </c>
      <c r="DU116">
        <v>0</v>
      </c>
      <c r="DV116">
        <v>0</v>
      </c>
      <c r="DW116">
        <v>0</v>
      </c>
      <c r="DX116">
        <v>0</v>
      </c>
      <c r="DY116">
        <v>0</v>
      </c>
      <c r="DZ116">
        <v>0</v>
      </c>
      <c r="EA116">
        <v>0</v>
      </c>
      <c r="EB116">
        <v>0</v>
      </c>
      <c r="EC116">
        <v>12.235000000000001</v>
      </c>
      <c r="ED116">
        <v>87447</v>
      </c>
      <c r="EE116">
        <v>0</v>
      </c>
      <c r="EF116">
        <v>0</v>
      </c>
      <c r="EG116">
        <v>0</v>
      </c>
      <c r="EH116">
        <v>508449</v>
      </c>
      <c r="EI116">
        <v>0</v>
      </c>
      <c r="EJ116">
        <v>0</v>
      </c>
      <c r="EK116">
        <v>18.262</v>
      </c>
      <c r="EL116">
        <v>0</v>
      </c>
      <c r="EM116">
        <v>5.8680000000000003</v>
      </c>
      <c r="EN116">
        <v>1.8840000000000001</v>
      </c>
      <c r="EO116">
        <v>0</v>
      </c>
      <c r="EP116">
        <v>0</v>
      </c>
      <c r="EQ116">
        <v>26.014000000000003</v>
      </c>
      <c r="ER116">
        <v>0</v>
      </c>
      <c r="ES116">
        <v>81.81</v>
      </c>
      <c r="ET116">
        <v>0</v>
      </c>
      <c r="EV116">
        <v>0</v>
      </c>
      <c r="EW116">
        <v>0</v>
      </c>
      <c r="EX116">
        <v>0</v>
      </c>
      <c r="EZ116">
        <v>9131057</v>
      </c>
      <c r="FA116">
        <v>0</v>
      </c>
      <c r="FB116">
        <v>9556943</v>
      </c>
      <c r="FC116">
        <v>0</v>
      </c>
      <c r="FD116">
        <v>0</v>
      </c>
      <c r="FE116">
        <v>1402642</v>
      </c>
      <c r="FF116">
        <v>243326</v>
      </c>
      <c r="FG116">
        <v>7.0629999999999998E-2</v>
      </c>
      <c r="FH116">
        <v>3.1918000000000002E-2</v>
      </c>
      <c r="FI116">
        <v>0</v>
      </c>
      <c r="FJ116">
        <v>0</v>
      </c>
      <c r="FK116">
        <v>1533.278</v>
      </c>
      <c r="FL116">
        <v>11347347</v>
      </c>
      <c r="FM116">
        <v>0</v>
      </c>
      <c r="FN116">
        <v>0</v>
      </c>
      <c r="FO116">
        <v>29205</v>
      </c>
      <c r="FP116">
        <v>0</v>
      </c>
      <c r="FQ116">
        <v>29205</v>
      </c>
      <c r="FR116">
        <v>29205</v>
      </c>
      <c r="FS116">
        <v>0</v>
      </c>
      <c r="FT116">
        <v>0</v>
      </c>
      <c r="FU116">
        <v>0</v>
      </c>
      <c r="FV116">
        <v>0</v>
      </c>
      <c r="FW116">
        <v>0</v>
      </c>
      <c r="FX116">
        <v>0</v>
      </c>
      <c r="FY116">
        <v>0</v>
      </c>
      <c r="GB116">
        <v>0</v>
      </c>
      <c r="GC116">
        <v>0</v>
      </c>
      <c r="GD116">
        <v>0</v>
      </c>
      <c r="GF116">
        <v>0</v>
      </c>
      <c r="GG116">
        <v>0</v>
      </c>
      <c r="GH116">
        <v>0</v>
      </c>
      <c r="GI116">
        <v>0</v>
      </c>
      <c r="GK116">
        <v>0</v>
      </c>
      <c r="GL116">
        <v>0</v>
      </c>
      <c r="GM116">
        <v>0</v>
      </c>
      <c r="GN116">
        <v>0</v>
      </c>
      <c r="GO116">
        <v>0</v>
      </c>
      <c r="GQ116">
        <v>0</v>
      </c>
      <c r="GR116">
        <v>0</v>
      </c>
      <c r="GS116">
        <v>0</v>
      </c>
      <c r="GT116">
        <v>0</v>
      </c>
      <c r="HB116">
        <v>379934357</v>
      </c>
      <c r="HC116">
        <v>3.9798E-2</v>
      </c>
      <c r="HD116">
        <v>144436</v>
      </c>
      <c r="HE116">
        <v>0</v>
      </c>
      <c r="HF116">
        <v>1184459</v>
      </c>
      <c r="HG116">
        <v>0</v>
      </c>
      <c r="HH116">
        <v>216804</v>
      </c>
      <c r="HI116">
        <v>0</v>
      </c>
      <c r="HJ116">
        <v>83134</v>
      </c>
      <c r="HK116">
        <v>0</v>
      </c>
      <c r="HL116">
        <v>0</v>
      </c>
      <c r="HM116">
        <v>0</v>
      </c>
      <c r="HN116">
        <v>96987</v>
      </c>
      <c r="HO116">
        <v>0</v>
      </c>
      <c r="HP116">
        <v>0</v>
      </c>
      <c r="HQ116">
        <v>0</v>
      </c>
      <c r="HR116">
        <v>0</v>
      </c>
      <c r="HS116">
        <v>9129475</v>
      </c>
      <c r="HT116">
        <v>243326</v>
      </c>
      <c r="HW116">
        <v>0</v>
      </c>
      <c r="HX116">
        <v>17</v>
      </c>
      <c r="HY116">
        <v>20</v>
      </c>
      <c r="HZ116">
        <v>47</v>
      </c>
      <c r="IA116">
        <v>85</v>
      </c>
      <c r="IB116">
        <v>761</v>
      </c>
      <c r="IC116">
        <v>930</v>
      </c>
      <c r="ID116">
        <v>0</v>
      </c>
      <c r="IE116">
        <v>0</v>
      </c>
      <c r="IF116">
        <v>0</v>
      </c>
      <c r="IG116">
        <v>0</v>
      </c>
      <c r="IH116">
        <v>348.84000000000003</v>
      </c>
      <c r="II116">
        <v>0</v>
      </c>
      <c r="IJ116">
        <v>497.44500000000005</v>
      </c>
      <c r="IK116">
        <v>0</v>
      </c>
      <c r="IL116">
        <v>0</v>
      </c>
      <c r="IM116">
        <v>0</v>
      </c>
      <c r="IN116">
        <v>0</v>
      </c>
      <c r="IO116">
        <v>0</v>
      </c>
      <c r="IP116">
        <v>0</v>
      </c>
      <c r="IQ116">
        <v>497.44500000000005</v>
      </c>
      <c r="IR116">
        <v>309162</v>
      </c>
      <c r="IS116">
        <v>0</v>
      </c>
      <c r="IT116">
        <v>0</v>
      </c>
      <c r="IU116">
        <v>0</v>
      </c>
      <c r="IV116">
        <v>0</v>
      </c>
      <c r="IW116">
        <v>6215</v>
      </c>
      <c r="IX116">
        <v>0</v>
      </c>
      <c r="IY116">
        <v>0</v>
      </c>
      <c r="IZ116">
        <v>0</v>
      </c>
      <c r="JA116">
        <v>0</v>
      </c>
      <c r="JB116">
        <v>2</v>
      </c>
      <c r="JC116">
        <v>55984</v>
      </c>
      <c r="JD116">
        <v>2</v>
      </c>
      <c r="JE116">
        <v>31190</v>
      </c>
      <c r="JF116">
        <v>1</v>
      </c>
      <c r="JG116">
        <v>8313</v>
      </c>
      <c r="JH116">
        <v>1500</v>
      </c>
      <c r="JJ116">
        <v>0</v>
      </c>
      <c r="JK116">
        <v>0</v>
      </c>
      <c r="JL116">
        <v>0</v>
      </c>
      <c r="JM116">
        <v>0</v>
      </c>
      <c r="JO116">
        <v>0</v>
      </c>
      <c r="JP116">
        <v>0</v>
      </c>
      <c r="JQ116">
        <v>0</v>
      </c>
      <c r="JR116">
        <v>0</v>
      </c>
      <c r="JS116">
        <v>0</v>
      </c>
      <c r="JT116">
        <v>0</v>
      </c>
      <c r="JU116">
        <v>0</v>
      </c>
      <c r="JW116">
        <v>0</v>
      </c>
      <c r="JX116">
        <v>0</v>
      </c>
      <c r="JY116">
        <v>0</v>
      </c>
      <c r="JZ116">
        <v>0</v>
      </c>
      <c r="KD116">
        <v>0</v>
      </c>
      <c r="KE116">
        <v>7559</v>
      </c>
      <c r="KG116">
        <v>0</v>
      </c>
      <c r="KH116">
        <v>0</v>
      </c>
      <c r="KI116">
        <v>0</v>
      </c>
      <c r="KJ116">
        <v>0</v>
      </c>
      <c r="KK116">
        <v>0</v>
      </c>
      <c r="KL116">
        <v>0</v>
      </c>
      <c r="KM116">
        <v>0</v>
      </c>
      <c r="KN116">
        <v>0</v>
      </c>
      <c r="KO116">
        <v>0</v>
      </c>
      <c r="KP116">
        <v>0</v>
      </c>
      <c r="KQ116">
        <v>0</v>
      </c>
      <c r="KS116">
        <v>0</v>
      </c>
      <c r="KT116">
        <v>0</v>
      </c>
      <c r="KU116">
        <v>0</v>
      </c>
      <c r="KW116">
        <v>0</v>
      </c>
      <c r="KX116">
        <v>0</v>
      </c>
      <c r="KY116">
        <v>0</v>
      </c>
      <c r="KZ116">
        <v>0</v>
      </c>
      <c r="LA116">
        <v>0</v>
      </c>
      <c r="LB116">
        <v>0</v>
      </c>
      <c r="LD116">
        <v>0</v>
      </c>
      <c r="LE116">
        <v>0</v>
      </c>
      <c r="LF116">
        <v>0</v>
      </c>
      <c r="LG116">
        <v>0</v>
      </c>
      <c r="LH116">
        <v>0</v>
      </c>
      <c r="LI116">
        <v>0</v>
      </c>
      <c r="LJ116">
        <v>760.86300000000006</v>
      </c>
      <c r="LK116">
        <v>2</v>
      </c>
      <c r="LL116">
        <v>67080</v>
      </c>
      <c r="LM116">
        <v>16054</v>
      </c>
      <c r="LN116">
        <v>0</v>
      </c>
      <c r="LO116">
        <v>0</v>
      </c>
      <c r="LP116">
        <v>0</v>
      </c>
      <c r="LQ116">
        <v>0</v>
      </c>
      <c r="LR116">
        <v>0</v>
      </c>
      <c r="LS116">
        <v>0</v>
      </c>
      <c r="LT116">
        <v>0</v>
      </c>
      <c r="LU116">
        <v>0</v>
      </c>
      <c r="LV116">
        <v>0</v>
      </c>
      <c r="LW116">
        <v>0</v>
      </c>
      <c r="LX116">
        <v>0</v>
      </c>
      <c r="LY116">
        <v>0</v>
      </c>
      <c r="LZ116">
        <v>0</v>
      </c>
      <c r="MA116">
        <v>0</v>
      </c>
      <c r="MB116">
        <v>0</v>
      </c>
      <c r="MC116">
        <v>0</v>
      </c>
      <c r="MD116">
        <v>0</v>
      </c>
      <c r="ME116">
        <v>0</v>
      </c>
      <c r="MF116">
        <v>0</v>
      </c>
      <c r="MG116">
        <v>10919879</v>
      </c>
      <c r="MH116">
        <v>0</v>
      </c>
      <c r="MI116">
        <v>0</v>
      </c>
      <c r="MJ116">
        <v>0</v>
      </c>
      <c r="MK116">
        <v>0</v>
      </c>
      <c r="ML116">
        <v>0</v>
      </c>
    </row>
    <row r="117" spans="1:350" customFormat="1" x14ac:dyDescent="0.3">
      <c r="A117">
        <v>45755</v>
      </c>
      <c r="B117" s="4">
        <v>101873</v>
      </c>
      <c r="C117">
        <v>9</v>
      </c>
      <c r="D117">
        <v>2026</v>
      </c>
      <c r="E117">
        <v>6215</v>
      </c>
      <c r="F117">
        <v>0</v>
      </c>
      <c r="G117">
        <v>289.37299999999999</v>
      </c>
      <c r="H117">
        <v>283.03300000000002</v>
      </c>
      <c r="I117">
        <v>283.03300000000002</v>
      </c>
      <c r="J117">
        <v>289.37299999999999</v>
      </c>
      <c r="K117">
        <v>0</v>
      </c>
      <c r="L117">
        <v>6215</v>
      </c>
      <c r="M117">
        <v>0</v>
      </c>
      <c r="N117">
        <v>0</v>
      </c>
      <c r="P117">
        <v>289.983</v>
      </c>
      <c r="Q117">
        <v>0</v>
      </c>
      <c r="R117">
        <v>136622</v>
      </c>
      <c r="S117">
        <v>471.13900000000001</v>
      </c>
      <c r="U117">
        <v>0</v>
      </c>
      <c r="V117">
        <v>0</v>
      </c>
      <c r="W117">
        <v>0</v>
      </c>
      <c r="X117">
        <v>0</v>
      </c>
      <c r="Z117">
        <v>0</v>
      </c>
      <c r="AC117">
        <v>0</v>
      </c>
      <c r="AD117" t="s">
        <v>427</v>
      </c>
      <c r="AE117">
        <v>0</v>
      </c>
      <c r="AH117">
        <v>0</v>
      </c>
      <c r="AI117">
        <v>0</v>
      </c>
      <c r="AJ117">
        <v>6215</v>
      </c>
      <c r="AK117" t="s">
        <v>753</v>
      </c>
      <c r="AL117" t="s">
        <v>537</v>
      </c>
      <c r="AM117">
        <v>0</v>
      </c>
      <c r="AN117">
        <v>0</v>
      </c>
      <c r="AO117">
        <v>0</v>
      </c>
      <c r="AP117">
        <v>0</v>
      </c>
      <c r="AQ117">
        <v>0</v>
      </c>
      <c r="AS117">
        <v>0</v>
      </c>
      <c r="AT117">
        <v>0</v>
      </c>
      <c r="AU117">
        <v>0</v>
      </c>
      <c r="AV117">
        <v>0</v>
      </c>
      <c r="AW117">
        <v>3200028</v>
      </c>
      <c r="AX117">
        <v>3200956</v>
      </c>
      <c r="AY117">
        <v>0</v>
      </c>
      <c r="AZ117">
        <v>136622</v>
      </c>
      <c r="BA117">
        <v>0</v>
      </c>
      <c r="BB117">
        <v>0</v>
      </c>
      <c r="BC117">
        <v>0</v>
      </c>
      <c r="BD117">
        <v>0</v>
      </c>
      <c r="BE117">
        <v>0</v>
      </c>
      <c r="BF117">
        <v>2830330</v>
      </c>
      <c r="BG117">
        <v>0</v>
      </c>
      <c r="BJ117">
        <v>0</v>
      </c>
      <c r="BK117">
        <v>0</v>
      </c>
      <c r="BL117">
        <v>0</v>
      </c>
      <c r="BM117">
        <v>0</v>
      </c>
      <c r="BN117">
        <v>0</v>
      </c>
      <c r="BO117">
        <v>0</v>
      </c>
      <c r="BP117">
        <v>0</v>
      </c>
      <c r="BQ117">
        <v>879</v>
      </c>
      <c r="BS117">
        <v>0</v>
      </c>
      <c r="BT117">
        <v>0</v>
      </c>
      <c r="BU117">
        <v>0</v>
      </c>
      <c r="BV117">
        <v>0</v>
      </c>
      <c r="BW117">
        <v>0</v>
      </c>
      <c r="BY117">
        <v>0</v>
      </c>
      <c r="CA117">
        <v>0</v>
      </c>
      <c r="CB117">
        <v>0</v>
      </c>
      <c r="CC117">
        <v>0</v>
      </c>
      <c r="CD117">
        <v>0</v>
      </c>
      <c r="CE117">
        <v>0</v>
      </c>
      <c r="CF117">
        <v>0</v>
      </c>
      <c r="CG117">
        <v>0</v>
      </c>
      <c r="CH117">
        <v>0</v>
      </c>
      <c r="CI117">
        <v>0</v>
      </c>
      <c r="CJ117">
        <v>4</v>
      </c>
      <c r="CK117">
        <v>0</v>
      </c>
      <c r="CL117">
        <v>0</v>
      </c>
      <c r="CN117">
        <v>0</v>
      </c>
      <c r="CO117">
        <v>1</v>
      </c>
      <c r="CP117">
        <v>0</v>
      </c>
      <c r="CQ117">
        <v>0</v>
      </c>
      <c r="CR117">
        <v>289.37299999999999</v>
      </c>
      <c r="CS117">
        <v>0</v>
      </c>
      <c r="CT117">
        <v>0</v>
      </c>
      <c r="CU117">
        <v>0</v>
      </c>
      <c r="CV117">
        <v>0</v>
      </c>
      <c r="CW117">
        <v>0</v>
      </c>
      <c r="CX117">
        <v>0</v>
      </c>
      <c r="CY117">
        <v>0</v>
      </c>
      <c r="CZ117">
        <v>0</v>
      </c>
      <c r="DB117">
        <v>1759050</v>
      </c>
      <c r="DC117">
        <v>0</v>
      </c>
      <c r="DD117">
        <v>0</v>
      </c>
      <c r="DE117">
        <v>296222</v>
      </c>
      <c r="DF117">
        <v>296222</v>
      </c>
      <c r="DG117">
        <v>47.663000000000004</v>
      </c>
      <c r="DH117">
        <v>0</v>
      </c>
      <c r="DI117">
        <v>0</v>
      </c>
      <c r="DK117">
        <v>3765</v>
      </c>
      <c r="DL117">
        <v>0</v>
      </c>
      <c r="DM117">
        <v>348677</v>
      </c>
      <c r="DN117">
        <v>928</v>
      </c>
      <c r="DO117">
        <v>0</v>
      </c>
      <c r="DP117">
        <v>0</v>
      </c>
      <c r="DQ117">
        <v>0</v>
      </c>
      <c r="DR117">
        <v>0</v>
      </c>
      <c r="DS117">
        <v>0</v>
      </c>
      <c r="DT117">
        <v>0</v>
      </c>
      <c r="DU117">
        <v>0</v>
      </c>
      <c r="DV117">
        <v>0</v>
      </c>
      <c r="DW117">
        <v>0</v>
      </c>
      <c r="DX117">
        <v>0</v>
      </c>
      <c r="DY117">
        <v>0</v>
      </c>
      <c r="DZ117">
        <v>0</v>
      </c>
      <c r="EA117">
        <v>0</v>
      </c>
      <c r="EB117">
        <v>0</v>
      </c>
      <c r="EC117">
        <v>32.193000000000005</v>
      </c>
      <c r="ED117">
        <v>230091</v>
      </c>
      <c r="EE117">
        <v>0</v>
      </c>
      <c r="EF117">
        <v>0</v>
      </c>
      <c r="EG117">
        <v>0</v>
      </c>
      <c r="EH117">
        <v>119514</v>
      </c>
      <c r="EI117">
        <v>0</v>
      </c>
      <c r="EJ117">
        <v>0</v>
      </c>
      <c r="EK117">
        <v>5.84</v>
      </c>
      <c r="EL117">
        <v>0</v>
      </c>
      <c r="EM117">
        <v>0.39500000000000002</v>
      </c>
      <c r="EN117">
        <v>0.10500000000000001</v>
      </c>
      <c r="EO117">
        <v>0</v>
      </c>
      <c r="EP117">
        <v>0</v>
      </c>
      <c r="EQ117">
        <v>6.34</v>
      </c>
      <c r="ER117">
        <v>0</v>
      </c>
      <c r="ES117">
        <v>19.23</v>
      </c>
      <c r="ET117">
        <v>0</v>
      </c>
      <c r="EV117">
        <v>0</v>
      </c>
      <c r="EW117">
        <v>0</v>
      </c>
      <c r="EX117">
        <v>0</v>
      </c>
      <c r="EZ117">
        <v>2712082</v>
      </c>
      <c r="FA117">
        <v>0</v>
      </c>
      <c r="FB117">
        <v>2847776</v>
      </c>
      <c r="FC117">
        <v>0</v>
      </c>
      <c r="FD117">
        <v>0</v>
      </c>
      <c r="FE117">
        <v>416603</v>
      </c>
      <c r="FF117">
        <v>72271</v>
      </c>
      <c r="FG117">
        <v>7.0629999999999998E-2</v>
      </c>
      <c r="FH117">
        <v>3.1918000000000002E-2</v>
      </c>
      <c r="FI117">
        <v>0</v>
      </c>
      <c r="FJ117">
        <v>0</v>
      </c>
      <c r="FK117">
        <v>455.40300000000002</v>
      </c>
      <c r="FL117">
        <v>3336650</v>
      </c>
      <c r="FM117">
        <v>0</v>
      </c>
      <c r="FN117">
        <v>0</v>
      </c>
      <c r="FO117">
        <v>18374</v>
      </c>
      <c r="FP117">
        <v>0</v>
      </c>
      <c r="FQ117">
        <v>18374</v>
      </c>
      <c r="FR117">
        <v>18374</v>
      </c>
      <c r="FS117">
        <v>0</v>
      </c>
      <c r="FT117">
        <v>0</v>
      </c>
      <c r="FU117">
        <v>0</v>
      </c>
      <c r="FV117">
        <v>0</v>
      </c>
      <c r="FW117">
        <v>0</v>
      </c>
      <c r="FX117">
        <v>0</v>
      </c>
      <c r="FY117">
        <v>0</v>
      </c>
      <c r="GB117">
        <v>0</v>
      </c>
      <c r="GC117">
        <v>0</v>
      </c>
      <c r="GD117">
        <v>0</v>
      </c>
      <c r="GF117">
        <v>0</v>
      </c>
      <c r="GG117">
        <v>0</v>
      </c>
      <c r="GH117">
        <v>0</v>
      </c>
      <c r="GI117">
        <v>0</v>
      </c>
      <c r="GK117">
        <v>0</v>
      </c>
      <c r="GL117">
        <v>0</v>
      </c>
      <c r="GM117">
        <v>0</v>
      </c>
      <c r="GN117">
        <v>0</v>
      </c>
      <c r="GO117">
        <v>0</v>
      </c>
      <c r="GQ117">
        <v>0</v>
      </c>
      <c r="GR117">
        <v>0</v>
      </c>
      <c r="GS117">
        <v>0</v>
      </c>
      <c r="GT117">
        <v>0</v>
      </c>
      <c r="HB117">
        <v>0</v>
      </c>
      <c r="HC117">
        <v>3.9798E-2</v>
      </c>
      <c r="HD117">
        <v>0</v>
      </c>
      <c r="HE117">
        <v>0</v>
      </c>
      <c r="HF117">
        <v>380396</v>
      </c>
      <c r="HG117">
        <v>6215</v>
      </c>
      <c r="HH117">
        <v>0</v>
      </c>
      <c r="HI117">
        <v>0</v>
      </c>
      <c r="HJ117">
        <v>38842</v>
      </c>
      <c r="HK117">
        <v>0</v>
      </c>
      <c r="HL117">
        <v>0</v>
      </c>
      <c r="HM117">
        <v>0</v>
      </c>
      <c r="HN117">
        <v>0</v>
      </c>
      <c r="HO117">
        <v>0</v>
      </c>
      <c r="HP117">
        <v>0</v>
      </c>
      <c r="HQ117">
        <v>0</v>
      </c>
      <c r="HR117">
        <v>0</v>
      </c>
      <c r="HS117">
        <v>2711154</v>
      </c>
      <c r="HT117">
        <v>72271</v>
      </c>
      <c r="HW117">
        <v>0</v>
      </c>
      <c r="HX117">
        <v>26</v>
      </c>
      <c r="HY117">
        <v>11</v>
      </c>
      <c r="HZ117">
        <v>16</v>
      </c>
      <c r="IA117">
        <v>44</v>
      </c>
      <c r="IB117">
        <v>86</v>
      </c>
      <c r="IC117">
        <v>183</v>
      </c>
      <c r="ID117">
        <v>0</v>
      </c>
      <c r="IE117">
        <v>0</v>
      </c>
      <c r="IF117">
        <v>0</v>
      </c>
      <c r="IG117">
        <v>10</v>
      </c>
      <c r="IH117">
        <v>0</v>
      </c>
      <c r="II117">
        <v>0</v>
      </c>
      <c r="IJ117">
        <v>0</v>
      </c>
      <c r="IK117">
        <v>0</v>
      </c>
      <c r="IL117">
        <v>0</v>
      </c>
      <c r="IM117">
        <v>0</v>
      </c>
      <c r="IN117">
        <v>0</v>
      </c>
      <c r="IO117">
        <v>0</v>
      </c>
      <c r="IP117">
        <v>0</v>
      </c>
      <c r="IQ117">
        <v>0</v>
      </c>
      <c r="IR117">
        <v>0</v>
      </c>
      <c r="IS117">
        <v>0</v>
      </c>
      <c r="IT117">
        <v>0</v>
      </c>
      <c r="IU117">
        <v>0</v>
      </c>
      <c r="IV117">
        <v>0</v>
      </c>
      <c r="IW117">
        <v>6215</v>
      </c>
      <c r="IX117">
        <v>0</v>
      </c>
      <c r="IY117">
        <v>0</v>
      </c>
      <c r="IZ117">
        <v>0</v>
      </c>
      <c r="JA117">
        <v>0</v>
      </c>
      <c r="JB117">
        <v>0</v>
      </c>
      <c r="JC117">
        <v>0</v>
      </c>
      <c r="JD117">
        <v>0</v>
      </c>
      <c r="JE117">
        <v>0</v>
      </c>
      <c r="JF117">
        <v>0</v>
      </c>
      <c r="JG117">
        <v>0</v>
      </c>
      <c r="JH117">
        <v>0</v>
      </c>
      <c r="JJ117">
        <v>0</v>
      </c>
      <c r="JK117">
        <v>0</v>
      </c>
      <c r="JL117">
        <v>0</v>
      </c>
      <c r="JM117">
        <v>0</v>
      </c>
      <c r="JO117">
        <v>0</v>
      </c>
      <c r="JP117">
        <v>0</v>
      </c>
      <c r="JQ117">
        <v>0</v>
      </c>
      <c r="JR117">
        <v>0</v>
      </c>
      <c r="JS117">
        <v>0</v>
      </c>
      <c r="JT117">
        <v>0</v>
      </c>
      <c r="JU117">
        <v>0</v>
      </c>
      <c r="JW117">
        <v>0</v>
      </c>
      <c r="JX117">
        <v>0</v>
      </c>
      <c r="JY117">
        <v>0</v>
      </c>
      <c r="JZ117">
        <v>0</v>
      </c>
      <c r="KD117">
        <v>0</v>
      </c>
      <c r="KE117">
        <v>7559</v>
      </c>
      <c r="KG117">
        <v>0</v>
      </c>
      <c r="KH117">
        <v>0</v>
      </c>
      <c r="KI117">
        <v>0</v>
      </c>
      <c r="KJ117">
        <v>10</v>
      </c>
      <c r="KK117">
        <v>0</v>
      </c>
      <c r="KL117">
        <v>6215</v>
      </c>
      <c r="KM117">
        <v>0</v>
      </c>
      <c r="KN117">
        <v>0</v>
      </c>
      <c r="KO117">
        <v>0</v>
      </c>
      <c r="KP117">
        <v>0</v>
      </c>
      <c r="KQ117">
        <v>0</v>
      </c>
      <c r="KS117">
        <v>0</v>
      </c>
      <c r="KT117">
        <v>0</v>
      </c>
      <c r="KU117">
        <v>0</v>
      </c>
      <c r="KW117">
        <v>0</v>
      </c>
      <c r="KX117">
        <v>0</v>
      </c>
      <c r="KY117">
        <v>0</v>
      </c>
      <c r="KZ117">
        <v>0</v>
      </c>
      <c r="LA117">
        <v>0</v>
      </c>
      <c r="LB117">
        <v>0</v>
      </c>
      <c r="LD117">
        <v>0</v>
      </c>
      <c r="LE117">
        <v>0</v>
      </c>
      <c r="LF117">
        <v>0</v>
      </c>
      <c r="LG117">
        <v>0</v>
      </c>
      <c r="LH117">
        <v>0</v>
      </c>
      <c r="LI117">
        <v>0</v>
      </c>
      <c r="LJ117">
        <v>251.28700000000001</v>
      </c>
      <c r="LK117">
        <v>1</v>
      </c>
      <c r="LL117">
        <v>33540</v>
      </c>
      <c r="LM117">
        <v>5302</v>
      </c>
      <c r="LN117">
        <v>0</v>
      </c>
      <c r="LO117">
        <v>0</v>
      </c>
      <c r="LP117">
        <v>0</v>
      </c>
      <c r="LQ117">
        <v>0</v>
      </c>
      <c r="LR117">
        <v>0</v>
      </c>
      <c r="LS117">
        <v>0</v>
      </c>
      <c r="LT117">
        <v>0</v>
      </c>
      <c r="LU117">
        <v>0</v>
      </c>
      <c r="LV117">
        <v>0</v>
      </c>
      <c r="LW117">
        <v>0</v>
      </c>
      <c r="LX117">
        <v>0</v>
      </c>
      <c r="LY117">
        <v>0</v>
      </c>
      <c r="LZ117">
        <v>0</v>
      </c>
      <c r="MA117">
        <v>0</v>
      </c>
      <c r="MB117">
        <v>0</v>
      </c>
      <c r="MC117">
        <v>0</v>
      </c>
      <c r="MD117">
        <v>0</v>
      </c>
      <c r="ME117">
        <v>0</v>
      </c>
      <c r="MF117">
        <v>0</v>
      </c>
      <c r="MG117">
        <v>3200028</v>
      </c>
      <c r="MH117">
        <v>0</v>
      </c>
      <c r="MI117">
        <v>0</v>
      </c>
      <c r="MJ117">
        <v>0</v>
      </c>
      <c r="MK117">
        <v>0</v>
      </c>
      <c r="ML117">
        <v>0</v>
      </c>
    </row>
    <row r="118" spans="1:350" customFormat="1" x14ac:dyDescent="0.3">
      <c r="A118">
        <v>45755</v>
      </c>
      <c r="B118" s="4">
        <v>101874</v>
      </c>
      <c r="C118">
        <v>9</v>
      </c>
      <c r="D118">
        <v>2026</v>
      </c>
      <c r="E118">
        <v>6215</v>
      </c>
      <c r="F118">
        <v>0</v>
      </c>
      <c r="G118">
        <v>426.46300000000002</v>
      </c>
      <c r="H118">
        <v>361.51600000000002</v>
      </c>
      <c r="I118">
        <v>361.51600000000002</v>
      </c>
      <c r="J118">
        <v>426.46300000000002</v>
      </c>
      <c r="K118">
        <v>0</v>
      </c>
      <c r="L118">
        <v>6215</v>
      </c>
      <c r="M118">
        <v>0</v>
      </c>
      <c r="N118">
        <v>0</v>
      </c>
      <c r="P118">
        <v>428.47500000000002</v>
      </c>
      <c r="Q118">
        <v>0</v>
      </c>
      <c r="R118">
        <v>201871</v>
      </c>
      <c r="S118">
        <v>471.13900000000001</v>
      </c>
      <c r="U118">
        <v>0</v>
      </c>
      <c r="V118">
        <v>18.945</v>
      </c>
      <c r="W118">
        <v>11774</v>
      </c>
      <c r="X118">
        <v>11774</v>
      </c>
      <c r="Z118">
        <v>0</v>
      </c>
      <c r="AC118">
        <v>0</v>
      </c>
      <c r="AD118" t="s">
        <v>427</v>
      </c>
      <c r="AE118">
        <v>0</v>
      </c>
      <c r="AH118">
        <v>0</v>
      </c>
      <c r="AI118">
        <v>0</v>
      </c>
      <c r="AJ118">
        <v>6215</v>
      </c>
      <c r="AK118" t="s">
        <v>753</v>
      </c>
      <c r="AL118" t="s">
        <v>538</v>
      </c>
      <c r="AM118">
        <v>0</v>
      </c>
      <c r="AN118">
        <v>0</v>
      </c>
      <c r="AO118">
        <v>0</v>
      </c>
      <c r="AP118">
        <v>0</v>
      </c>
      <c r="AQ118">
        <v>0</v>
      </c>
      <c r="AS118">
        <v>0</v>
      </c>
      <c r="AT118">
        <v>0</v>
      </c>
      <c r="AU118">
        <v>0</v>
      </c>
      <c r="AV118">
        <v>0</v>
      </c>
      <c r="AW118">
        <v>4723804</v>
      </c>
      <c r="AX118">
        <v>4724691</v>
      </c>
      <c r="AY118">
        <v>0</v>
      </c>
      <c r="AZ118">
        <v>201871</v>
      </c>
      <c r="BA118">
        <v>0</v>
      </c>
      <c r="BB118">
        <v>0</v>
      </c>
      <c r="BC118">
        <v>0</v>
      </c>
      <c r="BD118">
        <v>0</v>
      </c>
      <c r="BE118">
        <v>0</v>
      </c>
      <c r="BF118">
        <v>4196580</v>
      </c>
      <c r="BG118">
        <v>0</v>
      </c>
      <c r="BJ118">
        <v>0</v>
      </c>
      <c r="BK118">
        <v>0</v>
      </c>
      <c r="BL118">
        <v>0</v>
      </c>
      <c r="BM118">
        <v>0</v>
      </c>
      <c r="BN118">
        <v>0</v>
      </c>
      <c r="BO118">
        <v>0</v>
      </c>
      <c r="BP118">
        <v>0</v>
      </c>
      <c r="BQ118">
        <v>865</v>
      </c>
      <c r="BS118">
        <v>0</v>
      </c>
      <c r="BT118">
        <v>0</v>
      </c>
      <c r="BU118">
        <v>0</v>
      </c>
      <c r="BV118">
        <v>0</v>
      </c>
      <c r="BW118">
        <v>0</v>
      </c>
      <c r="BY118">
        <v>0</v>
      </c>
      <c r="CA118">
        <v>0</v>
      </c>
      <c r="CB118">
        <v>0</v>
      </c>
      <c r="CC118">
        <v>0</v>
      </c>
      <c r="CD118">
        <v>0</v>
      </c>
      <c r="CE118">
        <v>0</v>
      </c>
      <c r="CF118">
        <v>0</v>
      </c>
      <c r="CG118">
        <v>0</v>
      </c>
      <c r="CH118">
        <v>0</v>
      </c>
      <c r="CI118">
        <v>0</v>
      </c>
      <c r="CJ118">
        <v>4</v>
      </c>
      <c r="CK118">
        <v>0</v>
      </c>
      <c r="CL118">
        <v>0</v>
      </c>
      <c r="CN118">
        <v>0</v>
      </c>
      <c r="CO118">
        <v>1</v>
      </c>
      <c r="CP118">
        <v>0</v>
      </c>
      <c r="CQ118">
        <v>0</v>
      </c>
      <c r="CR118">
        <v>426.46300000000002</v>
      </c>
      <c r="CS118">
        <v>0</v>
      </c>
      <c r="CT118">
        <v>0</v>
      </c>
      <c r="CU118">
        <v>0</v>
      </c>
      <c r="CV118">
        <v>0</v>
      </c>
      <c r="CW118">
        <v>0</v>
      </c>
      <c r="CX118">
        <v>0</v>
      </c>
      <c r="CY118">
        <v>0</v>
      </c>
      <c r="CZ118">
        <v>0</v>
      </c>
      <c r="DB118">
        <v>2246822</v>
      </c>
      <c r="DC118">
        <v>0</v>
      </c>
      <c r="DD118">
        <v>0</v>
      </c>
      <c r="DE118">
        <v>505202</v>
      </c>
      <c r="DF118">
        <v>505202</v>
      </c>
      <c r="DG118">
        <v>81.288000000000011</v>
      </c>
      <c r="DH118">
        <v>0</v>
      </c>
      <c r="DI118">
        <v>0</v>
      </c>
      <c r="DK118">
        <v>3541</v>
      </c>
      <c r="DL118">
        <v>0</v>
      </c>
      <c r="DM118">
        <v>333307</v>
      </c>
      <c r="DN118">
        <v>887</v>
      </c>
      <c r="DO118">
        <v>0</v>
      </c>
      <c r="DP118">
        <v>0</v>
      </c>
      <c r="DQ118">
        <v>0</v>
      </c>
      <c r="DR118">
        <v>0</v>
      </c>
      <c r="DS118">
        <v>0</v>
      </c>
      <c r="DT118">
        <v>0</v>
      </c>
      <c r="DU118">
        <v>0</v>
      </c>
      <c r="DV118">
        <v>0</v>
      </c>
      <c r="DW118">
        <v>0</v>
      </c>
      <c r="DX118">
        <v>0</v>
      </c>
      <c r="DY118">
        <v>0</v>
      </c>
      <c r="DZ118">
        <v>0</v>
      </c>
      <c r="EA118">
        <v>0</v>
      </c>
      <c r="EB118">
        <v>0</v>
      </c>
      <c r="EC118">
        <v>22.842000000000002</v>
      </c>
      <c r="ED118">
        <v>163257</v>
      </c>
      <c r="EE118">
        <v>0</v>
      </c>
      <c r="EF118">
        <v>0</v>
      </c>
      <c r="EG118">
        <v>0</v>
      </c>
      <c r="EH118">
        <v>170937</v>
      </c>
      <c r="EI118">
        <v>0</v>
      </c>
      <c r="EJ118">
        <v>0</v>
      </c>
      <c r="EK118">
        <v>8.3879999999999999</v>
      </c>
      <c r="EL118">
        <v>0</v>
      </c>
      <c r="EM118">
        <v>0</v>
      </c>
      <c r="EN118">
        <v>0.46800000000000003</v>
      </c>
      <c r="EO118">
        <v>0</v>
      </c>
      <c r="EP118">
        <v>0</v>
      </c>
      <c r="EQ118">
        <v>8.8559999999999999</v>
      </c>
      <c r="ER118">
        <v>0</v>
      </c>
      <c r="ES118">
        <v>27.504000000000001</v>
      </c>
      <c r="ET118">
        <v>0</v>
      </c>
      <c r="EV118">
        <v>0</v>
      </c>
      <c r="EW118">
        <v>0</v>
      </c>
      <c r="EX118">
        <v>0</v>
      </c>
      <c r="EZ118">
        <v>3999830</v>
      </c>
      <c r="FA118">
        <v>0</v>
      </c>
      <c r="FB118">
        <v>4200814</v>
      </c>
      <c r="FC118">
        <v>0</v>
      </c>
      <c r="FD118">
        <v>0</v>
      </c>
      <c r="FE118">
        <v>617704</v>
      </c>
      <c r="FF118">
        <v>107157</v>
      </c>
      <c r="FG118">
        <v>7.0629999999999998E-2</v>
      </c>
      <c r="FH118">
        <v>3.1918000000000002E-2</v>
      </c>
      <c r="FI118">
        <v>0</v>
      </c>
      <c r="FJ118">
        <v>0</v>
      </c>
      <c r="FK118">
        <v>675.23400000000004</v>
      </c>
      <c r="FL118">
        <v>4925675</v>
      </c>
      <c r="FM118">
        <v>0</v>
      </c>
      <c r="FN118">
        <v>0</v>
      </c>
      <c r="FO118">
        <v>0</v>
      </c>
      <c r="FP118">
        <v>0</v>
      </c>
      <c r="FQ118">
        <v>0</v>
      </c>
      <c r="FR118">
        <v>0</v>
      </c>
      <c r="FS118">
        <v>0</v>
      </c>
      <c r="FT118">
        <v>0</v>
      </c>
      <c r="FU118">
        <v>0</v>
      </c>
      <c r="FV118">
        <v>0</v>
      </c>
      <c r="FW118">
        <v>0</v>
      </c>
      <c r="FX118">
        <v>0</v>
      </c>
      <c r="FY118">
        <v>0</v>
      </c>
      <c r="GB118">
        <v>558761</v>
      </c>
      <c r="GC118">
        <v>558761</v>
      </c>
      <c r="GD118">
        <v>56.091000000000001</v>
      </c>
      <c r="GF118">
        <v>0</v>
      </c>
      <c r="GG118">
        <v>0</v>
      </c>
      <c r="GH118">
        <v>0</v>
      </c>
      <c r="GI118">
        <v>0</v>
      </c>
      <c r="GK118">
        <v>0</v>
      </c>
      <c r="GL118">
        <v>0</v>
      </c>
      <c r="GM118">
        <v>0</v>
      </c>
      <c r="GN118">
        <v>0</v>
      </c>
      <c r="GO118">
        <v>0</v>
      </c>
      <c r="GQ118">
        <v>0</v>
      </c>
      <c r="GR118">
        <v>0</v>
      </c>
      <c r="GS118">
        <v>0</v>
      </c>
      <c r="GT118">
        <v>0</v>
      </c>
      <c r="HB118">
        <v>0</v>
      </c>
      <c r="HC118">
        <v>3.9798E-2</v>
      </c>
      <c r="HD118">
        <v>0</v>
      </c>
      <c r="HE118">
        <v>0</v>
      </c>
      <c r="HF118">
        <v>485878</v>
      </c>
      <c r="HG118">
        <v>8080</v>
      </c>
      <c r="HH118">
        <v>0</v>
      </c>
      <c r="HI118">
        <v>0</v>
      </c>
      <c r="HJ118">
        <v>42869</v>
      </c>
      <c r="HK118">
        <v>2821</v>
      </c>
      <c r="HL118">
        <v>2300</v>
      </c>
      <c r="HM118">
        <v>3000</v>
      </c>
      <c r="HN118">
        <v>0</v>
      </c>
      <c r="HO118">
        <v>0</v>
      </c>
      <c r="HP118">
        <v>0</v>
      </c>
      <c r="HQ118">
        <v>0</v>
      </c>
      <c r="HR118">
        <v>0</v>
      </c>
      <c r="HS118">
        <v>3998943</v>
      </c>
      <c r="HT118">
        <v>107157</v>
      </c>
      <c r="HW118">
        <v>0</v>
      </c>
      <c r="HX118">
        <v>100</v>
      </c>
      <c r="HY118">
        <v>91</v>
      </c>
      <c r="HZ118">
        <v>77</v>
      </c>
      <c r="IA118">
        <v>40</v>
      </c>
      <c r="IB118">
        <v>27</v>
      </c>
      <c r="IC118">
        <v>335</v>
      </c>
      <c r="ID118">
        <v>0</v>
      </c>
      <c r="IE118">
        <v>0</v>
      </c>
      <c r="IF118">
        <v>0</v>
      </c>
      <c r="IG118">
        <v>13</v>
      </c>
      <c r="IH118">
        <v>0</v>
      </c>
      <c r="II118">
        <v>0</v>
      </c>
      <c r="IJ118">
        <v>18.945</v>
      </c>
      <c r="IK118">
        <v>0</v>
      </c>
      <c r="IL118">
        <v>0</v>
      </c>
      <c r="IM118">
        <v>1</v>
      </c>
      <c r="IN118">
        <v>0</v>
      </c>
      <c r="IO118">
        <v>1</v>
      </c>
      <c r="IP118">
        <v>0</v>
      </c>
      <c r="IQ118">
        <v>18.945</v>
      </c>
      <c r="IR118">
        <v>11774</v>
      </c>
      <c r="IS118">
        <v>0</v>
      </c>
      <c r="IT118">
        <v>0</v>
      </c>
      <c r="IU118">
        <v>3000</v>
      </c>
      <c r="IV118">
        <v>0</v>
      </c>
      <c r="IW118">
        <v>6215</v>
      </c>
      <c r="IX118">
        <v>0</v>
      </c>
      <c r="IY118">
        <v>0</v>
      </c>
      <c r="IZ118">
        <v>0</v>
      </c>
      <c r="JA118">
        <v>0</v>
      </c>
      <c r="JB118">
        <v>0</v>
      </c>
      <c r="JC118">
        <v>0</v>
      </c>
      <c r="JD118">
        <v>0</v>
      </c>
      <c r="JE118">
        <v>0</v>
      </c>
      <c r="JF118">
        <v>0</v>
      </c>
      <c r="JG118">
        <v>0</v>
      </c>
      <c r="JH118">
        <v>0</v>
      </c>
      <c r="JJ118">
        <v>0</v>
      </c>
      <c r="JK118">
        <v>0</v>
      </c>
      <c r="JL118">
        <v>0</v>
      </c>
      <c r="JM118">
        <v>0</v>
      </c>
      <c r="JO118">
        <v>0</v>
      </c>
      <c r="JP118">
        <v>44.914999999999999</v>
      </c>
      <c r="JQ118">
        <v>11.176</v>
      </c>
      <c r="JR118">
        <v>0</v>
      </c>
      <c r="JS118">
        <v>434576</v>
      </c>
      <c r="JT118">
        <v>124185</v>
      </c>
      <c r="JU118">
        <v>0</v>
      </c>
      <c r="JW118">
        <v>0</v>
      </c>
      <c r="JX118">
        <v>0</v>
      </c>
      <c r="JY118">
        <v>0</v>
      </c>
      <c r="JZ118">
        <v>0</v>
      </c>
      <c r="KD118">
        <v>0</v>
      </c>
      <c r="KE118">
        <v>7559</v>
      </c>
      <c r="KG118">
        <v>0</v>
      </c>
      <c r="KH118">
        <v>0</v>
      </c>
      <c r="KI118">
        <v>0</v>
      </c>
      <c r="KJ118">
        <v>8</v>
      </c>
      <c r="KK118">
        <v>5</v>
      </c>
      <c r="KL118">
        <v>4972</v>
      </c>
      <c r="KM118">
        <v>3108</v>
      </c>
      <c r="KN118">
        <v>0</v>
      </c>
      <c r="KO118">
        <v>0</v>
      </c>
      <c r="KP118">
        <v>0</v>
      </c>
      <c r="KQ118">
        <v>0</v>
      </c>
      <c r="KS118">
        <v>0</v>
      </c>
      <c r="KT118">
        <v>0</v>
      </c>
      <c r="KU118">
        <v>0</v>
      </c>
      <c r="KW118">
        <v>0</v>
      </c>
      <c r="KX118">
        <v>0</v>
      </c>
      <c r="KY118">
        <v>0</v>
      </c>
      <c r="KZ118">
        <v>0</v>
      </c>
      <c r="LA118">
        <v>0</v>
      </c>
      <c r="LB118">
        <v>0</v>
      </c>
      <c r="LD118">
        <v>0</v>
      </c>
      <c r="LE118">
        <v>0</v>
      </c>
      <c r="LF118">
        <v>0</v>
      </c>
      <c r="LG118">
        <v>0</v>
      </c>
      <c r="LH118">
        <v>0</v>
      </c>
      <c r="LI118">
        <v>0</v>
      </c>
      <c r="LJ118">
        <v>442.11600000000004</v>
      </c>
      <c r="LK118">
        <v>1</v>
      </c>
      <c r="LL118">
        <v>33540</v>
      </c>
      <c r="LM118">
        <v>9329</v>
      </c>
      <c r="LN118">
        <v>0</v>
      </c>
      <c r="LO118">
        <v>0</v>
      </c>
      <c r="LP118">
        <v>0</v>
      </c>
      <c r="LQ118">
        <v>0</v>
      </c>
      <c r="LR118">
        <v>0</v>
      </c>
      <c r="LS118">
        <v>0</v>
      </c>
      <c r="LT118">
        <v>0</v>
      </c>
      <c r="LU118">
        <v>0</v>
      </c>
      <c r="LV118">
        <v>0</v>
      </c>
      <c r="LW118">
        <v>0</v>
      </c>
      <c r="LX118">
        <v>0</v>
      </c>
      <c r="LY118">
        <v>0</v>
      </c>
      <c r="LZ118">
        <v>0</v>
      </c>
      <c r="MA118">
        <v>0</v>
      </c>
      <c r="MB118">
        <v>0</v>
      </c>
      <c r="MC118">
        <v>0</v>
      </c>
      <c r="MD118">
        <v>0</v>
      </c>
      <c r="ME118">
        <v>0</v>
      </c>
      <c r="MF118">
        <v>0</v>
      </c>
      <c r="MG118">
        <v>4723804</v>
      </c>
      <c r="MH118">
        <v>0</v>
      </c>
      <c r="MI118">
        <v>0</v>
      </c>
      <c r="MJ118">
        <v>0</v>
      </c>
      <c r="MK118">
        <v>0</v>
      </c>
      <c r="ML118">
        <v>0</v>
      </c>
    </row>
    <row r="119" spans="1:350" customFormat="1" x14ac:dyDescent="0.3">
      <c r="A119">
        <v>45755</v>
      </c>
      <c r="B119" s="4">
        <v>101875</v>
      </c>
      <c r="C119">
        <v>9</v>
      </c>
      <c r="D119">
        <v>2026</v>
      </c>
      <c r="E119">
        <v>6215</v>
      </c>
      <c r="F119">
        <v>0</v>
      </c>
      <c r="G119">
        <v>277.49200000000002</v>
      </c>
      <c r="H119">
        <v>263.45699999999999</v>
      </c>
      <c r="I119">
        <v>263.45699999999999</v>
      </c>
      <c r="J119">
        <v>277.49200000000002</v>
      </c>
      <c r="K119">
        <v>0</v>
      </c>
      <c r="L119">
        <v>6215</v>
      </c>
      <c r="M119">
        <v>0</v>
      </c>
      <c r="N119">
        <v>0</v>
      </c>
      <c r="P119">
        <v>277.49200000000002</v>
      </c>
      <c r="Q119">
        <v>0</v>
      </c>
      <c r="R119">
        <v>130737</v>
      </c>
      <c r="S119">
        <v>471.13900000000001</v>
      </c>
      <c r="U119">
        <v>0</v>
      </c>
      <c r="V119">
        <v>0.29300000000000004</v>
      </c>
      <c r="W119">
        <v>182</v>
      </c>
      <c r="X119">
        <v>182</v>
      </c>
      <c r="Z119">
        <v>0</v>
      </c>
      <c r="AC119">
        <v>0</v>
      </c>
      <c r="AD119" t="s">
        <v>427</v>
      </c>
      <c r="AE119">
        <v>0</v>
      </c>
      <c r="AH119">
        <v>0</v>
      </c>
      <c r="AI119">
        <v>0</v>
      </c>
      <c r="AJ119">
        <v>6215</v>
      </c>
      <c r="AK119" t="s">
        <v>753</v>
      </c>
      <c r="AL119" t="s">
        <v>539</v>
      </c>
      <c r="AM119">
        <v>0</v>
      </c>
      <c r="AN119">
        <v>0</v>
      </c>
      <c r="AO119">
        <v>0</v>
      </c>
      <c r="AP119">
        <v>0</v>
      </c>
      <c r="AQ119">
        <v>0</v>
      </c>
      <c r="AS119">
        <v>0</v>
      </c>
      <c r="AT119">
        <v>0</v>
      </c>
      <c r="AU119">
        <v>0</v>
      </c>
      <c r="AV119">
        <v>0</v>
      </c>
      <c r="AW119">
        <v>3211442</v>
      </c>
      <c r="AX119">
        <v>3212253</v>
      </c>
      <c r="AY119">
        <v>0</v>
      </c>
      <c r="AZ119">
        <v>130737</v>
      </c>
      <c r="BA119">
        <v>0</v>
      </c>
      <c r="BB119">
        <v>0</v>
      </c>
      <c r="BC119">
        <v>0</v>
      </c>
      <c r="BD119">
        <v>0</v>
      </c>
      <c r="BE119">
        <v>0</v>
      </c>
      <c r="BF119">
        <v>2836658</v>
      </c>
      <c r="BG119">
        <v>0</v>
      </c>
      <c r="BJ119">
        <v>0</v>
      </c>
      <c r="BK119">
        <v>0</v>
      </c>
      <c r="BL119">
        <v>0</v>
      </c>
      <c r="BM119">
        <v>0</v>
      </c>
      <c r="BN119">
        <v>0</v>
      </c>
      <c r="BO119">
        <v>0</v>
      </c>
      <c r="BP119">
        <v>0</v>
      </c>
      <c r="BQ119">
        <v>883</v>
      </c>
      <c r="BS119">
        <v>0</v>
      </c>
      <c r="BT119">
        <v>0</v>
      </c>
      <c r="BU119">
        <v>0</v>
      </c>
      <c r="BV119">
        <v>0</v>
      </c>
      <c r="BW119">
        <v>0</v>
      </c>
      <c r="BY119">
        <v>0</v>
      </c>
      <c r="CA119">
        <v>0</v>
      </c>
      <c r="CB119">
        <v>0</v>
      </c>
      <c r="CC119">
        <v>0</v>
      </c>
      <c r="CD119">
        <v>0</v>
      </c>
      <c r="CE119">
        <v>0</v>
      </c>
      <c r="CF119">
        <v>0</v>
      </c>
      <c r="CG119">
        <v>0</v>
      </c>
      <c r="CH119">
        <v>0</v>
      </c>
      <c r="CI119">
        <v>0</v>
      </c>
      <c r="CJ119">
        <v>4</v>
      </c>
      <c r="CK119">
        <v>0</v>
      </c>
      <c r="CL119">
        <v>0</v>
      </c>
      <c r="CN119">
        <v>0</v>
      </c>
      <c r="CO119">
        <v>1</v>
      </c>
      <c r="CP119">
        <v>0</v>
      </c>
      <c r="CQ119">
        <v>0</v>
      </c>
      <c r="CR119">
        <v>277.49200000000002</v>
      </c>
      <c r="CS119">
        <v>0</v>
      </c>
      <c r="CT119">
        <v>0</v>
      </c>
      <c r="CU119">
        <v>0</v>
      </c>
      <c r="CV119">
        <v>0</v>
      </c>
      <c r="CW119">
        <v>0</v>
      </c>
      <c r="CX119">
        <v>0</v>
      </c>
      <c r="CY119">
        <v>0</v>
      </c>
      <c r="CZ119">
        <v>0</v>
      </c>
      <c r="DB119">
        <v>1637385</v>
      </c>
      <c r="DC119">
        <v>0</v>
      </c>
      <c r="DD119">
        <v>0</v>
      </c>
      <c r="DE119">
        <v>380824</v>
      </c>
      <c r="DF119">
        <v>380824</v>
      </c>
      <c r="DG119">
        <v>61.275000000000006</v>
      </c>
      <c r="DH119">
        <v>0</v>
      </c>
      <c r="DI119">
        <v>0</v>
      </c>
      <c r="DK119">
        <v>3821</v>
      </c>
      <c r="DL119">
        <v>0</v>
      </c>
      <c r="DM119">
        <v>304690</v>
      </c>
      <c r="DN119">
        <v>811</v>
      </c>
      <c r="DO119">
        <v>0</v>
      </c>
      <c r="DP119">
        <v>0</v>
      </c>
      <c r="DQ119">
        <v>0</v>
      </c>
      <c r="DR119">
        <v>0</v>
      </c>
      <c r="DS119">
        <v>0</v>
      </c>
      <c r="DT119">
        <v>0</v>
      </c>
      <c r="DU119">
        <v>0</v>
      </c>
      <c r="DV119">
        <v>0</v>
      </c>
      <c r="DW119">
        <v>0</v>
      </c>
      <c r="DX119">
        <v>0</v>
      </c>
      <c r="DY119">
        <v>0</v>
      </c>
      <c r="DZ119">
        <v>0</v>
      </c>
      <c r="EA119">
        <v>0</v>
      </c>
      <c r="EB119">
        <v>0</v>
      </c>
      <c r="EC119">
        <v>4.2629999999999999</v>
      </c>
      <c r="ED119">
        <v>30469</v>
      </c>
      <c r="EE119">
        <v>0</v>
      </c>
      <c r="EF119">
        <v>0</v>
      </c>
      <c r="EG119">
        <v>0</v>
      </c>
      <c r="EH119">
        <v>275032</v>
      </c>
      <c r="EI119">
        <v>0</v>
      </c>
      <c r="EJ119">
        <v>0</v>
      </c>
      <c r="EK119">
        <v>9.5500000000000007</v>
      </c>
      <c r="EL119">
        <v>0.158</v>
      </c>
      <c r="EM119">
        <v>3.411</v>
      </c>
      <c r="EN119">
        <v>1.0740000000000001</v>
      </c>
      <c r="EO119">
        <v>0</v>
      </c>
      <c r="EP119">
        <v>0</v>
      </c>
      <c r="EQ119">
        <v>14.035</v>
      </c>
      <c r="ER119">
        <v>0</v>
      </c>
      <c r="ES119">
        <v>44.253</v>
      </c>
      <c r="ET119">
        <v>0</v>
      </c>
      <c r="EV119">
        <v>0</v>
      </c>
      <c r="EW119">
        <v>0</v>
      </c>
      <c r="EX119">
        <v>0</v>
      </c>
      <c r="EZ119">
        <v>2722287</v>
      </c>
      <c r="FA119">
        <v>0</v>
      </c>
      <c r="FB119">
        <v>2852213</v>
      </c>
      <c r="FC119">
        <v>0</v>
      </c>
      <c r="FD119">
        <v>0</v>
      </c>
      <c r="FE119">
        <v>417534</v>
      </c>
      <c r="FF119">
        <v>72432</v>
      </c>
      <c r="FG119">
        <v>7.0629999999999998E-2</v>
      </c>
      <c r="FH119">
        <v>3.1918000000000002E-2</v>
      </c>
      <c r="FI119">
        <v>0</v>
      </c>
      <c r="FJ119">
        <v>0</v>
      </c>
      <c r="FK119">
        <v>456.42100000000005</v>
      </c>
      <c r="FL119">
        <v>3342179</v>
      </c>
      <c r="FM119">
        <v>0</v>
      </c>
      <c r="FN119">
        <v>0</v>
      </c>
      <c r="FO119">
        <v>16252</v>
      </c>
      <c r="FP119">
        <v>114</v>
      </c>
      <c r="FQ119">
        <v>16366</v>
      </c>
      <c r="FR119">
        <v>16252</v>
      </c>
      <c r="FS119">
        <v>0</v>
      </c>
      <c r="FT119">
        <v>0</v>
      </c>
      <c r="FU119">
        <v>0</v>
      </c>
      <c r="FV119">
        <v>0</v>
      </c>
      <c r="FW119">
        <v>0</v>
      </c>
      <c r="FX119">
        <v>0</v>
      </c>
      <c r="FY119">
        <v>0</v>
      </c>
      <c r="GB119">
        <v>0</v>
      </c>
      <c r="GC119">
        <v>0</v>
      </c>
      <c r="GD119">
        <v>0</v>
      </c>
      <c r="GF119">
        <v>0</v>
      </c>
      <c r="GG119">
        <v>0</v>
      </c>
      <c r="GH119">
        <v>0</v>
      </c>
      <c r="GI119">
        <v>0</v>
      </c>
      <c r="GK119">
        <v>0</v>
      </c>
      <c r="GL119">
        <v>0</v>
      </c>
      <c r="GM119">
        <v>0</v>
      </c>
      <c r="GN119">
        <v>0</v>
      </c>
      <c r="GO119">
        <v>0</v>
      </c>
      <c r="GQ119">
        <v>0</v>
      </c>
      <c r="GR119">
        <v>0</v>
      </c>
      <c r="GS119">
        <v>0</v>
      </c>
      <c r="GT119">
        <v>0</v>
      </c>
      <c r="HB119">
        <v>0</v>
      </c>
      <c r="HC119">
        <v>3.9798E-2</v>
      </c>
      <c r="HD119">
        <v>0</v>
      </c>
      <c r="HE119">
        <v>0</v>
      </c>
      <c r="HF119">
        <v>354086</v>
      </c>
      <c r="HG119">
        <v>12430</v>
      </c>
      <c r="HH119">
        <v>105682</v>
      </c>
      <c r="HI119">
        <v>0</v>
      </c>
      <c r="HJ119">
        <v>40568</v>
      </c>
      <c r="HK119">
        <v>0</v>
      </c>
      <c r="HL119">
        <v>0</v>
      </c>
      <c r="HM119">
        <v>0</v>
      </c>
      <c r="HN119">
        <v>0</v>
      </c>
      <c r="HO119">
        <v>0</v>
      </c>
      <c r="HP119">
        <v>0</v>
      </c>
      <c r="HQ119">
        <v>0</v>
      </c>
      <c r="HR119">
        <v>0</v>
      </c>
      <c r="HS119">
        <v>2721476</v>
      </c>
      <c r="HT119">
        <v>72432</v>
      </c>
      <c r="HW119">
        <v>0</v>
      </c>
      <c r="HX119">
        <v>25</v>
      </c>
      <c r="HY119">
        <v>50</v>
      </c>
      <c r="HZ119">
        <v>32</v>
      </c>
      <c r="IA119">
        <v>42</v>
      </c>
      <c r="IB119">
        <v>90</v>
      </c>
      <c r="IC119">
        <v>239</v>
      </c>
      <c r="ID119">
        <v>0</v>
      </c>
      <c r="IE119">
        <v>0</v>
      </c>
      <c r="IF119">
        <v>0</v>
      </c>
      <c r="IG119">
        <v>20</v>
      </c>
      <c r="IH119">
        <v>170.04400000000001</v>
      </c>
      <c r="II119">
        <v>0</v>
      </c>
      <c r="IJ119">
        <v>0.29300000000000004</v>
      </c>
      <c r="IK119">
        <v>0</v>
      </c>
      <c r="IL119">
        <v>0</v>
      </c>
      <c r="IM119">
        <v>0</v>
      </c>
      <c r="IN119">
        <v>0</v>
      </c>
      <c r="IO119">
        <v>0</v>
      </c>
      <c r="IP119">
        <v>0</v>
      </c>
      <c r="IQ119">
        <v>0.29300000000000004</v>
      </c>
      <c r="IR119">
        <v>182</v>
      </c>
      <c r="IS119">
        <v>0</v>
      </c>
      <c r="IT119">
        <v>0</v>
      </c>
      <c r="IU119">
        <v>0</v>
      </c>
      <c r="IV119">
        <v>0</v>
      </c>
      <c r="IW119">
        <v>6215</v>
      </c>
      <c r="IX119">
        <v>0</v>
      </c>
      <c r="IY119">
        <v>0</v>
      </c>
      <c r="IZ119">
        <v>0</v>
      </c>
      <c r="JA119">
        <v>0</v>
      </c>
      <c r="JB119">
        <v>0</v>
      </c>
      <c r="JC119">
        <v>0</v>
      </c>
      <c r="JD119">
        <v>0</v>
      </c>
      <c r="JE119">
        <v>0</v>
      </c>
      <c r="JF119">
        <v>0</v>
      </c>
      <c r="JG119">
        <v>0</v>
      </c>
      <c r="JH119">
        <v>0</v>
      </c>
      <c r="JJ119">
        <v>0</v>
      </c>
      <c r="JK119">
        <v>0</v>
      </c>
      <c r="JL119">
        <v>0</v>
      </c>
      <c r="JM119">
        <v>0</v>
      </c>
      <c r="JO119">
        <v>0</v>
      </c>
      <c r="JP119">
        <v>0</v>
      </c>
      <c r="JQ119">
        <v>0</v>
      </c>
      <c r="JR119">
        <v>0</v>
      </c>
      <c r="JS119">
        <v>0</v>
      </c>
      <c r="JT119">
        <v>0</v>
      </c>
      <c r="JU119">
        <v>0</v>
      </c>
      <c r="JW119">
        <v>0</v>
      </c>
      <c r="JX119">
        <v>0</v>
      </c>
      <c r="JY119">
        <v>0</v>
      </c>
      <c r="JZ119">
        <v>0</v>
      </c>
      <c r="KD119">
        <v>0</v>
      </c>
      <c r="KE119">
        <v>7559</v>
      </c>
      <c r="KG119">
        <v>0</v>
      </c>
      <c r="KH119">
        <v>0</v>
      </c>
      <c r="KI119">
        <v>0</v>
      </c>
      <c r="KJ119">
        <v>20</v>
      </c>
      <c r="KK119">
        <v>0</v>
      </c>
      <c r="KL119">
        <v>12430</v>
      </c>
      <c r="KM119">
        <v>0</v>
      </c>
      <c r="KN119">
        <v>0</v>
      </c>
      <c r="KO119">
        <v>0</v>
      </c>
      <c r="KP119">
        <v>0</v>
      </c>
      <c r="KQ119">
        <v>0</v>
      </c>
      <c r="KS119">
        <v>0</v>
      </c>
      <c r="KT119">
        <v>0</v>
      </c>
      <c r="KU119">
        <v>0</v>
      </c>
      <c r="KW119">
        <v>0</v>
      </c>
      <c r="KX119">
        <v>0</v>
      </c>
      <c r="KY119">
        <v>0</v>
      </c>
      <c r="KZ119">
        <v>0</v>
      </c>
      <c r="LA119">
        <v>0</v>
      </c>
      <c r="LB119">
        <v>0</v>
      </c>
      <c r="LD119">
        <v>0</v>
      </c>
      <c r="LE119">
        <v>0</v>
      </c>
      <c r="LF119">
        <v>0</v>
      </c>
      <c r="LG119">
        <v>0</v>
      </c>
      <c r="LH119">
        <v>0</v>
      </c>
      <c r="LI119">
        <v>0</v>
      </c>
      <c r="LJ119">
        <v>333.09700000000004</v>
      </c>
      <c r="LK119">
        <v>1</v>
      </c>
      <c r="LL119">
        <v>33540</v>
      </c>
      <c r="LM119">
        <v>7028</v>
      </c>
      <c r="LN119">
        <v>0</v>
      </c>
      <c r="LO119">
        <v>0</v>
      </c>
      <c r="LP119">
        <v>0</v>
      </c>
      <c r="LQ119">
        <v>0</v>
      </c>
      <c r="LR119">
        <v>0</v>
      </c>
      <c r="LS119">
        <v>0</v>
      </c>
      <c r="LT119">
        <v>0</v>
      </c>
      <c r="LU119">
        <v>0</v>
      </c>
      <c r="LV119">
        <v>0</v>
      </c>
      <c r="LW119">
        <v>0</v>
      </c>
      <c r="LX119">
        <v>0</v>
      </c>
      <c r="LY119">
        <v>0</v>
      </c>
      <c r="LZ119">
        <v>0</v>
      </c>
      <c r="MA119">
        <v>0</v>
      </c>
      <c r="MB119">
        <v>0</v>
      </c>
      <c r="MC119">
        <v>0</v>
      </c>
      <c r="MD119">
        <v>0</v>
      </c>
      <c r="ME119">
        <v>0</v>
      </c>
      <c r="MF119">
        <v>0</v>
      </c>
      <c r="MG119">
        <v>3211442</v>
      </c>
      <c r="MH119">
        <v>0</v>
      </c>
      <c r="MI119">
        <v>0</v>
      </c>
      <c r="MJ119">
        <v>0</v>
      </c>
      <c r="MK119">
        <v>0</v>
      </c>
      <c r="ML119">
        <v>0</v>
      </c>
    </row>
    <row r="120" spans="1:350" customFormat="1" x14ac:dyDescent="0.3">
      <c r="A120">
        <v>45755</v>
      </c>
      <c r="B120" s="4">
        <v>101877</v>
      </c>
      <c r="C120">
        <v>9</v>
      </c>
      <c r="D120">
        <v>2026</v>
      </c>
      <c r="E120">
        <v>6215</v>
      </c>
      <c r="F120">
        <v>0</v>
      </c>
      <c r="G120">
        <v>149.755</v>
      </c>
      <c r="H120">
        <v>146.19300000000001</v>
      </c>
      <c r="I120">
        <v>146.19300000000001</v>
      </c>
      <c r="J120">
        <v>149.755</v>
      </c>
      <c r="K120">
        <v>0</v>
      </c>
      <c r="L120">
        <v>6215</v>
      </c>
      <c r="M120">
        <v>0</v>
      </c>
      <c r="N120">
        <v>0</v>
      </c>
      <c r="P120">
        <v>147.93200000000002</v>
      </c>
      <c r="Q120">
        <v>0</v>
      </c>
      <c r="R120">
        <v>69697</v>
      </c>
      <c r="S120">
        <v>471.13900000000001</v>
      </c>
      <c r="U120">
        <v>0</v>
      </c>
      <c r="V120">
        <v>0</v>
      </c>
      <c r="W120">
        <v>0</v>
      </c>
      <c r="X120">
        <v>0</v>
      </c>
      <c r="Z120">
        <v>0</v>
      </c>
      <c r="AC120">
        <v>0</v>
      </c>
      <c r="AD120" t="s">
        <v>427</v>
      </c>
      <c r="AE120">
        <v>0</v>
      </c>
      <c r="AH120">
        <v>0</v>
      </c>
      <c r="AI120">
        <v>0</v>
      </c>
      <c r="AJ120">
        <v>6215</v>
      </c>
      <c r="AK120" t="s">
        <v>753</v>
      </c>
      <c r="AL120" t="s">
        <v>540</v>
      </c>
      <c r="AM120">
        <v>0</v>
      </c>
      <c r="AN120">
        <v>0</v>
      </c>
      <c r="AO120">
        <v>0</v>
      </c>
      <c r="AP120">
        <v>0</v>
      </c>
      <c r="AQ120">
        <v>0</v>
      </c>
      <c r="AS120">
        <v>0</v>
      </c>
      <c r="AT120">
        <v>0</v>
      </c>
      <c r="AU120">
        <v>0</v>
      </c>
      <c r="AV120">
        <v>0</v>
      </c>
      <c r="AW120">
        <v>1767808</v>
      </c>
      <c r="AX120">
        <v>1744177</v>
      </c>
      <c r="AY120">
        <v>0</v>
      </c>
      <c r="AZ120">
        <v>69697</v>
      </c>
      <c r="BA120">
        <v>0</v>
      </c>
      <c r="BB120">
        <v>0</v>
      </c>
      <c r="BC120">
        <v>0</v>
      </c>
      <c r="BD120">
        <v>0</v>
      </c>
      <c r="BE120">
        <v>0</v>
      </c>
      <c r="BF120">
        <v>1546716</v>
      </c>
      <c r="BG120">
        <v>0</v>
      </c>
      <c r="BJ120">
        <v>0</v>
      </c>
      <c r="BK120">
        <v>0</v>
      </c>
      <c r="BL120">
        <v>0</v>
      </c>
      <c r="BM120">
        <v>0</v>
      </c>
      <c r="BN120">
        <v>0</v>
      </c>
      <c r="BO120">
        <v>0</v>
      </c>
      <c r="BP120">
        <v>0</v>
      </c>
      <c r="BQ120">
        <v>905</v>
      </c>
      <c r="BS120">
        <v>0</v>
      </c>
      <c r="BT120">
        <v>0</v>
      </c>
      <c r="BU120">
        <v>0</v>
      </c>
      <c r="BV120">
        <v>0</v>
      </c>
      <c r="BW120">
        <v>0</v>
      </c>
      <c r="BY120">
        <v>0</v>
      </c>
      <c r="CA120">
        <v>0</v>
      </c>
      <c r="CB120">
        <v>0</v>
      </c>
      <c r="CC120">
        <v>0</v>
      </c>
      <c r="CD120">
        <v>0</v>
      </c>
      <c r="CE120">
        <v>0</v>
      </c>
      <c r="CF120">
        <v>0</v>
      </c>
      <c r="CG120">
        <v>0</v>
      </c>
      <c r="CH120">
        <v>23840</v>
      </c>
      <c r="CI120">
        <v>0</v>
      </c>
      <c r="CJ120">
        <v>4</v>
      </c>
      <c r="CK120">
        <v>0</v>
      </c>
      <c r="CL120">
        <v>0</v>
      </c>
      <c r="CN120">
        <v>0</v>
      </c>
      <c r="CO120">
        <v>1</v>
      </c>
      <c r="CP120">
        <v>0</v>
      </c>
      <c r="CQ120">
        <v>0</v>
      </c>
      <c r="CR120">
        <v>149.755</v>
      </c>
      <c r="CS120">
        <v>0</v>
      </c>
      <c r="CT120">
        <v>0</v>
      </c>
      <c r="CU120">
        <v>0</v>
      </c>
      <c r="CV120">
        <v>0</v>
      </c>
      <c r="CW120">
        <v>0</v>
      </c>
      <c r="CX120">
        <v>0</v>
      </c>
      <c r="CY120">
        <v>0</v>
      </c>
      <c r="CZ120">
        <v>0</v>
      </c>
      <c r="DB120">
        <v>908589</v>
      </c>
      <c r="DC120">
        <v>0</v>
      </c>
      <c r="DD120">
        <v>0</v>
      </c>
      <c r="DE120">
        <v>270663</v>
      </c>
      <c r="DF120">
        <v>270663</v>
      </c>
      <c r="DG120">
        <v>43.550000000000004</v>
      </c>
      <c r="DH120">
        <v>0</v>
      </c>
      <c r="DI120">
        <v>0</v>
      </c>
      <c r="DK120">
        <v>4156</v>
      </c>
      <c r="DL120">
        <v>0</v>
      </c>
      <c r="DM120">
        <v>78371</v>
      </c>
      <c r="DN120">
        <v>209</v>
      </c>
      <c r="DO120">
        <v>0</v>
      </c>
      <c r="DP120">
        <v>0</v>
      </c>
      <c r="DQ120">
        <v>0</v>
      </c>
      <c r="DR120">
        <v>0</v>
      </c>
      <c r="DS120">
        <v>0</v>
      </c>
      <c r="DT120">
        <v>0</v>
      </c>
      <c r="DU120">
        <v>0</v>
      </c>
      <c r="DV120">
        <v>0</v>
      </c>
      <c r="DW120">
        <v>0</v>
      </c>
      <c r="DX120">
        <v>0</v>
      </c>
      <c r="DY120">
        <v>0</v>
      </c>
      <c r="DZ120">
        <v>0</v>
      </c>
      <c r="EA120">
        <v>0</v>
      </c>
      <c r="EB120">
        <v>0</v>
      </c>
      <c r="EC120">
        <v>1.37</v>
      </c>
      <c r="ED120">
        <v>9792</v>
      </c>
      <c r="EE120">
        <v>0</v>
      </c>
      <c r="EF120">
        <v>0</v>
      </c>
      <c r="EG120">
        <v>0</v>
      </c>
      <c r="EH120">
        <v>68788</v>
      </c>
      <c r="EI120">
        <v>0</v>
      </c>
      <c r="EJ120">
        <v>0</v>
      </c>
      <c r="EK120">
        <v>3.306</v>
      </c>
      <c r="EL120">
        <v>0</v>
      </c>
      <c r="EM120">
        <v>6.5000000000000002E-2</v>
      </c>
      <c r="EN120">
        <v>0.191</v>
      </c>
      <c r="EO120">
        <v>0</v>
      </c>
      <c r="EP120">
        <v>0</v>
      </c>
      <c r="EQ120">
        <v>3.5620000000000003</v>
      </c>
      <c r="ER120">
        <v>0</v>
      </c>
      <c r="ES120">
        <v>11.068000000000001</v>
      </c>
      <c r="ET120">
        <v>0</v>
      </c>
      <c r="EV120">
        <v>0</v>
      </c>
      <c r="EW120">
        <v>0</v>
      </c>
      <c r="EX120">
        <v>0</v>
      </c>
      <c r="EZ120">
        <v>1477019</v>
      </c>
      <c r="FA120">
        <v>0</v>
      </c>
      <c r="FB120">
        <v>1546507</v>
      </c>
      <c r="FC120">
        <v>0</v>
      </c>
      <c r="FD120">
        <v>0</v>
      </c>
      <c r="FE120">
        <v>227664</v>
      </c>
      <c r="FF120">
        <v>39494</v>
      </c>
      <c r="FG120">
        <v>7.0629999999999998E-2</v>
      </c>
      <c r="FH120">
        <v>3.1918000000000002E-2</v>
      </c>
      <c r="FI120">
        <v>0</v>
      </c>
      <c r="FJ120">
        <v>0</v>
      </c>
      <c r="FK120">
        <v>248.86800000000002</v>
      </c>
      <c r="FL120">
        <v>1837505</v>
      </c>
      <c r="FM120">
        <v>0</v>
      </c>
      <c r="FN120">
        <v>0</v>
      </c>
      <c r="FO120">
        <v>0</v>
      </c>
      <c r="FP120">
        <v>0</v>
      </c>
      <c r="FQ120">
        <v>0</v>
      </c>
      <c r="FR120">
        <v>0</v>
      </c>
      <c r="FS120">
        <v>0</v>
      </c>
      <c r="FT120">
        <v>0</v>
      </c>
      <c r="FU120">
        <v>0</v>
      </c>
      <c r="FV120">
        <v>0</v>
      </c>
      <c r="FW120">
        <v>0</v>
      </c>
      <c r="FX120">
        <v>0</v>
      </c>
      <c r="FY120">
        <v>0</v>
      </c>
      <c r="GB120">
        <v>0</v>
      </c>
      <c r="GC120">
        <v>0</v>
      </c>
      <c r="GD120">
        <v>0</v>
      </c>
      <c r="GF120">
        <v>0</v>
      </c>
      <c r="GG120">
        <v>0</v>
      </c>
      <c r="GH120">
        <v>0</v>
      </c>
      <c r="GI120">
        <v>0</v>
      </c>
      <c r="GK120">
        <v>0</v>
      </c>
      <c r="GL120">
        <v>0</v>
      </c>
      <c r="GM120">
        <v>0</v>
      </c>
      <c r="GN120">
        <v>0</v>
      </c>
      <c r="GO120">
        <v>0</v>
      </c>
      <c r="GQ120">
        <v>0</v>
      </c>
      <c r="GR120">
        <v>0</v>
      </c>
      <c r="GS120">
        <v>0</v>
      </c>
      <c r="GT120">
        <v>0</v>
      </c>
      <c r="HB120">
        <v>379934357</v>
      </c>
      <c r="HC120">
        <v>3.9798E-2</v>
      </c>
      <c r="HD120">
        <v>23840</v>
      </c>
      <c r="HE120">
        <v>0</v>
      </c>
      <c r="HF120">
        <v>196483</v>
      </c>
      <c r="HG120">
        <v>3729</v>
      </c>
      <c r="HH120">
        <v>52065</v>
      </c>
      <c r="HI120">
        <v>0</v>
      </c>
      <c r="HJ120">
        <v>36607</v>
      </c>
      <c r="HK120">
        <v>0</v>
      </c>
      <c r="HL120">
        <v>0</v>
      </c>
      <c r="HM120">
        <v>0</v>
      </c>
      <c r="HN120">
        <v>0</v>
      </c>
      <c r="HO120">
        <v>0</v>
      </c>
      <c r="HP120">
        <v>0</v>
      </c>
      <c r="HQ120">
        <v>0</v>
      </c>
      <c r="HR120">
        <v>0</v>
      </c>
      <c r="HS120">
        <v>1476810</v>
      </c>
      <c r="HT120">
        <v>39494</v>
      </c>
      <c r="HW120">
        <v>0</v>
      </c>
      <c r="HX120">
        <v>38</v>
      </c>
      <c r="HY120">
        <v>25</v>
      </c>
      <c r="HZ120">
        <v>17</v>
      </c>
      <c r="IA120">
        <v>39</v>
      </c>
      <c r="IB120">
        <v>53</v>
      </c>
      <c r="IC120">
        <v>172</v>
      </c>
      <c r="ID120">
        <v>0</v>
      </c>
      <c r="IE120">
        <v>0</v>
      </c>
      <c r="IF120">
        <v>0</v>
      </c>
      <c r="IG120">
        <v>6</v>
      </c>
      <c r="IH120">
        <v>83.77300000000001</v>
      </c>
      <c r="II120">
        <v>0</v>
      </c>
      <c r="IJ120">
        <v>0</v>
      </c>
      <c r="IK120">
        <v>0</v>
      </c>
      <c r="IL120">
        <v>0</v>
      </c>
      <c r="IM120">
        <v>0</v>
      </c>
      <c r="IN120">
        <v>0</v>
      </c>
      <c r="IO120">
        <v>0</v>
      </c>
      <c r="IP120">
        <v>0</v>
      </c>
      <c r="IQ120">
        <v>0</v>
      </c>
      <c r="IR120">
        <v>0</v>
      </c>
      <c r="IS120">
        <v>0</v>
      </c>
      <c r="IT120">
        <v>0</v>
      </c>
      <c r="IU120">
        <v>0</v>
      </c>
      <c r="IV120">
        <v>0</v>
      </c>
      <c r="IW120">
        <v>6215</v>
      </c>
      <c r="IX120">
        <v>0</v>
      </c>
      <c r="IY120">
        <v>0</v>
      </c>
      <c r="IZ120">
        <v>0</v>
      </c>
      <c r="JA120">
        <v>0</v>
      </c>
      <c r="JB120">
        <v>0</v>
      </c>
      <c r="JC120">
        <v>0</v>
      </c>
      <c r="JD120">
        <v>0</v>
      </c>
      <c r="JE120">
        <v>0</v>
      </c>
      <c r="JF120">
        <v>0</v>
      </c>
      <c r="JG120">
        <v>0</v>
      </c>
      <c r="JH120">
        <v>0</v>
      </c>
      <c r="JJ120">
        <v>0</v>
      </c>
      <c r="JK120">
        <v>0</v>
      </c>
      <c r="JL120">
        <v>0</v>
      </c>
      <c r="JM120">
        <v>0</v>
      </c>
      <c r="JO120">
        <v>0</v>
      </c>
      <c r="JP120">
        <v>0</v>
      </c>
      <c r="JQ120">
        <v>0</v>
      </c>
      <c r="JR120">
        <v>0</v>
      </c>
      <c r="JS120">
        <v>0</v>
      </c>
      <c r="JT120">
        <v>0</v>
      </c>
      <c r="JU120">
        <v>0</v>
      </c>
      <c r="JW120">
        <v>0</v>
      </c>
      <c r="JX120">
        <v>0</v>
      </c>
      <c r="JY120">
        <v>0</v>
      </c>
      <c r="JZ120">
        <v>0</v>
      </c>
      <c r="KD120">
        <v>0</v>
      </c>
      <c r="KE120">
        <v>7559</v>
      </c>
      <c r="KG120">
        <v>0</v>
      </c>
      <c r="KH120">
        <v>0</v>
      </c>
      <c r="KI120">
        <v>0</v>
      </c>
      <c r="KJ120">
        <v>6</v>
      </c>
      <c r="KK120">
        <v>0</v>
      </c>
      <c r="KL120">
        <v>3729</v>
      </c>
      <c r="KM120">
        <v>0</v>
      </c>
      <c r="KN120">
        <v>0</v>
      </c>
      <c r="KO120">
        <v>0</v>
      </c>
      <c r="KP120">
        <v>0</v>
      </c>
      <c r="KQ120">
        <v>0</v>
      </c>
      <c r="KS120">
        <v>0</v>
      </c>
      <c r="KT120">
        <v>0</v>
      </c>
      <c r="KU120">
        <v>0</v>
      </c>
      <c r="KW120">
        <v>0</v>
      </c>
      <c r="KX120">
        <v>0</v>
      </c>
      <c r="KY120">
        <v>0</v>
      </c>
      <c r="KZ120">
        <v>0</v>
      </c>
      <c r="LA120">
        <v>0</v>
      </c>
      <c r="LB120">
        <v>0</v>
      </c>
      <c r="LD120">
        <v>0</v>
      </c>
      <c r="LE120">
        <v>0</v>
      </c>
      <c r="LF120">
        <v>0</v>
      </c>
      <c r="LG120">
        <v>0</v>
      </c>
      <c r="LH120">
        <v>0</v>
      </c>
      <c r="LI120">
        <v>0</v>
      </c>
      <c r="LJ120">
        <v>145.369</v>
      </c>
      <c r="LK120">
        <v>1</v>
      </c>
      <c r="LL120">
        <v>33540</v>
      </c>
      <c r="LM120">
        <v>3067</v>
      </c>
      <c r="LN120">
        <v>0</v>
      </c>
      <c r="LO120">
        <v>0</v>
      </c>
      <c r="LP120">
        <v>0</v>
      </c>
      <c r="LQ120">
        <v>0</v>
      </c>
      <c r="LR120">
        <v>0</v>
      </c>
      <c r="LS120">
        <v>0</v>
      </c>
      <c r="LT120">
        <v>0</v>
      </c>
      <c r="LU120">
        <v>0</v>
      </c>
      <c r="LV120">
        <v>0</v>
      </c>
      <c r="LW120">
        <v>0</v>
      </c>
      <c r="LX120">
        <v>0</v>
      </c>
      <c r="LY120">
        <v>0</v>
      </c>
      <c r="LZ120">
        <v>0</v>
      </c>
      <c r="MA120">
        <v>0</v>
      </c>
      <c r="MB120">
        <v>0</v>
      </c>
      <c r="MC120">
        <v>0</v>
      </c>
      <c r="MD120">
        <v>0</v>
      </c>
      <c r="ME120">
        <v>0</v>
      </c>
      <c r="MF120">
        <v>0</v>
      </c>
      <c r="MG120">
        <v>1767808</v>
      </c>
      <c r="MH120">
        <v>0</v>
      </c>
      <c r="MI120">
        <v>0</v>
      </c>
      <c r="MJ120">
        <v>0</v>
      </c>
      <c r="MK120">
        <v>0</v>
      </c>
      <c r="ML120">
        <v>0</v>
      </c>
    </row>
    <row r="121" spans="1:350" customFormat="1" x14ac:dyDescent="0.3">
      <c r="A121">
        <v>45755</v>
      </c>
      <c r="B121" s="4">
        <v>101878</v>
      </c>
      <c r="C121">
        <v>9</v>
      </c>
      <c r="D121">
        <v>2026</v>
      </c>
      <c r="E121">
        <v>6215</v>
      </c>
      <c r="F121">
        <v>0</v>
      </c>
      <c r="G121">
        <v>293.52500000000003</v>
      </c>
      <c r="H121">
        <v>279.68600000000004</v>
      </c>
      <c r="I121">
        <v>279.68600000000004</v>
      </c>
      <c r="J121">
        <v>293.52500000000003</v>
      </c>
      <c r="K121">
        <v>0</v>
      </c>
      <c r="L121">
        <v>6215</v>
      </c>
      <c r="M121">
        <v>0</v>
      </c>
      <c r="N121">
        <v>0</v>
      </c>
      <c r="P121">
        <v>294.33800000000002</v>
      </c>
      <c r="Q121">
        <v>0</v>
      </c>
      <c r="R121">
        <v>138674</v>
      </c>
      <c r="S121">
        <v>471.13900000000001</v>
      </c>
      <c r="U121">
        <v>0</v>
      </c>
      <c r="V121">
        <v>41.858000000000004</v>
      </c>
      <c r="W121">
        <v>26015</v>
      </c>
      <c r="X121">
        <v>26015</v>
      </c>
      <c r="Z121">
        <v>0</v>
      </c>
      <c r="AC121">
        <v>0</v>
      </c>
      <c r="AD121" t="s">
        <v>427</v>
      </c>
      <c r="AE121">
        <v>0</v>
      </c>
      <c r="AH121">
        <v>0</v>
      </c>
      <c r="AI121">
        <v>0</v>
      </c>
      <c r="AJ121">
        <v>6215</v>
      </c>
      <c r="AK121" t="s">
        <v>753</v>
      </c>
      <c r="AL121" t="s">
        <v>541</v>
      </c>
      <c r="AM121">
        <v>0</v>
      </c>
      <c r="AN121">
        <v>0</v>
      </c>
      <c r="AO121">
        <v>0</v>
      </c>
      <c r="AP121">
        <v>0</v>
      </c>
      <c r="AQ121">
        <v>0</v>
      </c>
      <c r="AS121">
        <v>0</v>
      </c>
      <c r="AT121">
        <v>0</v>
      </c>
      <c r="AU121">
        <v>0</v>
      </c>
      <c r="AV121">
        <v>0</v>
      </c>
      <c r="AW121">
        <v>3385861</v>
      </c>
      <c r="AX121">
        <v>3339880</v>
      </c>
      <c r="AY121">
        <v>0</v>
      </c>
      <c r="AZ121">
        <v>138674</v>
      </c>
      <c r="BA121">
        <v>0</v>
      </c>
      <c r="BB121">
        <v>0</v>
      </c>
      <c r="BC121">
        <v>0</v>
      </c>
      <c r="BD121">
        <v>0</v>
      </c>
      <c r="BE121">
        <v>0</v>
      </c>
      <c r="BF121">
        <v>2955190</v>
      </c>
      <c r="BG121">
        <v>0</v>
      </c>
      <c r="BJ121">
        <v>0</v>
      </c>
      <c r="BK121">
        <v>0</v>
      </c>
      <c r="BL121">
        <v>0</v>
      </c>
      <c r="BM121">
        <v>0</v>
      </c>
      <c r="BN121">
        <v>0</v>
      </c>
      <c r="BO121">
        <v>0</v>
      </c>
      <c r="BP121">
        <v>0</v>
      </c>
      <c r="BQ121">
        <v>880</v>
      </c>
      <c r="BS121">
        <v>0</v>
      </c>
      <c r="BT121">
        <v>0</v>
      </c>
      <c r="BU121">
        <v>0</v>
      </c>
      <c r="BV121">
        <v>0</v>
      </c>
      <c r="BW121">
        <v>0</v>
      </c>
      <c r="BY121">
        <v>0</v>
      </c>
      <c r="CA121">
        <v>0</v>
      </c>
      <c r="CB121">
        <v>0</v>
      </c>
      <c r="CC121">
        <v>0</v>
      </c>
      <c r="CD121">
        <v>0</v>
      </c>
      <c r="CE121">
        <v>0</v>
      </c>
      <c r="CF121">
        <v>0</v>
      </c>
      <c r="CG121">
        <v>0</v>
      </c>
      <c r="CH121">
        <v>46727</v>
      </c>
      <c r="CI121">
        <v>0</v>
      </c>
      <c r="CJ121">
        <v>4</v>
      </c>
      <c r="CK121">
        <v>0</v>
      </c>
      <c r="CL121">
        <v>0</v>
      </c>
      <c r="CN121">
        <v>0</v>
      </c>
      <c r="CO121">
        <v>1</v>
      </c>
      <c r="CP121">
        <v>0</v>
      </c>
      <c r="CQ121">
        <v>0</v>
      </c>
      <c r="CR121">
        <v>293.52500000000003</v>
      </c>
      <c r="CS121">
        <v>0</v>
      </c>
      <c r="CT121">
        <v>0</v>
      </c>
      <c r="CU121">
        <v>0</v>
      </c>
      <c r="CV121">
        <v>0</v>
      </c>
      <c r="CW121">
        <v>0</v>
      </c>
      <c r="CX121">
        <v>0</v>
      </c>
      <c r="CY121">
        <v>0</v>
      </c>
      <c r="CZ121">
        <v>0</v>
      </c>
      <c r="DB121">
        <v>1738248</v>
      </c>
      <c r="DC121">
        <v>0</v>
      </c>
      <c r="DD121">
        <v>0</v>
      </c>
      <c r="DE121">
        <v>392477</v>
      </c>
      <c r="DF121">
        <v>392477</v>
      </c>
      <c r="DG121">
        <v>63.15</v>
      </c>
      <c r="DH121">
        <v>0</v>
      </c>
      <c r="DI121">
        <v>0</v>
      </c>
      <c r="DK121">
        <v>3775</v>
      </c>
      <c r="DL121">
        <v>0</v>
      </c>
      <c r="DM121">
        <v>280342</v>
      </c>
      <c r="DN121">
        <v>746</v>
      </c>
      <c r="DO121">
        <v>0</v>
      </c>
      <c r="DP121">
        <v>0</v>
      </c>
      <c r="DQ121">
        <v>0</v>
      </c>
      <c r="DR121">
        <v>0</v>
      </c>
      <c r="DS121">
        <v>0</v>
      </c>
      <c r="DT121">
        <v>0</v>
      </c>
      <c r="DU121">
        <v>0</v>
      </c>
      <c r="DV121">
        <v>0</v>
      </c>
      <c r="DW121">
        <v>0</v>
      </c>
      <c r="DX121">
        <v>0</v>
      </c>
      <c r="DY121">
        <v>0</v>
      </c>
      <c r="DZ121">
        <v>0</v>
      </c>
      <c r="EA121">
        <v>0</v>
      </c>
      <c r="EB121">
        <v>0</v>
      </c>
      <c r="EC121">
        <v>1.863</v>
      </c>
      <c r="ED121">
        <v>13315</v>
      </c>
      <c r="EE121">
        <v>0</v>
      </c>
      <c r="EF121">
        <v>0</v>
      </c>
      <c r="EG121">
        <v>0</v>
      </c>
      <c r="EH121">
        <v>267773</v>
      </c>
      <c r="EI121">
        <v>0</v>
      </c>
      <c r="EJ121">
        <v>0</v>
      </c>
      <c r="EK121">
        <v>11.987</v>
      </c>
      <c r="EL121">
        <v>0</v>
      </c>
      <c r="EM121">
        <v>1.0680000000000001</v>
      </c>
      <c r="EN121">
        <v>0.78400000000000003</v>
      </c>
      <c r="EO121">
        <v>0</v>
      </c>
      <c r="EP121">
        <v>0</v>
      </c>
      <c r="EQ121">
        <v>13.839</v>
      </c>
      <c r="ER121">
        <v>0</v>
      </c>
      <c r="ES121">
        <v>43.085000000000001</v>
      </c>
      <c r="ET121">
        <v>0</v>
      </c>
      <c r="EV121">
        <v>0</v>
      </c>
      <c r="EW121">
        <v>0</v>
      </c>
      <c r="EX121">
        <v>0</v>
      </c>
      <c r="EZ121">
        <v>2829440</v>
      </c>
      <c r="FA121">
        <v>0</v>
      </c>
      <c r="FB121">
        <v>2967368</v>
      </c>
      <c r="FC121">
        <v>0</v>
      </c>
      <c r="FD121">
        <v>0</v>
      </c>
      <c r="FE121">
        <v>434981</v>
      </c>
      <c r="FF121">
        <v>75459</v>
      </c>
      <c r="FG121">
        <v>7.0629999999999998E-2</v>
      </c>
      <c r="FH121">
        <v>3.1918000000000002E-2</v>
      </c>
      <c r="FI121">
        <v>0</v>
      </c>
      <c r="FJ121">
        <v>0</v>
      </c>
      <c r="FK121">
        <v>475.49299999999999</v>
      </c>
      <c r="FL121">
        <v>3524535</v>
      </c>
      <c r="FM121">
        <v>0</v>
      </c>
      <c r="FN121">
        <v>0</v>
      </c>
      <c r="FO121">
        <v>12924</v>
      </c>
      <c r="FP121">
        <v>0</v>
      </c>
      <c r="FQ121">
        <v>12924</v>
      </c>
      <c r="FR121">
        <v>12924</v>
      </c>
      <c r="FS121">
        <v>0</v>
      </c>
      <c r="FT121">
        <v>0</v>
      </c>
      <c r="FU121">
        <v>0</v>
      </c>
      <c r="FV121">
        <v>0</v>
      </c>
      <c r="FW121">
        <v>0</v>
      </c>
      <c r="FX121">
        <v>0</v>
      </c>
      <c r="FY121">
        <v>0</v>
      </c>
      <c r="GB121">
        <v>0</v>
      </c>
      <c r="GC121">
        <v>0</v>
      </c>
      <c r="GD121">
        <v>0</v>
      </c>
      <c r="GF121">
        <v>0</v>
      </c>
      <c r="GG121">
        <v>0</v>
      </c>
      <c r="GH121">
        <v>0</v>
      </c>
      <c r="GI121">
        <v>0</v>
      </c>
      <c r="GK121">
        <v>0</v>
      </c>
      <c r="GL121">
        <v>0</v>
      </c>
      <c r="GM121">
        <v>0</v>
      </c>
      <c r="GN121">
        <v>0</v>
      </c>
      <c r="GO121">
        <v>0</v>
      </c>
      <c r="GQ121">
        <v>0</v>
      </c>
      <c r="GR121">
        <v>0</v>
      </c>
      <c r="GS121">
        <v>0</v>
      </c>
      <c r="GT121">
        <v>0</v>
      </c>
      <c r="HB121">
        <v>379934357</v>
      </c>
      <c r="HC121">
        <v>3.9798E-2</v>
      </c>
      <c r="HD121">
        <v>46727</v>
      </c>
      <c r="HE121">
        <v>0</v>
      </c>
      <c r="HF121">
        <v>375898</v>
      </c>
      <c r="HG121">
        <v>0</v>
      </c>
      <c r="HH121">
        <v>102829</v>
      </c>
      <c r="HI121">
        <v>0</v>
      </c>
      <c r="HJ121">
        <v>38635</v>
      </c>
      <c r="HK121">
        <v>0</v>
      </c>
      <c r="HL121">
        <v>0</v>
      </c>
      <c r="HM121">
        <v>0</v>
      </c>
      <c r="HN121">
        <v>0</v>
      </c>
      <c r="HO121">
        <v>0</v>
      </c>
      <c r="HP121">
        <v>0</v>
      </c>
      <c r="HQ121">
        <v>0</v>
      </c>
      <c r="HR121">
        <v>0</v>
      </c>
      <c r="HS121">
        <v>2828694</v>
      </c>
      <c r="HT121">
        <v>75459</v>
      </c>
      <c r="HW121">
        <v>0</v>
      </c>
      <c r="HX121">
        <v>54</v>
      </c>
      <c r="HY121">
        <v>33</v>
      </c>
      <c r="HZ121">
        <v>64</v>
      </c>
      <c r="IA121">
        <v>49</v>
      </c>
      <c r="IB121">
        <v>52</v>
      </c>
      <c r="IC121">
        <v>252</v>
      </c>
      <c r="ID121">
        <v>0</v>
      </c>
      <c r="IE121">
        <v>0</v>
      </c>
      <c r="IF121">
        <v>0</v>
      </c>
      <c r="IG121">
        <v>0</v>
      </c>
      <c r="IH121">
        <v>165.453</v>
      </c>
      <c r="II121">
        <v>0</v>
      </c>
      <c r="IJ121">
        <v>41.858000000000004</v>
      </c>
      <c r="IK121">
        <v>0</v>
      </c>
      <c r="IL121">
        <v>0</v>
      </c>
      <c r="IM121">
        <v>0</v>
      </c>
      <c r="IN121">
        <v>0</v>
      </c>
      <c r="IO121">
        <v>0</v>
      </c>
      <c r="IP121">
        <v>0</v>
      </c>
      <c r="IQ121">
        <v>41.858000000000004</v>
      </c>
      <c r="IR121">
        <v>26015</v>
      </c>
      <c r="IS121">
        <v>0</v>
      </c>
      <c r="IT121">
        <v>0</v>
      </c>
      <c r="IU121">
        <v>0</v>
      </c>
      <c r="IV121">
        <v>0</v>
      </c>
      <c r="IW121">
        <v>6215</v>
      </c>
      <c r="IX121">
        <v>0</v>
      </c>
      <c r="IY121">
        <v>0</v>
      </c>
      <c r="IZ121">
        <v>0</v>
      </c>
      <c r="JA121">
        <v>0</v>
      </c>
      <c r="JB121">
        <v>0</v>
      </c>
      <c r="JC121">
        <v>0</v>
      </c>
      <c r="JD121">
        <v>0</v>
      </c>
      <c r="JE121">
        <v>0</v>
      </c>
      <c r="JF121">
        <v>0</v>
      </c>
      <c r="JG121">
        <v>0</v>
      </c>
      <c r="JH121">
        <v>0</v>
      </c>
      <c r="JJ121">
        <v>0</v>
      </c>
      <c r="JK121">
        <v>0</v>
      </c>
      <c r="JL121">
        <v>0</v>
      </c>
      <c r="JM121">
        <v>0</v>
      </c>
      <c r="JO121">
        <v>0</v>
      </c>
      <c r="JP121">
        <v>0</v>
      </c>
      <c r="JQ121">
        <v>0</v>
      </c>
      <c r="JR121">
        <v>0</v>
      </c>
      <c r="JS121">
        <v>0</v>
      </c>
      <c r="JT121">
        <v>0</v>
      </c>
      <c r="JU121">
        <v>0</v>
      </c>
      <c r="JW121">
        <v>0</v>
      </c>
      <c r="JX121">
        <v>0</v>
      </c>
      <c r="JY121">
        <v>0</v>
      </c>
      <c r="JZ121">
        <v>0</v>
      </c>
      <c r="KD121">
        <v>0</v>
      </c>
      <c r="KE121">
        <v>7559</v>
      </c>
      <c r="KG121">
        <v>0</v>
      </c>
      <c r="KH121">
        <v>0</v>
      </c>
      <c r="KI121">
        <v>0</v>
      </c>
      <c r="KJ121">
        <v>0</v>
      </c>
      <c r="KK121">
        <v>0</v>
      </c>
      <c r="KL121">
        <v>0</v>
      </c>
      <c r="KM121">
        <v>0</v>
      </c>
      <c r="KN121">
        <v>0</v>
      </c>
      <c r="KO121">
        <v>0</v>
      </c>
      <c r="KP121">
        <v>0</v>
      </c>
      <c r="KQ121">
        <v>0</v>
      </c>
      <c r="KS121">
        <v>0</v>
      </c>
      <c r="KT121">
        <v>0</v>
      </c>
      <c r="KU121">
        <v>0</v>
      </c>
      <c r="KW121">
        <v>0</v>
      </c>
      <c r="KX121">
        <v>0</v>
      </c>
      <c r="KY121">
        <v>0</v>
      </c>
      <c r="KZ121">
        <v>0</v>
      </c>
      <c r="LA121">
        <v>0</v>
      </c>
      <c r="LB121">
        <v>0</v>
      </c>
      <c r="LD121">
        <v>0</v>
      </c>
      <c r="LE121">
        <v>0</v>
      </c>
      <c r="LF121">
        <v>0</v>
      </c>
      <c r="LG121">
        <v>0</v>
      </c>
      <c r="LH121">
        <v>0</v>
      </c>
      <c r="LI121">
        <v>0</v>
      </c>
      <c r="LJ121">
        <v>241.48400000000001</v>
      </c>
      <c r="LK121">
        <v>1</v>
      </c>
      <c r="LL121">
        <v>33540</v>
      </c>
      <c r="LM121">
        <v>5095</v>
      </c>
      <c r="LN121">
        <v>0</v>
      </c>
      <c r="LO121">
        <v>0</v>
      </c>
      <c r="LP121">
        <v>0</v>
      </c>
      <c r="LQ121">
        <v>0</v>
      </c>
      <c r="LR121">
        <v>0</v>
      </c>
      <c r="LS121">
        <v>0</v>
      </c>
      <c r="LT121">
        <v>0</v>
      </c>
      <c r="LU121">
        <v>0</v>
      </c>
      <c r="LV121">
        <v>0</v>
      </c>
      <c r="LW121">
        <v>0</v>
      </c>
      <c r="LX121">
        <v>0</v>
      </c>
      <c r="LY121">
        <v>0</v>
      </c>
      <c r="LZ121">
        <v>0</v>
      </c>
      <c r="MA121">
        <v>0</v>
      </c>
      <c r="MB121">
        <v>0</v>
      </c>
      <c r="MC121">
        <v>0</v>
      </c>
      <c r="MD121">
        <v>0</v>
      </c>
      <c r="ME121">
        <v>0</v>
      </c>
      <c r="MF121">
        <v>0</v>
      </c>
      <c r="MG121">
        <v>3385861</v>
      </c>
      <c r="MH121">
        <v>0</v>
      </c>
      <c r="MI121">
        <v>0</v>
      </c>
      <c r="MJ121">
        <v>0</v>
      </c>
      <c r="MK121">
        <v>0</v>
      </c>
      <c r="ML121">
        <v>0</v>
      </c>
    </row>
    <row r="122" spans="1:350" customFormat="1" x14ac:dyDescent="0.3">
      <c r="A122" s="8" t="s">
        <v>760</v>
      </c>
      <c r="B122" s="6">
        <v>101879</v>
      </c>
      <c r="C122" s="5"/>
      <c r="D122" s="5"/>
      <c r="E122" s="7">
        <v>6215</v>
      </c>
      <c r="F122" s="7">
        <v>0</v>
      </c>
      <c r="G122" s="7">
        <v>0</v>
      </c>
      <c r="H122" s="7">
        <v>0</v>
      </c>
      <c r="I122" s="7">
        <v>0</v>
      </c>
      <c r="J122" s="7">
        <v>0</v>
      </c>
      <c r="K122" s="7">
        <v>0</v>
      </c>
      <c r="L122" s="7">
        <v>6215</v>
      </c>
      <c r="M122" s="7">
        <v>0</v>
      </c>
      <c r="N122" s="7">
        <v>0</v>
      </c>
      <c r="O122" s="7">
        <v>0</v>
      </c>
      <c r="P122" s="7">
        <v>0</v>
      </c>
      <c r="Q122" s="7">
        <v>0</v>
      </c>
      <c r="R122" s="7">
        <v>0</v>
      </c>
      <c r="S122" s="7">
        <v>0</v>
      </c>
      <c r="T122" s="7">
        <v>0</v>
      </c>
      <c r="U122" s="7">
        <v>0</v>
      </c>
      <c r="V122" s="7">
        <v>0</v>
      </c>
      <c r="W122" s="7">
        <v>0</v>
      </c>
      <c r="X122" s="7">
        <v>0</v>
      </c>
      <c r="Y122" s="7">
        <v>0</v>
      </c>
      <c r="Z122" s="7">
        <v>0</v>
      </c>
      <c r="AA122" s="7">
        <v>0</v>
      </c>
      <c r="AB122" s="7">
        <v>0</v>
      </c>
      <c r="AC122" s="7">
        <v>0</v>
      </c>
      <c r="AD122" s="7">
        <v>0</v>
      </c>
      <c r="AE122" s="7">
        <v>0</v>
      </c>
      <c r="AF122" s="7">
        <v>0</v>
      </c>
      <c r="AG122" s="7">
        <v>0</v>
      </c>
      <c r="AH122" s="7">
        <v>0</v>
      </c>
      <c r="AI122" s="7">
        <v>0</v>
      </c>
      <c r="AJ122" s="7">
        <v>0</v>
      </c>
      <c r="AK122" s="7">
        <v>0</v>
      </c>
      <c r="AL122" s="7" t="s">
        <v>757</v>
      </c>
      <c r="AM122" s="7">
        <v>0</v>
      </c>
      <c r="AN122" s="7">
        <v>0</v>
      </c>
      <c r="AO122" s="7">
        <v>0</v>
      </c>
      <c r="AP122" s="7">
        <v>0</v>
      </c>
      <c r="AQ122" s="7">
        <v>0</v>
      </c>
      <c r="AR122" s="7">
        <v>0</v>
      </c>
      <c r="AS122" s="7">
        <v>0</v>
      </c>
      <c r="AT122" s="7">
        <v>0</v>
      </c>
      <c r="AU122" s="7">
        <v>0</v>
      </c>
      <c r="AV122" s="7">
        <v>0</v>
      </c>
      <c r="AW122" s="7">
        <v>0</v>
      </c>
      <c r="AX122" s="7">
        <v>0</v>
      </c>
      <c r="AY122" s="7">
        <v>0</v>
      </c>
      <c r="AZ122" s="7">
        <v>0</v>
      </c>
      <c r="BA122" s="7">
        <v>0</v>
      </c>
      <c r="BB122" s="7">
        <v>0</v>
      </c>
      <c r="BC122" s="7">
        <v>0</v>
      </c>
      <c r="BD122" s="7">
        <v>0</v>
      </c>
      <c r="BE122" s="7">
        <v>0</v>
      </c>
      <c r="BF122" s="7">
        <v>0</v>
      </c>
      <c r="BG122" s="7">
        <v>0</v>
      </c>
      <c r="BH122" s="7">
        <v>0</v>
      </c>
      <c r="BI122" s="7">
        <v>0</v>
      </c>
      <c r="BJ122" s="7">
        <v>0</v>
      </c>
      <c r="BK122" s="7">
        <v>0</v>
      </c>
      <c r="BL122" s="7">
        <v>0</v>
      </c>
      <c r="BM122" s="7">
        <v>0</v>
      </c>
      <c r="BN122" s="7">
        <v>0</v>
      </c>
      <c r="BO122" s="7">
        <v>0</v>
      </c>
      <c r="BP122" s="7">
        <v>0</v>
      </c>
      <c r="BQ122" s="7">
        <v>0</v>
      </c>
      <c r="BR122" s="7">
        <v>0</v>
      </c>
      <c r="BS122" s="7">
        <v>0</v>
      </c>
      <c r="BT122" s="7">
        <v>0</v>
      </c>
      <c r="BU122" s="7">
        <v>0</v>
      </c>
      <c r="BV122" s="7">
        <v>0</v>
      </c>
      <c r="BW122" s="7">
        <v>0</v>
      </c>
      <c r="BX122" s="7">
        <v>0</v>
      </c>
      <c r="BY122" s="7">
        <v>0</v>
      </c>
      <c r="BZ122" s="7">
        <v>0</v>
      </c>
      <c r="CA122" s="7">
        <v>0</v>
      </c>
      <c r="CB122" s="7">
        <v>0</v>
      </c>
      <c r="CC122" s="7">
        <v>0</v>
      </c>
      <c r="CD122" s="7">
        <v>0</v>
      </c>
      <c r="CE122" s="7">
        <v>0</v>
      </c>
      <c r="CF122" s="7">
        <v>0</v>
      </c>
      <c r="CG122" s="7">
        <v>0</v>
      </c>
      <c r="CH122" s="7">
        <v>0</v>
      </c>
      <c r="CI122" s="7">
        <v>0</v>
      </c>
      <c r="CJ122" s="7">
        <v>0</v>
      </c>
      <c r="CK122" s="7">
        <v>0</v>
      </c>
      <c r="CL122" s="7">
        <v>0</v>
      </c>
      <c r="CM122" s="7">
        <v>0</v>
      </c>
      <c r="CN122" s="7">
        <v>0</v>
      </c>
      <c r="CO122" s="7">
        <v>0</v>
      </c>
      <c r="CP122" s="7">
        <v>0</v>
      </c>
      <c r="CQ122" s="7">
        <v>0</v>
      </c>
      <c r="CR122" s="7">
        <v>0</v>
      </c>
      <c r="CS122" s="7">
        <v>0</v>
      </c>
      <c r="CT122" s="7">
        <v>0</v>
      </c>
      <c r="CU122" s="7">
        <v>0</v>
      </c>
      <c r="CV122" s="7">
        <v>0</v>
      </c>
      <c r="CW122" s="7">
        <v>0</v>
      </c>
      <c r="CX122" s="7">
        <v>0</v>
      </c>
      <c r="CY122" s="7">
        <v>0</v>
      </c>
      <c r="CZ122" s="7">
        <v>0</v>
      </c>
      <c r="DA122" s="7">
        <v>0</v>
      </c>
      <c r="DB122" s="7">
        <v>0</v>
      </c>
      <c r="DC122" s="7">
        <v>0</v>
      </c>
      <c r="DD122" s="7">
        <v>0</v>
      </c>
      <c r="DE122" s="7">
        <v>0</v>
      </c>
      <c r="DF122" s="7">
        <v>0</v>
      </c>
      <c r="DG122" s="7">
        <v>0</v>
      </c>
      <c r="DH122" s="7">
        <v>0</v>
      </c>
      <c r="DI122" s="7">
        <v>0</v>
      </c>
      <c r="DJ122" s="7">
        <v>0</v>
      </c>
      <c r="DK122" s="7">
        <v>0</v>
      </c>
      <c r="DL122" s="7">
        <v>0</v>
      </c>
      <c r="DM122" s="7">
        <v>0</v>
      </c>
      <c r="DN122" s="7">
        <v>0</v>
      </c>
      <c r="DO122" s="7">
        <v>0</v>
      </c>
      <c r="DP122" s="7">
        <v>0</v>
      </c>
      <c r="DQ122" s="7">
        <v>0</v>
      </c>
      <c r="DR122" s="7">
        <v>0</v>
      </c>
      <c r="DS122" s="7">
        <v>0</v>
      </c>
      <c r="DT122" s="7">
        <v>0</v>
      </c>
      <c r="DU122" s="7">
        <v>0</v>
      </c>
      <c r="DV122" s="7">
        <v>0</v>
      </c>
      <c r="DW122" s="7">
        <v>0</v>
      </c>
      <c r="DX122" s="7">
        <v>0</v>
      </c>
      <c r="DY122" s="7">
        <v>0</v>
      </c>
      <c r="DZ122" s="7">
        <v>0</v>
      </c>
      <c r="EA122" s="7">
        <v>0</v>
      </c>
      <c r="EB122" s="7">
        <v>0</v>
      </c>
      <c r="EC122" s="7">
        <v>0</v>
      </c>
      <c r="ED122" s="7">
        <v>0</v>
      </c>
      <c r="EE122" s="7">
        <v>0</v>
      </c>
      <c r="EF122" s="7">
        <v>0</v>
      </c>
      <c r="EG122" s="7">
        <v>0</v>
      </c>
      <c r="EH122" s="7">
        <v>0</v>
      </c>
      <c r="EI122" s="7">
        <v>0</v>
      </c>
      <c r="EJ122" s="7">
        <v>0</v>
      </c>
      <c r="EK122" s="7">
        <v>0</v>
      </c>
      <c r="EL122" s="7">
        <v>0</v>
      </c>
      <c r="EM122" s="7">
        <v>0</v>
      </c>
      <c r="EN122" s="7">
        <v>0</v>
      </c>
      <c r="EO122" s="7">
        <v>0</v>
      </c>
      <c r="EP122" s="7">
        <v>0</v>
      </c>
      <c r="EQ122" s="7">
        <v>0</v>
      </c>
      <c r="ER122" s="7">
        <v>0</v>
      </c>
      <c r="ES122" s="7">
        <v>0</v>
      </c>
      <c r="ET122" s="7">
        <v>0</v>
      </c>
      <c r="EU122" s="7">
        <v>0</v>
      </c>
      <c r="EV122" s="7">
        <v>0</v>
      </c>
      <c r="EW122" s="7">
        <v>0</v>
      </c>
      <c r="EX122" s="7">
        <v>0</v>
      </c>
      <c r="EY122" s="7">
        <v>0</v>
      </c>
      <c r="EZ122" s="7">
        <v>0</v>
      </c>
      <c r="FA122" s="7">
        <v>0</v>
      </c>
      <c r="FB122" s="7">
        <v>0</v>
      </c>
      <c r="FC122" s="7">
        <v>0</v>
      </c>
      <c r="FD122" s="7">
        <v>0</v>
      </c>
      <c r="FE122" s="7">
        <v>0</v>
      </c>
      <c r="FF122" s="7">
        <v>0</v>
      </c>
      <c r="FG122" s="7">
        <v>7.0629999999999998E-2</v>
      </c>
      <c r="FH122" s="7">
        <v>3.1918000000000002E-2</v>
      </c>
      <c r="FI122" s="7">
        <v>0</v>
      </c>
      <c r="FJ122" s="7">
        <v>0</v>
      </c>
      <c r="FK122" s="7">
        <v>0</v>
      </c>
      <c r="FL122" s="7">
        <v>0</v>
      </c>
      <c r="FM122" s="7">
        <v>0</v>
      </c>
      <c r="FN122" s="7">
        <v>0</v>
      </c>
      <c r="FO122" s="7">
        <v>0</v>
      </c>
      <c r="FP122" s="7">
        <v>0</v>
      </c>
      <c r="FQ122" s="7">
        <v>0</v>
      </c>
      <c r="FR122" s="7">
        <v>0</v>
      </c>
      <c r="FS122" s="7">
        <v>0</v>
      </c>
      <c r="FT122" s="7">
        <v>0</v>
      </c>
      <c r="FU122" s="7">
        <v>0</v>
      </c>
      <c r="FV122" s="7">
        <v>0</v>
      </c>
      <c r="FW122" s="7">
        <v>0</v>
      </c>
      <c r="FX122" s="7">
        <v>0</v>
      </c>
      <c r="FY122" s="7">
        <v>0</v>
      </c>
      <c r="FZ122" s="7">
        <v>0</v>
      </c>
      <c r="GA122" s="7">
        <v>0</v>
      </c>
      <c r="GB122" s="7">
        <v>0</v>
      </c>
      <c r="GC122" s="7">
        <v>0</v>
      </c>
      <c r="GD122" s="7">
        <v>0</v>
      </c>
      <c r="GE122" s="7">
        <v>0</v>
      </c>
      <c r="GF122" s="7">
        <v>0</v>
      </c>
      <c r="GG122" s="7">
        <v>0</v>
      </c>
      <c r="GH122" s="7">
        <v>0</v>
      </c>
      <c r="GI122" s="7">
        <v>0</v>
      </c>
      <c r="GJ122" s="7">
        <v>0</v>
      </c>
      <c r="GK122" s="7">
        <v>0</v>
      </c>
      <c r="GL122" s="7">
        <v>0</v>
      </c>
      <c r="GM122" s="7">
        <v>0</v>
      </c>
      <c r="GN122" s="7">
        <v>0</v>
      </c>
      <c r="GO122" s="7">
        <v>0</v>
      </c>
      <c r="GP122" s="7">
        <v>0</v>
      </c>
      <c r="GQ122" s="7">
        <v>0</v>
      </c>
      <c r="GR122" s="7">
        <v>0</v>
      </c>
      <c r="GS122" s="7">
        <v>0</v>
      </c>
      <c r="GT122" s="7">
        <v>0</v>
      </c>
      <c r="GU122" s="7">
        <v>0</v>
      </c>
      <c r="GV122" s="7">
        <v>0</v>
      </c>
      <c r="GW122" s="7">
        <v>0</v>
      </c>
      <c r="GX122" s="7">
        <v>0</v>
      </c>
      <c r="GY122" s="7">
        <v>0</v>
      </c>
      <c r="GZ122" s="7">
        <v>0</v>
      </c>
      <c r="HA122" s="7">
        <v>0</v>
      </c>
      <c r="HB122" s="7">
        <v>0</v>
      </c>
      <c r="HC122" s="7">
        <v>3.9798E-2</v>
      </c>
      <c r="HD122" s="7">
        <v>0</v>
      </c>
      <c r="HE122" s="7">
        <v>0</v>
      </c>
      <c r="HF122" s="7">
        <v>0</v>
      </c>
      <c r="HG122" s="7">
        <v>0</v>
      </c>
      <c r="HH122" s="7">
        <v>0</v>
      </c>
      <c r="HI122" s="7">
        <v>0</v>
      </c>
      <c r="HJ122" s="7">
        <v>0</v>
      </c>
      <c r="HK122" s="7">
        <v>0</v>
      </c>
      <c r="HL122" s="7">
        <v>0</v>
      </c>
      <c r="HM122" s="7">
        <v>0</v>
      </c>
      <c r="HN122" s="7">
        <v>0</v>
      </c>
      <c r="HO122" s="7">
        <v>0</v>
      </c>
      <c r="HP122" s="7">
        <v>0</v>
      </c>
      <c r="HQ122" s="7">
        <v>0</v>
      </c>
      <c r="HR122" s="7">
        <v>0</v>
      </c>
      <c r="HS122" s="7">
        <v>0</v>
      </c>
      <c r="HT122" s="7">
        <v>0</v>
      </c>
      <c r="HU122" s="7">
        <v>0</v>
      </c>
      <c r="HV122" s="7">
        <v>0</v>
      </c>
      <c r="HW122" s="7">
        <v>0</v>
      </c>
      <c r="HX122" s="7">
        <v>0</v>
      </c>
      <c r="HY122" s="7">
        <v>0</v>
      </c>
      <c r="HZ122" s="7">
        <v>0</v>
      </c>
      <c r="IA122" s="7">
        <v>0</v>
      </c>
      <c r="IB122" s="7">
        <v>0</v>
      </c>
      <c r="IC122" s="7">
        <v>0</v>
      </c>
      <c r="ID122" s="7">
        <v>0</v>
      </c>
      <c r="IE122" s="7">
        <v>0</v>
      </c>
      <c r="IF122" s="7">
        <v>0</v>
      </c>
      <c r="IG122" s="7">
        <v>0</v>
      </c>
      <c r="IH122" s="7">
        <v>0</v>
      </c>
      <c r="II122" s="7">
        <v>0</v>
      </c>
      <c r="IJ122" s="7">
        <v>0</v>
      </c>
      <c r="IK122" s="7">
        <v>0</v>
      </c>
      <c r="IL122" s="7">
        <v>0</v>
      </c>
      <c r="IM122" s="7">
        <v>0</v>
      </c>
      <c r="IN122" s="7">
        <v>0</v>
      </c>
      <c r="IO122" s="7">
        <v>0</v>
      </c>
      <c r="IP122" s="7">
        <v>0</v>
      </c>
      <c r="IQ122" s="7">
        <v>0</v>
      </c>
      <c r="IR122" s="7">
        <v>0</v>
      </c>
      <c r="IS122" s="7">
        <v>0</v>
      </c>
      <c r="IT122" s="7">
        <v>0</v>
      </c>
      <c r="IU122" s="7">
        <v>0</v>
      </c>
      <c r="IV122" s="7">
        <v>0</v>
      </c>
      <c r="IW122" s="7">
        <v>6215</v>
      </c>
      <c r="IX122" s="7">
        <v>0</v>
      </c>
      <c r="IY122" s="7">
        <v>0</v>
      </c>
      <c r="IZ122" s="7">
        <v>0</v>
      </c>
      <c r="JA122" s="7">
        <v>0</v>
      </c>
      <c r="JB122" s="7">
        <v>0</v>
      </c>
      <c r="JC122" s="7">
        <v>0</v>
      </c>
      <c r="JD122" s="7">
        <v>0</v>
      </c>
      <c r="JE122" s="7">
        <v>0</v>
      </c>
      <c r="JF122" s="7">
        <v>0</v>
      </c>
      <c r="JG122" s="7">
        <v>0</v>
      </c>
      <c r="JH122" s="7">
        <v>0</v>
      </c>
      <c r="JI122" s="7">
        <v>0</v>
      </c>
      <c r="JJ122" s="7">
        <v>0</v>
      </c>
      <c r="JK122" s="7">
        <v>0</v>
      </c>
      <c r="JL122" s="7">
        <v>0</v>
      </c>
      <c r="JM122" s="7">
        <v>0</v>
      </c>
      <c r="JN122" s="7">
        <v>0</v>
      </c>
      <c r="JO122" s="7">
        <v>0</v>
      </c>
      <c r="JP122" s="7">
        <v>0</v>
      </c>
      <c r="JQ122" s="7">
        <v>0</v>
      </c>
      <c r="JR122" s="7">
        <v>0</v>
      </c>
      <c r="JS122" s="7">
        <v>0</v>
      </c>
      <c r="JT122" s="7">
        <v>0</v>
      </c>
      <c r="JU122" s="7">
        <v>0</v>
      </c>
      <c r="JV122" s="7">
        <v>0</v>
      </c>
      <c r="JW122" s="7">
        <v>0</v>
      </c>
      <c r="JX122" s="7">
        <v>0</v>
      </c>
      <c r="JY122" s="7">
        <v>0</v>
      </c>
      <c r="JZ122" s="7">
        <v>0</v>
      </c>
      <c r="KA122" s="7">
        <v>0</v>
      </c>
      <c r="KB122" s="7">
        <v>0</v>
      </c>
      <c r="KC122" s="7">
        <v>0</v>
      </c>
      <c r="KD122" s="7">
        <v>0</v>
      </c>
      <c r="KE122" s="7">
        <v>7559</v>
      </c>
      <c r="KF122" s="7">
        <v>0</v>
      </c>
      <c r="KG122" s="7">
        <v>0</v>
      </c>
      <c r="KH122" s="7">
        <v>0</v>
      </c>
      <c r="KI122" s="7">
        <v>0</v>
      </c>
      <c r="KJ122" s="7">
        <v>0</v>
      </c>
      <c r="KK122" s="7">
        <v>0</v>
      </c>
      <c r="KL122" s="7">
        <v>0</v>
      </c>
      <c r="KM122" s="7">
        <v>0</v>
      </c>
      <c r="KN122" s="7">
        <v>0</v>
      </c>
      <c r="KO122" s="7">
        <v>0</v>
      </c>
      <c r="KP122" s="7">
        <v>0</v>
      </c>
      <c r="KQ122" s="7">
        <v>0</v>
      </c>
      <c r="KR122" s="7">
        <v>0</v>
      </c>
      <c r="KS122" s="7">
        <v>0</v>
      </c>
      <c r="KT122" s="7">
        <v>0</v>
      </c>
      <c r="KU122" s="7">
        <v>0</v>
      </c>
      <c r="KV122" s="7">
        <v>0</v>
      </c>
      <c r="KW122" s="7">
        <v>0</v>
      </c>
      <c r="KX122" s="7">
        <v>0</v>
      </c>
      <c r="KY122" s="7">
        <v>0</v>
      </c>
      <c r="KZ122" s="7">
        <v>0</v>
      </c>
      <c r="LA122" s="7">
        <v>0</v>
      </c>
      <c r="LB122" s="7">
        <v>0</v>
      </c>
      <c r="LC122" s="7">
        <v>0</v>
      </c>
      <c r="LD122" s="7">
        <v>0</v>
      </c>
      <c r="LE122" s="7">
        <v>0</v>
      </c>
      <c r="LF122" s="7">
        <v>0</v>
      </c>
      <c r="LG122" s="7">
        <v>0</v>
      </c>
      <c r="LH122" s="7">
        <v>0</v>
      </c>
      <c r="LI122" s="7">
        <v>0</v>
      </c>
      <c r="LJ122" s="7">
        <v>0</v>
      </c>
      <c r="LK122" s="7">
        <v>0</v>
      </c>
      <c r="LL122" s="7">
        <v>0</v>
      </c>
      <c r="LM122" s="7">
        <v>0</v>
      </c>
      <c r="LN122" s="7">
        <v>0</v>
      </c>
      <c r="LO122" s="7">
        <v>0</v>
      </c>
      <c r="LP122" s="7">
        <v>0</v>
      </c>
      <c r="LQ122" s="7">
        <v>0</v>
      </c>
      <c r="LR122" s="7">
        <v>0</v>
      </c>
      <c r="LS122" s="7">
        <v>0</v>
      </c>
      <c r="LT122" s="7">
        <v>0</v>
      </c>
      <c r="LU122" s="7">
        <v>0</v>
      </c>
      <c r="LV122" s="7">
        <v>0</v>
      </c>
      <c r="LW122" s="7">
        <v>0</v>
      </c>
      <c r="LX122" s="7">
        <v>0</v>
      </c>
      <c r="LY122" s="7">
        <v>0</v>
      </c>
      <c r="LZ122" s="7">
        <v>0</v>
      </c>
      <c r="MA122" s="7">
        <v>0</v>
      </c>
      <c r="MB122" s="7">
        <v>0</v>
      </c>
      <c r="MC122" s="7">
        <v>0</v>
      </c>
      <c r="MD122" s="7">
        <v>0</v>
      </c>
      <c r="ME122" s="7">
        <v>0</v>
      </c>
      <c r="MF122" s="7">
        <v>0</v>
      </c>
      <c r="MG122" s="7">
        <v>0</v>
      </c>
      <c r="MH122" s="7">
        <v>0</v>
      </c>
      <c r="MI122" s="7">
        <v>0</v>
      </c>
      <c r="MJ122" s="7">
        <v>0</v>
      </c>
      <c r="MK122" s="7">
        <v>0</v>
      </c>
      <c r="ML122" s="7">
        <v>0</v>
      </c>
    </row>
    <row r="123" spans="1:350" customFormat="1" x14ac:dyDescent="0.3">
      <c r="A123">
        <v>45755</v>
      </c>
      <c r="B123" s="4">
        <v>101881</v>
      </c>
      <c r="C123">
        <v>9</v>
      </c>
      <c r="D123">
        <v>2026</v>
      </c>
      <c r="E123">
        <v>6215</v>
      </c>
      <c r="F123">
        <v>0</v>
      </c>
      <c r="G123">
        <v>32.075000000000003</v>
      </c>
      <c r="H123">
        <v>26.245000000000001</v>
      </c>
      <c r="I123">
        <v>26.245000000000001</v>
      </c>
      <c r="J123">
        <v>32.075000000000003</v>
      </c>
      <c r="K123">
        <v>0</v>
      </c>
      <c r="L123">
        <v>6215</v>
      </c>
      <c r="M123">
        <v>0</v>
      </c>
      <c r="N123">
        <v>0</v>
      </c>
      <c r="P123">
        <v>32.075000000000003</v>
      </c>
      <c r="Q123">
        <v>0</v>
      </c>
      <c r="R123">
        <v>15112</v>
      </c>
      <c r="S123">
        <v>471.13900000000001</v>
      </c>
      <c r="U123">
        <v>0</v>
      </c>
      <c r="V123">
        <v>10.513</v>
      </c>
      <c r="W123">
        <v>6534</v>
      </c>
      <c r="X123">
        <v>6534</v>
      </c>
      <c r="Z123">
        <v>0</v>
      </c>
      <c r="AC123">
        <v>0</v>
      </c>
      <c r="AD123" t="s">
        <v>427</v>
      </c>
      <c r="AE123">
        <v>0</v>
      </c>
      <c r="AH123">
        <v>0</v>
      </c>
      <c r="AI123">
        <v>0</v>
      </c>
      <c r="AJ123">
        <v>6215</v>
      </c>
      <c r="AK123" t="s">
        <v>753</v>
      </c>
      <c r="AL123" t="s">
        <v>603</v>
      </c>
      <c r="AM123">
        <v>0</v>
      </c>
      <c r="AN123">
        <v>0</v>
      </c>
      <c r="AO123">
        <v>0</v>
      </c>
      <c r="AP123">
        <v>0</v>
      </c>
      <c r="AQ123">
        <v>0</v>
      </c>
      <c r="AS123">
        <v>0</v>
      </c>
      <c r="AT123">
        <v>0</v>
      </c>
      <c r="AU123">
        <v>0</v>
      </c>
      <c r="AV123">
        <v>0</v>
      </c>
      <c r="AW123">
        <v>419437</v>
      </c>
      <c r="AX123">
        <v>419729</v>
      </c>
      <c r="AY123">
        <v>0</v>
      </c>
      <c r="AZ123">
        <v>15112</v>
      </c>
      <c r="BA123">
        <v>0</v>
      </c>
      <c r="BB123">
        <v>0</v>
      </c>
      <c r="BC123">
        <v>0</v>
      </c>
      <c r="BD123">
        <v>0</v>
      </c>
      <c r="BE123">
        <v>0</v>
      </c>
      <c r="BF123">
        <v>370795</v>
      </c>
      <c r="BG123">
        <v>0</v>
      </c>
      <c r="BJ123">
        <v>0</v>
      </c>
      <c r="BK123">
        <v>0</v>
      </c>
      <c r="BL123">
        <v>0</v>
      </c>
      <c r="BM123">
        <v>0</v>
      </c>
      <c r="BN123">
        <v>0</v>
      </c>
      <c r="BO123">
        <v>0</v>
      </c>
      <c r="BP123">
        <v>0</v>
      </c>
      <c r="BQ123">
        <v>927</v>
      </c>
      <c r="BS123">
        <v>0</v>
      </c>
      <c r="BT123">
        <v>0</v>
      </c>
      <c r="BU123">
        <v>0</v>
      </c>
      <c r="BV123">
        <v>0</v>
      </c>
      <c r="BW123">
        <v>0</v>
      </c>
      <c r="BY123">
        <v>0</v>
      </c>
      <c r="CA123">
        <v>0</v>
      </c>
      <c r="CB123">
        <v>0</v>
      </c>
      <c r="CC123">
        <v>0</v>
      </c>
      <c r="CD123">
        <v>0</v>
      </c>
      <c r="CE123">
        <v>0</v>
      </c>
      <c r="CF123">
        <v>0</v>
      </c>
      <c r="CG123">
        <v>0</v>
      </c>
      <c r="CH123">
        <v>0</v>
      </c>
      <c r="CI123">
        <v>0</v>
      </c>
      <c r="CJ123">
        <v>4</v>
      </c>
      <c r="CK123">
        <v>0</v>
      </c>
      <c r="CL123">
        <v>0</v>
      </c>
      <c r="CN123">
        <v>0</v>
      </c>
      <c r="CO123">
        <v>1</v>
      </c>
      <c r="CP123">
        <v>0</v>
      </c>
      <c r="CQ123">
        <v>0</v>
      </c>
      <c r="CR123">
        <v>32.075000000000003</v>
      </c>
      <c r="CS123">
        <v>0</v>
      </c>
      <c r="CT123">
        <v>0</v>
      </c>
      <c r="CU123">
        <v>0</v>
      </c>
      <c r="CV123">
        <v>0</v>
      </c>
      <c r="CW123">
        <v>0</v>
      </c>
      <c r="CX123">
        <v>0</v>
      </c>
      <c r="CY123">
        <v>0</v>
      </c>
      <c r="CZ123">
        <v>0</v>
      </c>
      <c r="DB123">
        <v>163113</v>
      </c>
      <c r="DC123">
        <v>0</v>
      </c>
      <c r="DD123">
        <v>0</v>
      </c>
      <c r="DE123">
        <v>40786</v>
      </c>
      <c r="DF123">
        <v>40786</v>
      </c>
      <c r="DG123">
        <v>6.5630000000000006</v>
      </c>
      <c r="DH123">
        <v>0</v>
      </c>
      <c r="DI123">
        <v>0</v>
      </c>
      <c r="DK123">
        <v>4499</v>
      </c>
      <c r="DL123">
        <v>0</v>
      </c>
      <c r="DM123">
        <v>109837</v>
      </c>
      <c r="DN123">
        <v>292</v>
      </c>
      <c r="DO123">
        <v>0</v>
      </c>
      <c r="DP123">
        <v>0</v>
      </c>
      <c r="DQ123">
        <v>0</v>
      </c>
      <c r="DR123">
        <v>0</v>
      </c>
      <c r="DS123">
        <v>0</v>
      </c>
      <c r="DT123">
        <v>0</v>
      </c>
      <c r="DU123">
        <v>0</v>
      </c>
      <c r="DV123">
        <v>0</v>
      </c>
      <c r="DW123">
        <v>0</v>
      </c>
      <c r="DX123">
        <v>0</v>
      </c>
      <c r="DY123">
        <v>0</v>
      </c>
      <c r="DZ123">
        <v>0</v>
      </c>
      <c r="EA123">
        <v>0</v>
      </c>
      <c r="EB123">
        <v>0</v>
      </c>
      <c r="EC123">
        <v>0.2</v>
      </c>
      <c r="ED123">
        <v>1429</v>
      </c>
      <c r="EE123">
        <v>0</v>
      </c>
      <c r="EF123">
        <v>0</v>
      </c>
      <c r="EG123">
        <v>0</v>
      </c>
      <c r="EH123">
        <v>108700</v>
      </c>
      <c r="EI123">
        <v>0</v>
      </c>
      <c r="EJ123">
        <v>0</v>
      </c>
      <c r="EK123">
        <v>0</v>
      </c>
      <c r="EL123">
        <v>5.83</v>
      </c>
      <c r="EM123">
        <v>5.83</v>
      </c>
      <c r="EN123">
        <v>0</v>
      </c>
      <c r="EO123">
        <v>0</v>
      </c>
      <c r="EP123">
        <v>0</v>
      </c>
      <c r="EQ123">
        <v>5.83</v>
      </c>
      <c r="ER123">
        <v>0</v>
      </c>
      <c r="ES123">
        <v>17.490000000000002</v>
      </c>
      <c r="ET123">
        <v>0</v>
      </c>
      <c r="EV123">
        <v>0</v>
      </c>
      <c r="EW123">
        <v>0</v>
      </c>
      <c r="EX123">
        <v>0</v>
      </c>
      <c r="EZ123">
        <v>355683</v>
      </c>
      <c r="FA123">
        <v>0</v>
      </c>
      <c r="FB123">
        <v>370503</v>
      </c>
      <c r="FC123">
        <v>0</v>
      </c>
      <c r="FD123">
        <v>0</v>
      </c>
      <c r="FE123">
        <v>54578</v>
      </c>
      <c r="FF123">
        <v>9468</v>
      </c>
      <c r="FG123">
        <v>7.0629999999999998E-2</v>
      </c>
      <c r="FH123">
        <v>3.1918000000000002E-2</v>
      </c>
      <c r="FI123">
        <v>0</v>
      </c>
      <c r="FJ123">
        <v>0</v>
      </c>
      <c r="FK123">
        <v>59.661000000000001</v>
      </c>
      <c r="FL123">
        <v>434549</v>
      </c>
      <c r="FM123">
        <v>0</v>
      </c>
      <c r="FN123">
        <v>0</v>
      </c>
      <c r="FO123">
        <v>0</v>
      </c>
      <c r="FP123">
        <v>0</v>
      </c>
      <c r="FQ123">
        <v>0</v>
      </c>
      <c r="FR123">
        <v>0</v>
      </c>
      <c r="FS123">
        <v>0</v>
      </c>
      <c r="FT123">
        <v>0</v>
      </c>
      <c r="FU123">
        <v>0</v>
      </c>
      <c r="FV123">
        <v>0</v>
      </c>
      <c r="FW123">
        <v>0</v>
      </c>
      <c r="FX123">
        <v>0</v>
      </c>
      <c r="FY123">
        <v>0</v>
      </c>
      <c r="GB123">
        <v>0</v>
      </c>
      <c r="GC123">
        <v>0</v>
      </c>
      <c r="GD123">
        <v>0</v>
      </c>
      <c r="GF123">
        <v>0</v>
      </c>
      <c r="GG123">
        <v>0</v>
      </c>
      <c r="GH123">
        <v>0</v>
      </c>
      <c r="GI123">
        <v>0</v>
      </c>
      <c r="GK123">
        <v>0</v>
      </c>
      <c r="GL123">
        <v>0</v>
      </c>
      <c r="GM123">
        <v>0</v>
      </c>
      <c r="GN123">
        <v>0</v>
      </c>
      <c r="GO123">
        <v>0</v>
      </c>
      <c r="GQ123">
        <v>0</v>
      </c>
      <c r="GR123">
        <v>0</v>
      </c>
      <c r="GS123">
        <v>0</v>
      </c>
      <c r="GT123">
        <v>0</v>
      </c>
      <c r="HB123">
        <v>0</v>
      </c>
      <c r="HC123">
        <v>3.9798E-2</v>
      </c>
      <c r="HD123">
        <v>0</v>
      </c>
      <c r="HE123">
        <v>0</v>
      </c>
      <c r="HF123">
        <v>35273</v>
      </c>
      <c r="HG123">
        <v>6215</v>
      </c>
      <c r="HH123">
        <v>8745</v>
      </c>
      <c r="HI123">
        <v>0</v>
      </c>
      <c r="HJ123">
        <v>0</v>
      </c>
      <c r="HK123">
        <v>0</v>
      </c>
      <c r="HL123">
        <v>0</v>
      </c>
      <c r="HM123">
        <v>0</v>
      </c>
      <c r="HN123">
        <v>0</v>
      </c>
      <c r="HO123">
        <v>0</v>
      </c>
      <c r="HP123">
        <v>0</v>
      </c>
      <c r="HQ123">
        <v>0</v>
      </c>
      <c r="HR123">
        <v>0</v>
      </c>
      <c r="HS123">
        <v>355391</v>
      </c>
      <c r="HT123">
        <v>9468</v>
      </c>
      <c r="HW123">
        <v>0</v>
      </c>
      <c r="HX123">
        <v>0</v>
      </c>
      <c r="HY123">
        <v>0</v>
      </c>
      <c r="HZ123">
        <v>0</v>
      </c>
      <c r="IA123">
        <v>3</v>
      </c>
      <c r="IB123">
        <v>21</v>
      </c>
      <c r="IC123">
        <v>24</v>
      </c>
      <c r="ID123">
        <v>0</v>
      </c>
      <c r="IE123">
        <v>0</v>
      </c>
      <c r="IF123">
        <v>0</v>
      </c>
      <c r="IG123">
        <v>10</v>
      </c>
      <c r="IH123">
        <v>14.07</v>
      </c>
      <c r="II123">
        <v>0</v>
      </c>
      <c r="IJ123">
        <v>10.513</v>
      </c>
      <c r="IK123">
        <v>0</v>
      </c>
      <c r="IL123">
        <v>0</v>
      </c>
      <c r="IM123">
        <v>0</v>
      </c>
      <c r="IN123">
        <v>0</v>
      </c>
      <c r="IO123">
        <v>0</v>
      </c>
      <c r="IP123">
        <v>0</v>
      </c>
      <c r="IQ123">
        <v>10.513</v>
      </c>
      <c r="IR123">
        <v>6534</v>
      </c>
      <c r="IS123">
        <v>0</v>
      </c>
      <c r="IT123">
        <v>0</v>
      </c>
      <c r="IU123">
        <v>0</v>
      </c>
      <c r="IV123">
        <v>0</v>
      </c>
      <c r="IW123">
        <v>6215</v>
      </c>
      <c r="IX123">
        <v>0</v>
      </c>
      <c r="IY123">
        <v>0</v>
      </c>
      <c r="IZ123">
        <v>0</v>
      </c>
      <c r="JA123">
        <v>0</v>
      </c>
      <c r="JB123">
        <v>0</v>
      </c>
      <c r="JC123">
        <v>0</v>
      </c>
      <c r="JD123">
        <v>0</v>
      </c>
      <c r="JE123">
        <v>0</v>
      </c>
      <c r="JF123">
        <v>0</v>
      </c>
      <c r="JG123">
        <v>0</v>
      </c>
      <c r="JH123">
        <v>0</v>
      </c>
      <c r="JJ123">
        <v>0</v>
      </c>
      <c r="JK123">
        <v>0</v>
      </c>
      <c r="JL123">
        <v>0</v>
      </c>
      <c r="JM123">
        <v>0</v>
      </c>
      <c r="JO123">
        <v>0</v>
      </c>
      <c r="JP123">
        <v>0</v>
      </c>
      <c r="JQ123">
        <v>0</v>
      </c>
      <c r="JR123">
        <v>0</v>
      </c>
      <c r="JS123">
        <v>0</v>
      </c>
      <c r="JT123">
        <v>0</v>
      </c>
      <c r="JU123">
        <v>0</v>
      </c>
      <c r="JW123">
        <v>0</v>
      </c>
      <c r="JX123">
        <v>0</v>
      </c>
      <c r="JY123">
        <v>0</v>
      </c>
      <c r="JZ123">
        <v>0</v>
      </c>
      <c r="KD123">
        <v>0</v>
      </c>
      <c r="KE123">
        <v>7559</v>
      </c>
      <c r="KG123">
        <v>0</v>
      </c>
      <c r="KH123">
        <v>0</v>
      </c>
      <c r="KI123">
        <v>0</v>
      </c>
      <c r="KJ123">
        <v>5</v>
      </c>
      <c r="KK123">
        <v>5</v>
      </c>
      <c r="KL123">
        <v>3108</v>
      </c>
      <c r="KM123">
        <v>3108</v>
      </c>
      <c r="KN123">
        <v>0</v>
      </c>
      <c r="KO123">
        <v>0</v>
      </c>
      <c r="KP123">
        <v>0</v>
      </c>
      <c r="KQ123">
        <v>0</v>
      </c>
      <c r="KS123">
        <v>0</v>
      </c>
      <c r="KT123">
        <v>0</v>
      </c>
      <c r="KU123">
        <v>0</v>
      </c>
      <c r="KW123">
        <v>0</v>
      </c>
      <c r="KX123">
        <v>0</v>
      </c>
      <c r="KY123">
        <v>0</v>
      </c>
      <c r="KZ123">
        <v>0</v>
      </c>
      <c r="LA123">
        <v>0</v>
      </c>
      <c r="LB123">
        <v>0</v>
      </c>
      <c r="LD123">
        <v>0</v>
      </c>
      <c r="LE123">
        <v>0</v>
      </c>
      <c r="LF123">
        <v>0</v>
      </c>
      <c r="LG123">
        <v>0</v>
      </c>
      <c r="LH123">
        <v>0</v>
      </c>
      <c r="LI123">
        <v>0</v>
      </c>
      <c r="LJ123">
        <v>0</v>
      </c>
      <c r="LK123">
        <v>0</v>
      </c>
      <c r="LL123">
        <v>0</v>
      </c>
      <c r="LM123">
        <v>0</v>
      </c>
      <c r="LN123">
        <v>0</v>
      </c>
      <c r="LO123">
        <v>0</v>
      </c>
      <c r="LP123">
        <v>0</v>
      </c>
      <c r="LQ123">
        <v>0</v>
      </c>
      <c r="LR123">
        <v>0</v>
      </c>
      <c r="LS123">
        <v>0</v>
      </c>
      <c r="LT123">
        <v>0</v>
      </c>
      <c r="LU123">
        <v>0</v>
      </c>
      <c r="LV123">
        <v>0</v>
      </c>
      <c r="LW123">
        <v>0</v>
      </c>
      <c r="LX123">
        <v>0</v>
      </c>
      <c r="LY123">
        <v>0</v>
      </c>
      <c r="LZ123">
        <v>0</v>
      </c>
      <c r="MA123">
        <v>0</v>
      </c>
      <c r="MB123">
        <v>0</v>
      </c>
      <c r="MC123">
        <v>0</v>
      </c>
      <c r="MD123">
        <v>0</v>
      </c>
      <c r="ME123">
        <v>0</v>
      </c>
      <c r="MF123">
        <v>0</v>
      </c>
      <c r="MG123">
        <v>419437</v>
      </c>
      <c r="MH123">
        <v>0</v>
      </c>
      <c r="MI123">
        <v>0</v>
      </c>
      <c r="MJ123">
        <v>0</v>
      </c>
      <c r="MK123">
        <v>0</v>
      </c>
      <c r="ML123">
        <v>0</v>
      </c>
    </row>
    <row r="124" spans="1:350" customFormat="1" x14ac:dyDescent="0.3">
      <c r="A124">
        <v>45755</v>
      </c>
      <c r="B124" s="4">
        <v>105801</v>
      </c>
      <c r="C124">
        <v>9</v>
      </c>
      <c r="D124">
        <v>2026</v>
      </c>
      <c r="E124">
        <v>6215</v>
      </c>
      <c r="F124">
        <v>0</v>
      </c>
      <c r="G124">
        <v>82.022000000000006</v>
      </c>
      <c r="H124">
        <v>67.323999999999998</v>
      </c>
      <c r="I124">
        <v>67.323999999999998</v>
      </c>
      <c r="J124">
        <v>82.022000000000006</v>
      </c>
      <c r="K124">
        <v>0</v>
      </c>
      <c r="L124">
        <v>6215</v>
      </c>
      <c r="M124">
        <v>0</v>
      </c>
      <c r="N124">
        <v>0</v>
      </c>
      <c r="P124">
        <v>81.56</v>
      </c>
      <c r="Q124">
        <v>0</v>
      </c>
      <c r="R124">
        <v>38426</v>
      </c>
      <c r="S124">
        <v>471.13900000000001</v>
      </c>
      <c r="U124">
        <v>0</v>
      </c>
      <c r="V124">
        <v>1.6980000000000002</v>
      </c>
      <c r="W124">
        <v>1055</v>
      </c>
      <c r="X124">
        <v>1055</v>
      </c>
      <c r="Z124">
        <v>0</v>
      </c>
      <c r="AC124">
        <v>0</v>
      </c>
      <c r="AD124" t="s">
        <v>427</v>
      </c>
      <c r="AE124">
        <v>0</v>
      </c>
      <c r="AH124">
        <v>0</v>
      </c>
      <c r="AI124">
        <v>0</v>
      </c>
      <c r="AJ124">
        <v>6215</v>
      </c>
      <c r="AK124" t="s">
        <v>753</v>
      </c>
      <c r="AL124" t="s">
        <v>542</v>
      </c>
      <c r="AM124">
        <v>0</v>
      </c>
      <c r="AN124">
        <v>0</v>
      </c>
      <c r="AO124">
        <v>0</v>
      </c>
      <c r="AP124">
        <v>0</v>
      </c>
      <c r="AQ124">
        <v>0</v>
      </c>
      <c r="AS124">
        <v>0</v>
      </c>
      <c r="AT124">
        <v>0</v>
      </c>
      <c r="AU124">
        <v>0</v>
      </c>
      <c r="AV124">
        <v>0</v>
      </c>
      <c r="AW124">
        <v>1076595</v>
      </c>
      <c r="AX124">
        <v>1063929</v>
      </c>
      <c r="AY124">
        <v>0</v>
      </c>
      <c r="AZ124">
        <v>38426</v>
      </c>
      <c r="BA124">
        <v>8.1669999999999998</v>
      </c>
      <c r="BB124">
        <v>0</v>
      </c>
      <c r="BC124">
        <v>0</v>
      </c>
      <c r="BD124">
        <v>0</v>
      </c>
      <c r="BE124">
        <v>0</v>
      </c>
      <c r="BF124">
        <v>878024</v>
      </c>
      <c r="BG124">
        <v>0</v>
      </c>
      <c r="BJ124">
        <v>0</v>
      </c>
      <c r="BK124">
        <v>0</v>
      </c>
      <c r="BL124">
        <v>0</v>
      </c>
      <c r="BM124">
        <v>0</v>
      </c>
      <c r="BN124">
        <v>0</v>
      </c>
      <c r="BO124">
        <v>0</v>
      </c>
      <c r="BP124">
        <v>0</v>
      </c>
      <c r="BQ124">
        <v>920</v>
      </c>
      <c r="BS124">
        <v>0</v>
      </c>
      <c r="BT124">
        <v>0</v>
      </c>
      <c r="BU124">
        <v>0</v>
      </c>
      <c r="BV124">
        <v>0</v>
      </c>
      <c r="BW124">
        <v>0</v>
      </c>
      <c r="BY124">
        <v>0</v>
      </c>
      <c r="CA124">
        <v>0</v>
      </c>
      <c r="CB124">
        <v>0</v>
      </c>
      <c r="CC124">
        <v>0</v>
      </c>
      <c r="CD124">
        <v>0</v>
      </c>
      <c r="CE124">
        <v>0</v>
      </c>
      <c r="CF124">
        <v>0</v>
      </c>
      <c r="CG124">
        <v>0</v>
      </c>
      <c r="CH124">
        <v>13057</v>
      </c>
      <c r="CI124">
        <v>0</v>
      </c>
      <c r="CJ124">
        <v>5</v>
      </c>
      <c r="CK124">
        <v>0</v>
      </c>
      <c r="CL124">
        <v>0</v>
      </c>
      <c r="CN124">
        <v>0</v>
      </c>
      <c r="CO124">
        <v>1</v>
      </c>
      <c r="CP124">
        <v>0</v>
      </c>
      <c r="CQ124">
        <v>5</v>
      </c>
      <c r="CR124">
        <v>82.022000000000006</v>
      </c>
      <c r="CS124">
        <v>0</v>
      </c>
      <c r="CT124">
        <v>0</v>
      </c>
      <c r="CU124">
        <v>0</v>
      </c>
      <c r="CV124">
        <v>0</v>
      </c>
      <c r="CW124">
        <v>0</v>
      </c>
      <c r="CX124">
        <v>0</v>
      </c>
      <c r="CY124">
        <v>0</v>
      </c>
      <c r="CZ124">
        <v>0</v>
      </c>
      <c r="DB124">
        <v>418419</v>
      </c>
      <c r="DC124">
        <v>0</v>
      </c>
      <c r="DD124">
        <v>0</v>
      </c>
      <c r="DE124">
        <v>46146</v>
      </c>
      <c r="DF124">
        <v>46146</v>
      </c>
      <c r="DG124">
        <v>7.4250000000000007</v>
      </c>
      <c r="DH124">
        <v>0</v>
      </c>
      <c r="DI124">
        <v>0</v>
      </c>
      <c r="DK124">
        <v>4382</v>
      </c>
      <c r="DL124">
        <v>0</v>
      </c>
      <c r="DM124">
        <v>146688</v>
      </c>
      <c r="DN124">
        <v>391</v>
      </c>
      <c r="DO124">
        <v>0</v>
      </c>
      <c r="DP124">
        <v>0</v>
      </c>
      <c r="DQ124">
        <v>0</v>
      </c>
      <c r="DR124">
        <v>0</v>
      </c>
      <c r="DS124">
        <v>0</v>
      </c>
      <c r="DT124">
        <v>0</v>
      </c>
      <c r="DU124">
        <v>0</v>
      </c>
      <c r="DV124">
        <v>0</v>
      </c>
      <c r="DW124">
        <v>0</v>
      </c>
      <c r="DX124">
        <v>0</v>
      </c>
      <c r="DY124">
        <v>0</v>
      </c>
      <c r="DZ124">
        <v>0</v>
      </c>
      <c r="EA124">
        <v>0</v>
      </c>
      <c r="EB124">
        <v>0</v>
      </c>
      <c r="EC124">
        <v>17.855</v>
      </c>
      <c r="ED124">
        <v>127614</v>
      </c>
      <c r="EE124">
        <v>0</v>
      </c>
      <c r="EF124">
        <v>0</v>
      </c>
      <c r="EG124">
        <v>0</v>
      </c>
      <c r="EH124">
        <v>19465</v>
      </c>
      <c r="EI124">
        <v>0</v>
      </c>
      <c r="EJ124">
        <v>0</v>
      </c>
      <c r="EK124">
        <v>1.044</v>
      </c>
      <c r="EL124">
        <v>0</v>
      </c>
      <c r="EM124">
        <v>0</v>
      </c>
      <c r="EN124">
        <v>0</v>
      </c>
      <c r="EO124">
        <v>0</v>
      </c>
      <c r="EP124">
        <v>0</v>
      </c>
      <c r="EQ124">
        <v>1.044</v>
      </c>
      <c r="ER124">
        <v>0</v>
      </c>
      <c r="ES124">
        <v>3.1320000000000001</v>
      </c>
      <c r="ET124">
        <v>0</v>
      </c>
      <c r="EV124">
        <v>0</v>
      </c>
      <c r="EW124">
        <v>0</v>
      </c>
      <c r="EX124">
        <v>0</v>
      </c>
      <c r="EZ124">
        <v>912271</v>
      </c>
      <c r="FA124">
        <v>0</v>
      </c>
      <c r="FB124">
        <v>950306</v>
      </c>
      <c r="FC124">
        <v>0</v>
      </c>
      <c r="FD124">
        <v>0</v>
      </c>
      <c r="FE124">
        <v>129238</v>
      </c>
      <c r="FF124">
        <v>22420</v>
      </c>
      <c r="FG124">
        <v>7.0629999999999998E-2</v>
      </c>
      <c r="FH124">
        <v>3.1918000000000002E-2</v>
      </c>
      <c r="FI124">
        <v>0</v>
      </c>
      <c r="FJ124">
        <v>0</v>
      </c>
      <c r="FK124">
        <v>141.27500000000001</v>
      </c>
      <c r="FL124">
        <v>1115021</v>
      </c>
      <c r="FM124">
        <v>0</v>
      </c>
      <c r="FN124">
        <v>0</v>
      </c>
      <c r="FO124">
        <v>70900</v>
      </c>
      <c r="FP124">
        <v>0</v>
      </c>
      <c r="FQ124">
        <v>70900</v>
      </c>
      <c r="FR124">
        <v>70900</v>
      </c>
      <c r="FS124">
        <v>0</v>
      </c>
      <c r="FT124">
        <v>0</v>
      </c>
      <c r="FU124">
        <v>0</v>
      </c>
      <c r="FV124">
        <v>0</v>
      </c>
      <c r="FW124">
        <v>0</v>
      </c>
      <c r="FX124">
        <v>0</v>
      </c>
      <c r="FY124">
        <v>0</v>
      </c>
      <c r="GB124">
        <v>132911</v>
      </c>
      <c r="GC124">
        <v>132911</v>
      </c>
      <c r="GD124">
        <v>13.654</v>
      </c>
      <c r="GF124">
        <v>0</v>
      </c>
      <c r="GG124">
        <v>0</v>
      </c>
      <c r="GH124">
        <v>0</v>
      </c>
      <c r="GI124">
        <v>0</v>
      </c>
      <c r="GK124">
        <v>0</v>
      </c>
      <c r="GL124">
        <v>0</v>
      </c>
      <c r="GM124">
        <v>0</v>
      </c>
      <c r="GN124">
        <v>0</v>
      </c>
      <c r="GO124">
        <v>0</v>
      </c>
      <c r="GQ124">
        <v>0</v>
      </c>
      <c r="GR124">
        <v>0</v>
      </c>
      <c r="GS124">
        <v>0</v>
      </c>
      <c r="GT124">
        <v>0</v>
      </c>
      <c r="HB124">
        <v>379934357</v>
      </c>
      <c r="HC124">
        <v>3.9798E-2</v>
      </c>
      <c r="HD124">
        <v>13057</v>
      </c>
      <c r="HE124">
        <v>0</v>
      </c>
      <c r="HF124">
        <v>90483</v>
      </c>
      <c r="HG124">
        <v>6215</v>
      </c>
      <c r="HH124">
        <v>0</v>
      </c>
      <c r="HI124">
        <v>0</v>
      </c>
      <c r="HJ124">
        <v>35716</v>
      </c>
      <c r="HK124">
        <v>1138</v>
      </c>
      <c r="HL124">
        <v>635</v>
      </c>
      <c r="HM124">
        <v>0</v>
      </c>
      <c r="HN124">
        <v>0</v>
      </c>
      <c r="HO124">
        <v>0</v>
      </c>
      <c r="HP124">
        <v>0</v>
      </c>
      <c r="HQ124">
        <v>0</v>
      </c>
      <c r="HR124">
        <v>0</v>
      </c>
      <c r="HS124">
        <v>911880</v>
      </c>
      <c r="HT124">
        <v>22420</v>
      </c>
      <c r="HW124">
        <v>0</v>
      </c>
      <c r="HX124">
        <v>9</v>
      </c>
      <c r="HY124">
        <v>5</v>
      </c>
      <c r="HZ124">
        <v>4</v>
      </c>
      <c r="IA124">
        <v>7</v>
      </c>
      <c r="IB124">
        <v>5</v>
      </c>
      <c r="IC124">
        <v>30</v>
      </c>
      <c r="ID124">
        <v>0</v>
      </c>
      <c r="IE124">
        <v>0</v>
      </c>
      <c r="IF124">
        <v>0</v>
      </c>
      <c r="IG124">
        <v>10</v>
      </c>
      <c r="IH124">
        <v>0</v>
      </c>
      <c r="II124">
        <v>0</v>
      </c>
      <c r="IJ124">
        <v>1.6980000000000002</v>
      </c>
      <c r="IK124">
        <v>0</v>
      </c>
      <c r="IL124">
        <v>0</v>
      </c>
      <c r="IM124">
        <v>0</v>
      </c>
      <c r="IN124">
        <v>0</v>
      </c>
      <c r="IO124">
        <v>0</v>
      </c>
      <c r="IP124">
        <v>0</v>
      </c>
      <c r="IQ124">
        <v>1.6980000000000002</v>
      </c>
      <c r="IR124">
        <v>1055</v>
      </c>
      <c r="IS124">
        <v>0</v>
      </c>
      <c r="IT124">
        <v>0</v>
      </c>
      <c r="IU124">
        <v>0</v>
      </c>
      <c r="IV124">
        <v>0</v>
      </c>
      <c r="IW124">
        <v>6215</v>
      </c>
      <c r="IX124">
        <v>0</v>
      </c>
      <c r="IY124">
        <v>0</v>
      </c>
      <c r="IZ124">
        <v>0</v>
      </c>
      <c r="JA124">
        <v>0</v>
      </c>
      <c r="JB124">
        <v>0</v>
      </c>
      <c r="JC124">
        <v>0</v>
      </c>
      <c r="JD124">
        <v>0</v>
      </c>
      <c r="JE124">
        <v>0</v>
      </c>
      <c r="JF124">
        <v>0</v>
      </c>
      <c r="JG124">
        <v>0</v>
      </c>
      <c r="JH124">
        <v>0</v>
      </c>
      <c r="JJ124">
        <v>0</v>
      </c>
      <c r="JK124">
        <v>0</v>
      </c>
      <c r="JL124">
        <v>0</v>
      </c>
      <c r="JM124">
        <v>0</v>
      </c>
      <c r="JO124">
        <v>0</v>
      </c>
      <c r="JP124">
        <v>13.096</v>
      </c>
      <c r="JQ124">
        <v>0.55800000000000005</v>
      </c>
      <c r="JR124">
        <v>0</v>
      </c>
      <c r="JS124">
        <v>126711</v>
      </c>
      <c r="JT124">
        <v>6200</v>
      </c>
      <c r="JU124">
        <v>0</v>
      </c>
      <c r="JW124">
        <v>0</v>
      </c>
      <c r="JX124">
        <v>0</v>
      </c>
      <c r="JY124">
        <v>0</v>
      </c>
      <c r="JZ124">
        <v>0</v>
      </c>
      <c r="KD124">
        <v>0</v>
      </c>
      <c r="KE124">
        <v>7559</v>
      </c>
      <c r="KG124">
        <v>0</v>
      </c>
      <c r="KH124">
        <v>0</v>
      </c>
      <c r="KI124">
        <v>0</v>
      </c>
      <c r="KJ124">
        <v>10</v>
      </c>
      <c r="KK124">
        <v>0</v>
      </c>
      <c r="KL124">
        <v>6215</v>
      </c>
      <c r="KM124">
        <v>0</v>
      </c>
      <c r="KN124">
        <v>0</v>
      </c>
      <c r="KO124">
        <v>0</v>
      </c>
      <c r="KP124">
        <v>0</v>
      </c>
      <c r="KQ124">
        <v>0</v>
      </c>
      <c r="KS124">
        <v>0</v>
      </c>
      <c r="KT124">
        <v>0</v>
      </c>
      <c r="KU124">
        <v>0</v>
      </c>
      <c r="KW124">
        <v>0</v>
      </c>
      <c r="KX124">
        <v>0</v>
      </c>
      <c r="KY124">
        <v>0</v>
      </c>
      <c r="KZ124">
        <v>0</v>
      </c>
      <c r="LA124">
        <v>0</v>
      </c>
      <c r="LB124">
        <v>0</v>
      </c>
      <c r="LD124">
        <v>0</v>
      </c>
      <c r="LE124">
        <v>0</v>
      </c>
      <c r="LF124">
        <v>0</v>
      </c>
      <c r="LG124">
        <v>0</v>
      </c>
      <c r="LH124">
        <v>0</v>
      </c>
      <c r="LI124">
        <v>0</v>
      </c>
      <c r="LJ124">
        <v>103.13900000000001</v>
      </c>
      <c r="LK124">
        <v>1</v>
      </c>
      <c r="LL124">
        <v>33540</v>
      </c>
      <c r="LM124">
        <v>2176</v>
      </c>
      <c r="LN124">
        <v>0</v>
      </c>
      <c r="LO124">
        <v>0</v>
      </c>
      <c r="LP124">
        <v>0</v>
      </c>
      <c r="LQ124">
        <v>0</v>
      </c>
      <c r="LR124">
        <v>0</v>
      </c>
      <c r="LS124">
        <v>0</v>
      </c>
      <c r="LT124">
        <v>0</v>
      </c>
      <c r="LU124">
        <v>0</v>
      </c>
      <c r="LV124">
        <v>0</v>
      </c>
      <c r="LW124">
        <v>0</v>
      </c>
      <c r="LX124">
        <v>0</v>
      </c>
      <c r="LY124">
        <v>0</v>
      </c>
      <c r="LZ124">
        <v>0</v>
      </c>
      <c r="MA124">
        <v>0</v>
      </c>
      <c r="MB124">
        <v>0</v>
      </c>
      <c r="MC124">
        <v>0</v>
      </c>
      <c r="MD124">
        <v>0</v>
      </c>
      <c r="ME124">
        <v>0</v>
      </c>
      <c r="MF124">
        <v>0</v>
      </c>
      <c r="MG124">
        <v>1076595</v>
      </c>
      <c r="MH124">
        <v>0</v>
      </c>
      <c r="MI124">
        <v>0</v>
      </c>
      <c r="MJ124">
        <v>0</v>
      </c>
      <c r="MK124">
        <v>0</v>
      </c>
      <c r="ML124">
        <v>0</v>
      </c>
    </row>
    <row r="125" spans="1:350" customFormat="1" x14ac:dyDescent="0.3">
      <c r="A125">
        <v>45755</v>
      </c>
      <c r="B125" s="4">
        <v>105803</v>
      </c>
      <c r="C125">
        <v>9</v>
      </c>
      <c r="D125">
        <v>2026</v>
      </c>
      <c r="E125">
        <v>6215</v>
      </c>
      <c r="F125">
        <v>0</v>
      </c>
      <c r="G125">
        <v>417.82</v>
      </c>
      <c r="H125">
        <v>262.2</v>
      </c>
      <c r="I125">
        <v>262.2</v>
      </c>
      <c r="J125">
        <v>417.82</v>
      </c>
      <c r="K125">
        <v>0</v>
      </c>
      <c r="L125">
        <v>6215</v>
      </c>
      <c r="M125">
        <v>0</v>
      </c>
      <c r="N125">
        <v>0</v>
      </c>
      <c r="P125">
        <v>419.375</v>
      </c>
      <c r="Q125">
        <v>0</v>
      </c>
      <c r="R125">
        <v>197584</v>
      </c>
      <c r="S125">
        <v>471.13900000000001</v>
      </c>
      <c r="U125">
        <v>0</v>
      </c>
      <c r="V125">
        <v>1.786</v>
      </c>
      <c r="W125">
        <v>1110</v>
      </c>
      <c r="X125">
        <v>1110</v>
      </c>
      <c r="Z125">
        <v>0</v>
      </c>
      <c r="AC125">
        <v>0</v>
      </c>
      <c r="AD125" t="s">
        <v>427</v>
      </c>
      <c r="AE125">
        <v>0</v>
      </c>
      <c r="AH125">
        <v>0</v>
      </c>
      <c r="AI125">
        <v>0</v>
      </c>
      <c r="AJ125">
        <v>6215</v>
      </c>
      <c r="AK125" t="s">
        <v>753</v>
      </c>
      <c r="AL125" t="s">
        <v>543</v>
      </c>
      <c r="AM125">
        <v>0</v>
      </c>
      <c r="AN125">
        <v>0</v>
      </c>
      <c r="AO125">
        <v>0</v>
      </c>
      <c r="AP125">
        <v>0</v>
      </c>
      <c r="AQ125">
        <v>0</v>
      </c>
      <c r="AS125">
        <v>0</v>
      </c>
      <c r="AT125">
        <v>0</v>
      </c>
      <c r="AU125">
        <v>0</v>
      </c>
      <c r="AV125">
        <v>0</v>
      </c>
      <c r="AW125">
        <v>7554156</v>
      </c>
      <c r="AX125">
        <v>7497053</v>
      </c>
      <c r="AY125">
        <v>0</v>
      </c>
      <c r="AZ125">
        <v>197584</v>
      </c>
      <c r="BA125">
        <v>0</v>
      </c>
      <c r="BB125">
        <v>0</v>
      </c>
      <c r="BC125">
        <v>0</v>
      </c>
      <c r="BD125">
        <v>0</v>
      </c>
      <c r="BE125">
        <v>0</v>
      </c>
      <c r="BF125">
        <v>6492196</v>
      </c>
      <c r="BG125">
        <v>0</v>
      </c>
      <c r="BJ125">
        <v>0</v>
      </c>
      <c r="BK125">
        <v>0</v>
      </c>
      <c r="BL125">
        <v>0</v>
      </c>
      <c r="BM125">
        <v>0</v>
      </c>
      <c r="BN125">
        <v>0</v>
      </c>
      <c r="BO125">
        <v>0</v>
      </c>
      <c r="BP125">
        <v>0</v>
      </c>
      <c r="BQ125">
        <v>883</v>
      </c>
      <c r="BS125">
        <v>0</v>
      </c>
      <c r="BT125">
        <v>0</v>
      </c>
      <c r="BU125">
        <v>0</v>
      </c>
      <c r="BV125">
        <v>0</v>
      </c>
      <c r="BW125">
        <v>0</v>
      </c>
      <c r="BY125">
        <v>0</v>
      </c>
      <c r="CA125">
        <v>0</v>
      </c>
      <c r="CB125">
        <v>0</v>
      </c>
      <c r="CC125">
        <v>0</v>
      </c>
      <c r="CD125">
        <v>0</v>
      </c>
      <c r="CE125">
        <v>0</v>
      </c>
      <c r="CF125">
        <v>0</v>
      </c>
      <c r="CG125">
        <v>0</v>
      </c>
      <c r="CH125">
        <v>66514</v>
      </c>
      <c r="CI125">
        <v>0</v>
      </c>
      <c r="CJ125">
        <v>4</v>
      </c>
      <c r="CK125">
        <v>0</v>
      </c>
      <c r="CL125">
        <v>0</v>
      </c>
      <c r="CN125">
        <v>0</v>
      </c>
      <c r="CO125">
        <v>1</v>
      </c>
      <c r="CP125">
        <v>0</v>
      </c>
      <c r="CQ125">
        <v>0</v>
      </c>
      <c r="CR125">
        <v>417.82</v>
      </c>
      <c r="CS125">
        <v>0</v>
      </c>
      <c r="CT125">
        <v>0</v>
      </c>
      <c r="CU125">
        <v>0</v>
      </c>
      <c r="CV125">
        <v>0</v>
      </c>
      <c r="CW125">
        <v>0</v>
      </c>
      <c r="CX125">
        <v>0</v>
      </c>
      <c r="CY125">
        <v>0</v>
      </c>
      <c r="CZ125">
        <v>0</v>
      </c>
      <c r="DB125">
        <v>1629573</v>
      </c>
      <c r="DC125">
        <v>0</v>
      </c>
      <c r="DD125">
        <v>0</v>
      </c>
      <c r="DE125">
        <v>641932</v>
      </c>
      <c r="DF125">
        <v>641932</v>
      </c>
      <c r="DG125">
        <v>103.28800000000001</v>
      </c>
      <c r="DH125">
        <v>0</v>
      </c>
      <c r="DI125">
        <v>0</v>
      </c>
      <c r="DK125">
        <v>3825</v>
      </c>
      <c r="DL125">
        <v>0</v>
      </c>
      <c r="DM125">
        <v>3534504</v>
      </c>
      <c r="DN125">
        <v>9411</v>
      </c>
      <c r="DO125">
        <v>0</v>
      </c>
      <c r="DP125">
        <v>0</v>
      </c>
      <c r="DQ125">
        <v>0</v>
      </c>
      <c r="DR125">
        <v>0</v>
      </c>
      <c r="DS125">
        <v>0</v>
      </c>
      <c r="DT125">
        <v>0</v>
      </c>
      <c r="DU125">
        <v>0</v>
      </c>
      <c r="DV125">
        <v>0</v>
      </c>
      <c r="DW125">
        <v>0</v>
      </c>
      <c r="DX125">
        <v>0</v>
      </c>
      <c r="DY125">
        <v>0</v>
      </c>
      <c r="DZ125">
        <v>0</v>
      </c>
      <c r="EA125">
        <v>0</v>
      </c>
      <c r="EB125">
        <v>16.228000000000002</v>
      </c>
      <c r="EC125">
        <v>3.6510000000000002</v>
      </c>
      <c r="ED125">
        <v>26095</v>
      </c>
      <c r="EE125">
        <v>0</v>
      </c>
      <c r="EF125">
        <v>0</v>
      </c>
      <c r="EG125">
        <v>0</v>
      </c>
      <c r="EH125">
        <v>371663</v>
      </c>
      <c r="EI125">
        <v>3146157</v>
      </c>
      <c r="EJ125">
        <v>126.55500000000001</v>
      </c>
      <c r="EK125">
        <v>1.4020000000000001</v>
      </c>
      <c r="EL125">
        <v>0</v>
      </c>
      <c r="EM125">
        <v>0.46200000000000002</v>
      </c>
      <c r="EN125">
        <v>1.105</v>
      </c>
      <c r="EO125">
        <v>0</v>
      </c>
      <c r="EP125">
        <v>0</v>
      </c>
      <c r="EQ125">
        <v>145.75200000000001</v>
      </c>
      <c r="ER125">
        <v>0</v>
      </c>
      <c r="ES125">
        <v>59.801000000000002</v>
      </c>
      <c r="ET125">
        <v>0</v>
      </c>
      <c r="EV125">
        <v>0</v>
      </c>
      <c r="EW125">
        <v>0</v>
      </c>
      <c r="EX125">
        <v>0</v>
      </c>
      <c r="EZ125">
        <v>6375678</v>
      </c>
      <c r="FA125">
        <v>0</v>
      </c>
      <c r="FB125">
        <v>6563851</v>
      </c>
      <c r="FC125">
        <v>0</v>
      </c>
      <c r="FD125">
        <v>0</v>
      </c>
      <c r="FE125">
        <v>955601</v>
      </c>
      <c r="FF125">
        <v>165774</v>
      </c>
      <c r="FG125">
        <v>7.0629999999999998E-2</v>
      </c>
      <c r="FH125">
        <v>3.1918000000000002E-2</v>
      </c>
      <c r="FI125">
        <v>0</v>
      </c>
      <c r="FJ125">
        <v>0</v>
      </c>
      <c r="FK125">
        <v>1044.6010000000001</v>
      </c>
      <c r="FL125">
        <v>7751740</v>
      </c>
      <c r="FM125">
        <v>0</v>
      </c>
      <c r="FN125">
        <v>0</v>
      </c>
      <c r="FO125">
        <v>0</v>
      </c>
      <c r="FP125">
        <v>0</v>
      </c>
      <c r="FQ125">
        <v>0</v>
      </c>
      <c r="FR125">
        <v>0</v>
      </c>
      <c r="FS125">
        <v>0</v>
      </c>
      <c r="FT125">
        <v>0</v>
      </c>
      <c r="FU125">
        <v>0</v>
      </c>
      <c r="FV125">
        <v>0</v>
      </c>
      <c r="FW125">
        <v>0</v>
      </c>
      <c r="FX125">
        <v>0</v>
      </c>
      <c r="FY125">
        <v>0</v>
      </c>
      <c r="GB125">
        <v>96142</v>
      </c>
      <c r="GC125">
        <v>96142</v>
      </c>
      <c r="GD125">
        <v>9.8680000000000003</v>
      </c>
      <c r="GF125">
        <v>0</v>
      </c>
      <c r="GG125">
        <v>0</v>
      </c>
      <c r="GH125">
        <v>0</v>
      </c>
      <c r="GI125">
        <v>0</v>
      </c>
      <c r="GK125">
        <v>0</v>
      </c>
      <c r="GL125">
        <v>0</v>
      </c>
      <c r="GM125">
        <v>0</v>
      </c>
      <c r="GN125">
        <v>0</v>
      </c>
      <c r="GO125">
        <v>0</v>
      </c>
      <c r="GQ125">
        <v>0</v>
      </c>
      <c r="GR125">
        <v>0</v>
      </c>
      <c r="GS125">
        <v>0</v>
      </c>
      <c r="GT125">
        <v>0</v>
      </c>
      <c r="HB125">
        <v>379934357</v>
      </c>
      <c r="HC125">
        <v>3.9798E-2</v>
      </c>
      <c r="HD125">
        <v>66514</v>
      </c>
      <c r="HE125">
        <v>0</v>
      </c>
      <c r="HF125">
        <v>352397</v>
      </c>
      <c r="HG125">
        <v>3108</v>
      </c>
      <c r="HH125">
        <v>14069</v>
      </c>
      <c r="HI125">
        <v>0</v>
      </c>
      <c r="HJ125">
        <v>209950</v>
      </c>
      <c r="HK125">
        <v>2017</v>
      </c>
      <c r="HL125">
        <v>957</v>
      </c>
      <c r="HM125">
        <v>0</v>
      </c>
      <c r="HN125">
        <v>0</v>
      </c>
      <c r="HO125">
        <v>0</v>
      </c>
      <c r="HP125">
        <v>0</v>
      </c>
      <c r="HQ125">
        <v>0</v>
      </c>
      <c r="HR125">
        <v>0</v>
      </c>
      <c r="HS125">
        <v>6366267</v>
      </c>
      <c r="HT125">
        <v>165774</v>
      </c>
      <c r="HW125">
        <v>0</v>
      </c>
      <c r="HX125">
        <v>28</v>
      </c>
      <c r="HY125">
        <v>23</v>
      </c>
      <c r="HZ125">
        <v>12</v>
      </c>
      <c r="IA125">
        <v>24</v>
      </c>
      <c r="IB125">
        <v>299</v>
      </c>
      <c r="IC125">
        <v>386</v>
      </c>
      <c r="ID125">
        <v>0</v>
      </c>
      <c r="IE125">
        <v>0</v>
      </c>
      <c r="IF125">
        <v>0</v>
      </c>
      <c r="IG125">
        <v>5</v>
      </c>
      <c r="IH125">
        <v>22.637</v>
      </c>
      <c r="II125">
        <v>0</v>
      </c>
      <c r="IJ125">
        <v>1.786</v>
      </c>
      <c r="IK125">
        <v>283.97000000000003</v>
      </c>
      <c r="IL125">
        <v>0</v>
      </c>
      <c r="IM125">
        <v>0</v>
      </c>
      <c r="IN125">
        <v>0</v>
      </c>
      <c r="IO125">
        <v>0</v>
      </c>
      <c r="IP125">
        <v>283.97000000000003</v>
      </c>
      <c r="IQ125">
        <v>1.786</v>
      </c>
      <c r="IR125">
        <v>1110</v>
      </c>
      <c r="IS125">
        <v>78092</v>
      </c>
      <c r="IT125">
        <v>0</v>
      </c>
      <c r="IU125">
        <v>0</v>
      </c>
      <c r="IV125">
        <v>0</v>
      </c>
      <c r="IW125">
        <v>6215</v>
      </c>
      <c r="IX125">
        <v>0</v>
      </c>
      <c r="IY125">
        <v>0</v>
      </c>
      <c r="IZ125">
        <v>78092</v>
      </c>
      <c r="JA125">
        <v>0</v>
      </c>
      <c r="JB125">
        <v>0</v>
      </c>
      <c r="JC125">
        <v>0</v>
      </c>
      <c r="JD125">
        <v>0</v>
      </c>
      <c r="JE125">
        <v>0</v>
      </c>
      <c r="JF125">
        <v>0</v>
      </c>
      <c r="JG125">
        <v>0</v>
      </c>
      <c r="JH125">
        <v>0</v>
      </c>
      <c r="JJ125">
        <v>0</v>
      </c>
      <c r="JK125">
        <v>0</v>
      </c>
      <c r="JL125">
        <v>0</v>
      </c>
      <c r="JM125">
        <v>0</v>
      </c>
      <c r="JO125">
        <v>0</v>
      </c>
      <c r="JP125">
        <v>9.4060000000000006</v>
      </c>
      <c r="JQ125">
        <v>0.46200000000000002</v>
      </c>
      <c r="JR125">
        <v>0</v>
      </c>
      <c r="JS125">
        <v>91008</v>
      </c>
      <c r="JT125">
        <v>5134</v>
      </c>
      <c r="JU125">
        <v>0</v>
      </c>
      <c r="JW125">
        <v>0</v>
      </c>
      <c r="JX125">
        <v>0</v>
      </c>
      <c r="JY125">
        <v>0</v>
      </c>
      <c r="JZ125">
        <v>0</v>
      </c>
      <c r="KD125">
        <v>0</v>
      </c>
      <c r="KE125">
        <v>7559</v>
      </c>
      <c r="KG125">
        <v>0</v>
      </c>
      <c r="KH125">
        <v>0</v>
      </c>
      <c r="KI125">
        <v>0</v>
      </c>
      <c r="KJ125">
        <v>5</v>
      </c>
      <c r="KK125">
        <v>0</v>
      </c>
      <c r="KL125">
        <v>3108</v>
      </c>
      <c r="KM125">
        <v>0</v>
      </c>
      <c r="KN125">
        <v>0</v>
      </c>
      <c r="KO125">
        <v>0</v>
      </c>
      <c r="KP125">
        <v>0</v>
      </c>
      <c r="KQ125">
        <v>0</v>
      </c>
      <c r="KS125">
        <v>0</v>
      </c>
      <c r="KT125">
        <v>0</v>
      </c>
      <c r="KU125">
        <v>0</v>
      </c>
      <c r="KW125">
        <v>0</v>
      </c>
      <c r="KX125">
        <v>0</v>
      </c>
      <c r="KY125">
        <v>0</v>
      </c>
      <c r="KZ125">
        <v>0</v>
      </c>
      <c r="LA125">
        <v>0</v>
      </c>
      <c r="LB125">
        <v>0</v>
      </c>
      <c r="LD125">
        <v>0</v>
      </c>
      <c r="LE125">
        <v>0</v>
      </c>
      <c r="LF125">
        <v>0</v>
      </c>
      <c r="LG125">
        <v>0</v>
      </c>
      <c r="LH125">
        <v>0</v>
      </c>
      <c r="LI125">
        <v>0</v>
      </c>
      <c r="LJ125">
        <v>412.78399999999999</v>
      </c>
      <c r="LK125">
        <v>6</v>
      </c>
      <c r="LL125">
        <v>201240</v>
      </c>
      <c r="LM125">
        <v>8710</v>
      </c>
      <c r="LN125">
        <v>0</v>
      </c>
      <c r="LO125">
        <v>0</v>
      </c>
      <c r="LP125">
        <v>0</v>
      </c>
      <c r="LQ125">
        <v>0</v>
      </c>
      <c r="LR125">
        <v>0</v>
      </c>
      <c r="LS125">
        <v>0</v>
      </c>
      <c r="LT125">
        <v>0</v>
      </c>
      <c r="LU125">
        <v>0</v>
      </c>
      <c r="LV125">
        <v>0</v>
      </c>
      <c r="LW125">
        <v>0</v>
      </c>
      <c r="LX125">
        <v>0</v>
      </c>
      <c r="LY125">
        <v>0</v>
      </c>
      <c r="LZ125">
        <v>0</v>
      </c>
      <c r="MA125">
        <v>0</v>
      </c>
      <c r="MB125">
        <v>0</v>
      </c>
      <c r="MC125">
        <v>0</v>
      </c>
      <c r="MD125">
        <v>0</v>
      </c>
      <c r="ME125">
        <v>0</v>
      </c>
      <c r="MF125">
        <v>0</v>
      </c>
      <c r="MG125">
        <v>7554156</v>
      </c>
      <c r="MH125">
        <v>0</v>
      </c>
      <c r="MI125">
        <v>0</v>
      </c>
      <c r="MJ125">
        <v>0</v>
      </c>
      <c r="MK125">
        <v>0</v>
      </c>
      <c r="ML125">
        <v>0</v>
      </c>
    </row>
    <row r="126" spans="1:350" customFormat="1" x14ac:dyDescent="0.3">
      <c r="A126">
        <v>45755</v>
      </c>
      <c r="B126" s="4">
        <v>105804</v>
      </c>
      <c r="C126">
        <v>9</v>
      </c>
      <c r="D126">
        <v>2026</v>
      </c>
      <c r="E126">
        <v>6215</v>
      </c>
      <c r="F126">
        <v>0</v>
      </c>
      <c r="G126">
        <v>350.97200000000004</v>
      </c>
      <c r="H126">
        <v>328.92900000000003</v>
      </c>
      <c r="I126">
        <v>328.92900000000003</v>
      </c>
      <c r="J126">
        <v>350.97200000000004</v>
      </c>
      <c r="K126">
        <v>0</v>
      </c>
      <c r="L126">
        <v>6215</v>
      </c>
      <c r="M126">
        <v>0</v>
      </c>
      <c r="N126">
        <v>0</v>
      </c>
      <c r="P126">
        <v>352.02800000000002</v>
      </c>
      <c r="Q126">
        <v>0</v>
      </c>
      <c r="R126">
        <v>165854</v>
      </c>
      <c r="S126">
        <v>471.13900000000001</v>
      </c>
      <c r="U126">
        <v>0</v>
      </c>
      <c r="V126">
        <v>49.327000000000005</v>
      </c>
      <c r="W126">
        <v>30657</v>
      </c>
      <c r="X126">
        <v>30657</v>
      </c>
      <c r="Z126">
        <v>0</v>
      </c>
      <c r="AC126">
        <v>0</v>
      </c>
      <c r="AD126" t="s">
        <v>427</v>
      </c>
      <c r="AE126">
        <v>0</v>
      </c>
      <c r="AH126">
        <v>0</v>
      </c>
      <c r="AI126">
        <v>0</v>
      </c>
      <c r="AJ126">
        <v>6215</v>
      </c>
      <c r="AK126" t="s">
        <v>753</v>
      </c>
      <c r="AL126" t="s">
        <v>544</v>
      </c>
      <c r="AM126">
        <v>0</v>
      </c>
      <c r="AN126">
        <v>0</v>
      </c>
      <c r="AO126">
        <v>0</v>
      </c>
      <c r="AP126">
        <v>0</v>
      </c>
      <c r="AQ126">
        <v>0</v>
      </c>
      <c r="AS126">
        <v>0</v>
      </c>
      <c r="AT126">
        <v>0</v>
      </c>
      <c r="AU126">
        <v>0</v>
      </c>
      <c r="AV126">
        <v>0</v>
      </c>
      <c r="AW126">
        <v>3881787</v>
      </c>
      <c r="AX126">
        <v>3827056</v>
      </c>
      <c r="AY126">
        <v>0</v>
      </c>
      <c r="AZ126">
        <v>165854</v>
      </c>
      <c r="BA126">
        <v>0</v>
      </c>
      <c r="BB126">
        <v>7461</v>
      </c>
      <c r="BC126">
        <v>7414</v>
      </c>
      <c r="BD126">
        <v>17.548999999999999</v>
      </c>
      <c r="BE126">
        <v>48</v>
      </c>
      <c r="BF126">
        <v>3404809</v>
      </c>
      <c r="BG126">
        <v>0</v>
      </c>
      <c r="BJ126">
        <v>0</v>
      </c>
      <c r="BK126">
        <v>0</v>
      </c>
      <c r="BL126">
        <v>0</v>
      </c>
      <c r="BM126">
        <v>0</v>
      </c>
      <c r="BN126">
        <v>0</v>
      </c>
      <c r="BO126">
        <v>0</v>
      </c>
      <c r="BP126">
        <v>0</v>
      </c>
      <c r="BQ126">
        <v>871</v>
      </c>
      <c r="BS126">
        <v>0</v>
      </c>
      <c r="BT126">
        <v>0</v>
      </c>
      <c r="BU126">
        <v>0</v>
      </c>
      <c r="BV126">
        <v>0</v>
      </c>
      <c r="BW126">
        <v>0</v>
      </c>
      <c r="BY126">
        <v>0</v>
      </c>
      <c r="CA126">
        <v>0</v>
      </c>
      <c r="CB126">
        <v>0</v>
      </c>
      <c r="CC126">
        <v>0</v>
      </c>
      <c r="CD126">
        <v>0</v>
      </c>
      <c r="CE126">
        <v>0</v>
      </c>
      <c r="CF126">
        <v>0</v>
      </c>
      <c r="CG126">
        <v>0</v>
      </c>
      <c r="CH126">
        <v>55872</v>
      </c>
      <c r="CI126">
        <v>0</v>
      </c>
      <c r="CJ126">
        <v>4</v>
      </c>
      <c r="CK126">
        <v>0</v>
      </c>
      <c r="CL126">
        <v>0</v>
      </c>
      <c r="CN126">
        <v>0</v>
      </c>
      <c r="CO126">
        <v>1</v>
      </c>
      <c r="CP126">
        <v>0</v>
      </c>
      <c r="CQ126">
        <v>0</v>
      </c>
      <c r="CR126">
        <v>350.97200000000004</v>
      </c>
      <c r="CS126">
        <v>0</v>
      </c>
      <c r="CT126">
        <v>0</v>
      </c>
      <c r="CU126">
        <v>0</v>
      </c>
      <c r="CV126">
        <v>0</v>
      </c>
      <c r="CW126">
        <v>0</v>
      </c>
      <c r="CX126">
        <v>0</v>
      </c>
      <c r="CY126">
        <v>0</v>
      </c>
      <c r="CZ126">
        <v>0</v>
      </c>
      <c r="DB126">
        <v>2044294</v>
      </c>
      <c r="DC126">
        <v>0</v>
      </c>
      <c r="DD126">
        <v>0</v>
      </c>
      <c r="DE126">
        <v>288143</v>
      </c>
      <c r="DF126">
        <v>288143</v>
      </c>
      <c r="DG126">
        <v>46.363</v>
      </c>
      <c r="DH126">
        <v>0</v>
      </c>
      <c r="DI126">
        <v>0</v>
      </c>
      <c r="DK126">
        <v>3634</v>
      </c>
      <c r="DL126">
        <v>0</v>
      </c>
      <c r="DM126">
        <v>410836</v>
      </c>
      <c r="DN126">
        <v>1094</v>
      </c>
      <c r="DO126">
        <v>0</v>
      </c>
      <c r="DP126">
        <v>0</v>
      </c>
      <c r="DQ126">
        <v>0</v>
      </c>
      <c r="DR126">
        <v>0</v>
      </c>
      <c r="DS126">
        <v>0</v>
      </c>
      <c r="DT126">
        <v>0</v>
      </c>
      <c r="DU126">
        <v>0</v>
      </c>
      <c r="DV126">
        <v>0</v>
      </c>
      <c r="DW126">
        <v>0</v>
      </c>
      <c r="DX126">
        <v>0</v>
      </c>
      <c r="DY126">
        <v>0</v>
      </c>
      <c r="DZ126">
        <v>0</v>
      </c>
      <c r="EA126">
        <v>1.1000000000000001E-2</v>
      </c>
      <c r="EB126">
        <v>0</v>
      </c>
      <c r="EC126">
        <v>7.8470000000000004</v>
      </c>
      <c r="ED126">
        <v>56084</v>
      </c>
      <c r="EE126">
        <v>0</v>
      </c>
      <c r="EF126">
        <v>0</v>
      </c>
      <c r="EG126">
        <v>0</v>
      </c>
      <c r="EH126">
        <v>355846</v>
      </c>
      <c r="EI126">
        <v>0</v>
      </c>
      <c r="EJ126">
        <v>0</v>
      </c>
      <c r="EK126">
        <v>12.049000000000001</v>
      </c>
      <c r="EL126">
        <v>0</v>
      </c>
      <c r="EM126">
        <v>4.6530000000000005</v>
      </c>
      <c r="EN126">
        <v>1.419</v>
      </c>
      <c r="EO126">
        <v>0</v>
      </c>
      <c r="EP126">
        <v>0</v>
      </c>
      <c r="EQ126">
        <v>18.132000000000001</v>
      </c>
      <c r="ER126">
        <v>0</v>
      </c>
      <c r="ES126">
        <v>57.256</v>
      </c>
      <c r="ET126">
        <v>0</v>
      </c>
      <c r="EV126">
        <v>0</v>
      </c>
      <c r="EW126">
        <v>0</v>
      </c>
      <c r="EX126">
        <v>0</v>
      </c>
      <c r="EZ126">
        <v>3238955</v>
      </c>
      <c r="FA126">
        <v>0</v>
      </c>
      <c r="FB126">
        <v>3403668</v>
      </c>
      <c r="FC126">
        <v>0</v>
      </c>
      <c r="FD126">
        <v>0</v>
      </c>
      <c r="FE126">
        <v>501161</v>
      </c>
      <c r="FF126">
        <v>86940</v>
      </c>
      <c r="FG126">
        <v>7.0629999999999998E-2</v>
      </c>
      <c r="FH126">
        <v>3.1918000000000002E-2</v>
      </c>
      <c r="FI126">
        <v>0</v>
      </c>
      <c r="FJ126">
        <v>0</v>
      </c>
      <c r="FK126">
        <v>547.83699999999999</v>
      </c>
      <c r="FL126">
        <v>4047641</v>
      </c>
      <c r="FM126">
        <v>0</v>
      </c>
      <c r="FN126">
        <v>0</v>
      </c>
      <c r="FO126">
        <v>0</v>
      </c>
      <c r="FP126">
        <v>0</v>
      </c>
      <c r="FQ126">
        <v>0</v>
      </c>
      <c r="FR126">
        <v>0</v>
      </c>
      <c r="FS126">
        <v>0</v>
      </c>
      <c r="FT126">
        <v>0</v>
      </c>
      <c r="FU126">
        <v>0</v>
      </c>
      <c r="FV126">
        <v>0</v>
      </c>
      <c r="FW126">
        <v>0</v>
      </c>
      <c r="FX126">
        <v>0</v>
      </c>
      <c r="FY126">
        <v>0</v>
      </c>
      <c r="GB126">
        <v>37841</v>
      </c>
      <c r="GC126">
        <v>37841</v>
      </c>
      <c r="GD126">
        <v>3.911</v>
      </c>
      <c r="GF126">
        <v>0</v>
      </c>
      <c r="GG126">
        <v>0</v>
      </c>
      <c r="GH126">
        <v>0</v>
      </c>
      <c r="GI126">
        <v>0</v>
      </c>
      <c r="GK126">
        <v>0</v>
      </c>
      <c r="GL126">
        <v>0</v>
      </c>
      <c r="GM126">
        <v>0</v>
      </c>
      <c r="GN126">
        <v>0</v>
      </c>
      <c r="GO126">
        <v>0</v>
      </c>
      <c r="GQ126">
        <v>0</v>
      </c>
      <c r="GR126">
        <v>0</v>
      </c>
      <c r="GS126">
        <v>0</v>
      </c>
      <c r="GT126">
        <v>0</v>
      </c>
      <c r="HB126">
        <v>379934357</v>
      </c>
      <c r="HC126">
        <v>3.9798E-2</v>
      </c>
      <c r="HD126">
        <v>55872</v>
      </c>
      <c r="HE126">
        <v>0</v>
      </c>
      <c r="HF126">
        <v>442081</v>
      </c>
      <c r="HG126">
        <v>6215</v>
      </c>
      <c r="HH126">
        <v>90053</v>
      </c>
      <c r="HI126">
        <v>0</v>
      </c>
      <c r="HJ126">
        <v>39969</v>
      </c>
      <c r="HK126">
        <v>0</v>
      </c>
      <c r="HL126">
        <v>0</v>
      </c>
      <c r="HM126">
        <v>0</v>
      </c>
      <c r="HN126">
        <v>6165</v>
      </c>
      <c r="HO126">
        <v>0</v>
      </c>
      <c r="HP126">
        <v>0</v>
      </c>
      <c r="HQ126">
        <v>0</v>
      </c>
      <c r="HR126">
        <v>0</v>
      </c>
      <c r="HS126">
        <v>3237814</v>
      </c>
      <c r="HT126">
        <v>86940</v>
      </c>
      <c r="HW126">
        <v>0</v>
      </c>
      <c r="HX126">
        <v>120</v>
      </c>
      <c r="HY126">
        <v>47</v>
      </c>
      <c r="HZ126">
        <v>20</v>
      </c>
      <c r="IA126">
        <v>8</v>
      </c>
      <c r="IB126">
        <v>4</v>
      </c>
      <c r="IC126">
        <v>199</v>
      </c>
      <c r="ID126">
        <v>0</v>
      </c>
      <c r="IE126">
        <v>0</v>
      </c>
      <c r="IF126">
        <v>0</v>
      </c>
      <c r="IG126">
        <v>10</v>
      </c>
      <c r="IH126">
        <v>144.89700000000002</v>
      </c>
      <c r="II126">
        <v>0</v>
      </c>
      <c r="IJ126">
        <v>49.327000000000005</v>
      </c>
      <c r="IK126">
        <v>0</v>
      </c>
      <c r="IL126">
        <v>0</v>
      </c>
      <c r="IM126">
        <v>0</v>
      </c>
      <c r="IN126">
        <v>0</v>
      </c>
      <c r="IO126">
        <v>0</v>
      </c>
      <c r="IP126">
        <v>0</v>
      </c>
      <c r="IQ126">
        <v>49.327000000000005</v>
      </c>
      <c r="IR126">
        <v>30657</v>
      </c>
      <c r="IS126">
        <v>0</v>
      </c>
      <c r="IT126">
        <v>0</v>
      </c>
      <c r="IU126">
        <v>0</v>
      </c>
      <c r="IV126">
        <v>0</v>
      </c>
      <c r="IW126">
        <v>6215</v>
      </c>
      <c r="IX126">
        <v>0</v>
      </c>
      <c r="IY126">
        <v>0</v>
      </c>
      <c r="IZ126">
        <v>0</v>
      </c>
      <c r="JA126">
        <v>0</v>
      </c>
      <c r="JB126">
        <v>0</v>
      </c>
      <c r="JC126">
        <v>0</v>
      </c>
      <c r="JD126">
        <v>0</v>
      </c>
      <c r="JE126">
        <v>0</v>
      </c>
      <c r="JF126">
        <v>1</v>
      </c>
      <c r="JG126">
        <v>6165</v>
      </c>
      <c r="JH126">
        <v>0</v>
      </c>
      <c r="JJ126">
        <v>0</v>
      </c>
      <c r="JK126">
        <v>0</v>
      </c>
      <c r="JL126">
        <v>0</v>
      </c>
      <c r="JM126">
        <v>0</v>
      </c>
      <c r="JO126">
        <v>0</v>
      </c>
      <c r="JP126">
        <v>3.911</v>
      </c>
      <c r="JQ126">
        <v>0</v>
      </c>
      <c r="JR126">
        <v>0</v>
      </c>
      <c r="JS126">
        <v>37841</v>
      </c>
      <c r="JT126">
        <v>0</v>
      </c>
      <c r="JU126">
        <v>7635</v>
      </c>
      <c r="JW126">
        <v>0</v>
      </c>
      <c r="JX126">
        <v>0</v>
      </c>
      <c r="JY126">
        <v>0</v>
      </c>
      <c r="JZ126">
        <v>0</v>
      </c>
      <c r="KD126">
        <v>7831</v>
      </c>
      <c r="KE126">
        <v>7559</v>
      </c>
      <c r="KG126">
        <v>0</v>
      </c>
      <c r="KH126">
        <v>0</v>
      </c>
      <c r="KI126">
        <v>0</v>
      </c>
      <c r="KJ126">
        <v>5</v>
      </c>
      <c r="KK126">
        <v>5</v>
      </c>
      <c r="KL126">
        <v>3108</v>
      </c>
      <c r="KM126">
        <v>3108</v>
      </c>
      <c r="KN126">
        <v>0</v>
      </c>
      <c r="KO126">
        <v>0</v>
      </c>
      <c r="KP126">
        <v>0</v>
      </c>
      <c r="KQ126">
        <v>0</v>
      </c>
      <c r="KS126">
        <v>0</v>
      </c>
      <c r="KT126">
        <v>0</v>
      </c>
      <c r="KU126">
        <v>0</v>
      </c>
      <c r="KW126">
        <v>0</v>
      </c>
      <c r="KX126">
        <v>0</v>
      </c>
      <c r="KY126">
        <v>0</v>
      </c>
      <c r="KZ126">
        <v>0</v>
      </c>
      <c r="LA126">
        <v>0</v>
      </c>
      <c r="LB126">
        <v>0</v>
      </c>
      <c r="LD126">
        <v>0</v>
      </c>
      <c r="LE126">
        <v>0</v>
      </c>
      <c r="LF126">
        <v>0</v>
      </c>
      <c r="LG126">
        <v>0</v>
      </c>
      <c r="LH126">
        <v>0</v>
      </c>
      <c r="LI126">
        <v>0</v>
      </c>
      <c r="LJ126">
        <v>304.67900000000003</v>
      </c>
      <c r="LK126">
        <v>1</v>
      </c>
      <c r="LL126">
        <v>33540</v>
      </c>
      <c r="LM126">
        <v>6429</v>
      </c>
      <c r="LN126">
        <v>0</v>
      </c>
      <c r="LO126">
        <v>0</v>
      </c>
      <c r="LP126">
        <v>0</v>
      </c>
      <c r="LQ126">
        <v>0</v>
      </c>
      <c r="LR126">
        <v>0</v>
      </c>
      <c r="LS126">
        <v>0</v>
      </c>
      <c r="LT126">
        <v>0</v>
      </c>
      <c r="LU126">
        <v>0</v>
      </c>
      <c r="LV126">
        <v>0</v>
      </c>
      <c r="LW126">
        <v>0</v>
      </c>
      <c r="LX126">
        <v>0</v>
      </c>
      <c r="LY126">
        <v>0</v>
      </c>
      <c r="LZ126">
        <v>0</v>
      </c>
      <c r="MA126">
        <v>0</v>
      </c>
      <c r="MB126">
        <v>0</v>
      </c>
      <c r="MC126">
        <v>0</v>
      </c>
      <c r="MD126">
        <v>0</v>
      </c>
      <c r="ME126">
        <v>0</v>
      </c>
      <c r="MF126">
        <v>0</v>
      </c>
      <c r="MG126">
        <v>3881787</v>
      </c>
      <c r="MH126">
        <v>0</v>
      </c>
      <c r="MI126">
        <v>0</v>
      </c>
      <c r="MJ126">
        <v>0</v>
      </c>
      <c r="MK126">
        <v>0</v>
      </c>
      <c r="ML126">
        <v>0</v>
      </c>
    </row>
    <row r="127" spans="1:350" customFormat="1" x14ac:dyDescent="0.3">
      <c r="A127">
        <v>45755</v>
      </c>
      <c r="B127" s="4">
        <v>108802</v>
      </c>
      <c r="C127">
        <v>9</v>
      </c>
      <c r="D127">
        <v>2026</v>
      </c>
      <c r="E127">
        <v>6215</v>
      </c>
      <c r="F127">
        <v>0</v>
      </c>
      <c r="G127">
        <v>954.88</v>
      </c>
      <c r="H127">
        <v>913.40300000000002</v>
      </c>
      <c r="I127">
        <v>913.40300000000002</v>
      </c>
      <c r="J127">
        <v>954.88</v>
      </c>
      <c r="K127">
        <v>0</v>
      </c>
      <c r="L127">
        <v>6215</v>
      </c>
      <c r="M127">
        <v>0</v>
      </c>
      <c r="N127">
        <v>0</v>
      </c>
      <c r="P127">
        <v>958.00200000000007</v>
      </c>
      <c r="Q127">
        <v>0</v>
      </c>
      <c r="R127">
        <v>451352</v>
      </c>
      <c r="S127">
        <v>471.13900000000001</v>
      </c>
      <c r="U127">
        <v>0</v>
      </c>
      <c r="V127">
        <v>286.76300000000003</v>
      </c>
      <c r="W127">
        <v>178223</v>
      </c>
      <c r="X127">
        <v>178223</v>
      </c>
      <c r="Z127">
        <v>0</v>
      </c>
      <c r="AC127">
        <v>0</v>
      </c>
      <c r="AD127" t="s">
        <v>427</v>
      </c>
      <c r="AE127">
        <v>0</v>
      </c>
      <c r="AH127">
        <v>0</v>
      </c>
      <c r="AI127">
        <v>0</v>
      </c>
      <c r="AJ127">
        <v>6215</v>
      </c>
      <c r="AK127" t="s">
        <v>753</v>
      </c>
      <c r="AL127" t="s">
        <v>545</v>
      </c>
      <c r="AM127">
        <v>0</v>
      </c>
      <c r="AN127">
        <v>0</v>
      </c>
      <c r="AO127">
        <v>0</v>
      </c>
      <c r="AP127">
        <v>0</v>
      </c>
      <c r="AQ127">
        <v>0</v>
      </c>
      <c r="AS127">
        <v>0</v>
      </c>
      <c r="AT127">
        <v>0</v>
      </c>
      <c r="AU127">
        <v>0</v>
      </c>
      <c r="AV127">
        <v>0</v>
      </c>
      <c r="AW127">
        <v>11399022</v>
      </c>
      <c r="AX127">
        <v>11249430</v>
      </c>
      <c r="AY127">
        <v>0</v>
      </c>
      <c r="AZ127">
        <v>451352</v>
      </c>
      <c r="BA127">
        <v>107.417</v>
      </c>
      <c r="BB127">
        <v>20299</v>
      </c>
      <c r="BC127">
        <v>20169</v>
      </c>
      <c r="BD127">
        <v>47.744</v>
      </c>
      <c r="BE127">
        <v>129</v>
      </c>
      <c r="BF127">
        <v>9977392</v>
      </c>
      <c r="BG127">
        <v>0</v>
      </c>
      <c r="BJ127">
        <v>0</v>
      </c>
      <c r="BK127">
        <v>0</v>
      </c>
      <c r="BL127">
        <v>0</v>
      </c>
      <c r="BM127">
        <v>0</v>
      </c>
      <c r="BN127">
        <v>0</v>
      </c>
      <c r="BO127">
        <v>0</v>
      </c>
      <c r="BP127">
        <v>0</v>
      </c>
      <c r="BQ127">
        <v>762</v>
      </c>
      <c r="BS127">
        <v>0</v>
      </c>
      <c r="BT127">
        <v>0</v>
      </c>
      <c r="BU127">
        <v>0</v>
      </c>
      <c r="BV127">
        <v>0</v>
      </c>
      <c r="BW127">
        <v>0</v>
      </c>
      <c r="BY127">
        <v>0</v>
      </c>
      <c r="CA127">
        <v>0</v>
      </c>
      <c r="CB127">
        <v>0</v>
      </c>
      <c r="CC127">
        <v>0</v>
      </c>
      <c r="CD127">
        <v>0</v>
      </c>
      <c r="CE127">
        <v>0</v>
      </c>
      <c r="CF127">
        <v>0</v>
      </c>
      <c r="CG127">
        <v>0</v>
      </c>
      <c r="CH127">
        <v>152009</v>
      </c>
      <c r="CI127">
        <v>0</v>
      </c>
      <c r="CJ127">
        <v>4</v>
      </c>
      <c r="CK127">
        <v>0</v>
      </c>
      <c r="CL127">
        <v>0</v>
      </c>
      <c r="CN127">
        <v>0</v>
      </c>
      <c r="CO127">
        <v>1</v>
      </c>
      <c r="CP127">
        <v>0</v>
      </c>
      <c r="CQ127">
        <v>5.6670000000000007</v>
      </c>
      <c r="CR127">
        <v>954.88</v>
      </c>
      <c r="CS127">
        <v>0</v>
      </c>
      <c r="CT127">
        <v>0</v>
      </c>
      <c r="CU127">
        <v>0</v>
      </c>
      <c r="CV127">
        <v>0</v>
      </c>
      <c r="CW127">
        <v>0</v>
      </c>
      <c r="CX127">
        <v>0</v>
      </c>
      <c r="CY127">
        <v>0</v>
      </c>
      <c r="CZ127">
        <v>0</v>
      </c>
      <c r="DB127">
        <v>5676800</v>
      </c>
      <c r="DC127">
        <v>0</v>
      </c>
      <c r="DD127">
        <v>0</v>
      </c>
      <c r="DE127">
        <v>1387188</v>
      </c>
      <c r="DF127">
        <v>1387188</v>
      </c>
      <c r="DG127">
        <v>223.20000000000002</v>
      </c>
      <c r="DH127">
        <v>0</v>
      </c>
      <c r="DI127">
        <v>0</v>
      </c>
      <c r="DK127">
        <v>1963</v>
      </c>
      <c r="DL127">
        <v>0</v>
      </c>
      <c r="DM127">
        <v>859161</v>
      </c>
      <c r="DN127">
        <v>2288</v>
      </c>
      <c r="DO127">
        <v>0</v>
      </c>
      <c r="DP127">
        <v>0</v>
      </c>
      <c r="DQ127">
        <v>0</v>
      </c>
      <c r="DR127">
        <v>0</v>
      </c>
      <c r="DS127">
        <v>0</v>
      </c>
      <c r="DT127">
        <v>0</v>
      </c>
      <c r="DU127">
        <v>0</v>
      </c>
      <c r="DV127">
        <v>0</v>
      </c>
      <c r="DW127">
        <v>0</v>
      </c>
      <c r="DX127">
        <v>0</v>
      </c>
      <c r="DY127">
        <v>0</v>
      </c>
      <c r="DZ127">
        <v>0</v>
      </c>
      <c r="EA127">
        <v>0</v>
      </c>
      <c r="EB127">
        <v>0</v>
      </c>
      <c r="EC127">
        <v>56.413000000000004</v>
      </c>
      <c r="ED127">
        <v>403198</v>
      </c>
      <c r="EE127">
        <v>0</v>
      </c>
      <c r="EF127">
        <v>0</v>
      </c>
      <c r="EG127">
        <v>0</v>
      </c>
      <c r="EH127">
        <v>458251</v>
      </c>
      <c r="EI127">
        <v>0</v>
      </c>
      <c r="EJ127">
        <v>0</v>
      </c>
      <c r="EK127">
        <v>21.114000000000001</v>
      </c>
      <c r="EL127">
        <v>0.129</v>
      </c>
      <c r="EM127">
        <v>0.187</v>
      </c>
      <c r="EN127">
        <v>1.9660000000000002</v>
      </c>
      <c r="EO127">
        <v>0</v>
      </c>
      <c r="EP127">
        <v>0</v>
      </c>
      <c r="EQ127">
        <v>23.266999999999999</v>
      </c>
      <c r="ER127">
        <v>0</v>
      </c>
      <c r="ES127">
        <v>73.733000000000004</v>
      </c>
      <c r="ET127">
        <v>0</v>
      </c>
      <c r="EV127">
        <v>0</v>
      </c>
      <c r="EW127">
        <v>0</v>
      </c>
      <c r="EX127">
        <v>0</v>
      </c>
      <c r="EZ127">
        <v>9526068</v>
      </c>
      <c r="FA127">
        <v>0</v>
      </c>
      <c r="FB127">
        <v>9975003</v>
      </c>
      <c r="FC127">
        <v>0</v>
      </c>
      <c r="FD127">
        <v>0</v>
      </c>
      <c r="FE127">
        <v>1468595</v>
      </c>
      <c r="FF127">
        <v>254767</v>
      </c>
      <c r="FG127">
        <v>7.0629999999999998E-2</v>
      </c>
      <c r="FH127">
        <v>3.1918000000000002E-2</v>
      </c>
      <c r="FI127">
        <v>0</v>
      </c>
      <c r="FJ127">
        <v>0</v>
      </c>
      <c r="FK127">
        <v>1605.373</v>
      </c>
      <c r="FL127">
        <v>11850374</v>
      </c>
      <c r="FM127">
        <v>0</v>
      </c>
      <c r="FN127">
        <v>0</v>
      </c>
      <c r="FO127">
        <v>0</v>
      </c>
      <c r="FP127">
        <v>0</v>
      </c>
      <c r="FQ127">
        <v>0</v>
      </c>
      <c r="FR127">
        <v>0</v>
      </c>
      <c r="FS127">
        <v>0</v>
      </c>
      <c r="FT127">
        <v>0</v>
      </c>
      <c r="FU127">
        <v>0</v>
      </c>
      <c r="FV127">
        <v>0</v>
      </c>
      <c r="FW127">
        <v>0</v>
      </c>
      <c r="FX127">
        <v>0</v>
      </c>
      <c r="FY127">
        <v>0</v>
      </c>
      <c r="GB127">
        <v>176191</v>
      </c>
      <c r="GC127">
        <v>176191</v>
      </c>
      <c r="GD127">
        <v>18.21</v>
      </c>
      <c r="GF127">
        <v>0</v>
      </c>
      <c r="GG127">
        <v>0</v>
      </c>
      <c r="GH127">
        <v>0</v>
      </c>
      <c r="GI127">
        <v>0</v>
      </c>
      <c r="GK127">
        <v>0</v>
      </c>
      <c r="GL127">
        <v>0</v>
      </c>
      <c r="GM127">
        <v>0</v>
      </c>
      <c r="GN127">
        <v>0</v>
      </c>
      <c r="GO127">
        <v>0</v>
      </c>
      <c r="GQ127">
        <v>0</v>
      </c>
      <c r="GR127">
        <v>0</v>
      </c>
      <c r="GS127">
        <v>0</v>
      </c>
      <c r="GT127">
        <v>0</v>
      </c>
      <c r="HB127">
        <v>379934357</v>
      </c>
      <c r="HC127">
        <v>3.9798E-2</v>
      </c>
      <c r="HD127">
        <v>152009</v>
      </c>
      <c r="HE127">
        <v>0</v>
      </c>
      <c r="HF127">
        <v>1227614</v>
      </c>
      <c r="HG127">
        <v>4972</v>
      </c>
      <c r="HH127">
        <v>285833</v>
      </c>
      <c r="HI127">
        <v>0</v>
      </c>
      <c r="HJ127">
        <v>158823</v>
      </c>
      <c r="HK127">
        <v>0</v>
      </c>
      <c r="HL127">
        <v>28</v>
      </c>
      <c r="HM127">
        <v>0</v>
      </c>
      <c r="HN127">
        <v>0</v>
      </c>
      <c r="HO127">
        <v>0</v>
      </c>
      <c r="HP127">
        <v>0</v>
      </c>
      <c r="HQ127">
        <v>0</v>
      </c>
      <c r="HR127">
        <v>0</v>
      </c>
      <c r="HS127">
        <v>9523651</v>
      </c>
      <c r="HT127">
        <v>254767</v>
      </c>
      <c r="HW127">
        <v>0</v>
      </c>
      <c r="HX127">
        <v>110</v>
      </c>
      <c r="HY127">
        <v>154</v>
      </c>
      <c r="HZ127">
        <v>212</v>
      </c>
      <c r="IA127">
        <v>244</v>
      </c>
      <c r="IB127">
        <v>163</v>
      </c>
      <c r="IC127">
        <v>883</v>
      </c>
      <c r="ID127">
        <v>0</v>
      </c>
      <c r="IE127">
        <v>0</v>
      </c>
      <c r="IF127">
        <v>0</v>
      </c>
      <c r="IG127">
        <v>8</v>
      </c>
      <c r="IH127">
        <v>459.90800000000002</v>
      </c>
      <c r="II127">
        <v>0</v>
      </c>
      <c r="IJ127">
        <v>286.76300000000003</v>
      </c>
      <c r="IK127">
        <v>0</v>
      </c>
      <c r="IL127">
        <v>0</v>
      </c>
      <c r="IM127">
        <v>0</v>
      </c>
      <c r="IN127">
        <v>0</v>
      </c>
      <c r="IO127">
        <v>0</v>
      </c>
      <c r="IP127">
        <v>0</v>
      </c>
      <c r="IQ127">
        <v>286.76300000000003</v>
      </c>
      <c r="IR127">
        <v>178223</v>
      </c>
      <c r="IS127">
        <v>0</v>
      </c>
      <c r="IT127">
        <v>0</v>
      </c>
      <c r="IU127">
        <v>0</v>
      </c>
      <c r="IV127">
        <v>0</v>
      </c>
      <c r="IW127">
        <v>6215</v>
      </c>
      <c r="IX127">
        <v>0</v>
      </c>
      <c r="IY127">
        <v>0</v>
      </c>
      <c r="IZ127">
        <v>0</v>
      </c>
      <c r="JA127">
        <v>0</v>
      </c>
      <c r="JB127">
        <v>0</v>
      </c>
      <c r="JC127">
        <v>0</v>
      </c>
      <c r="JD127">
        <v>0</v>
      </c>
      <c r="JE127">
        <v>0</v>
      </c>
      <c r="JF127">
        <v>0</v>
      </c>
      <c r="JG127">
        <v>0</v>
      </c>
      <c r="JH127">
        <v>0</v>
      </c>
      <c r="JJ127">
        <v>0</v>
      </c>
      <c r="JK127">
        <v>0</v>
      </c>
      <c r="JL127">
        <v>0</v>
      </c>
      <c r="JM127">
        <v>0</v>
      </c>
      <c r="JO127">
        <v>0</v>
      </c>
      <c r="JP127">
        <v>18.21</v>
      </c>
      <c r="JQ127">
        <v>0</v>
      </c>
      <c r="JR127">
        <v>0</v>
      </c>
      <c r="JS127">
        <v>176191</v>
      </c>
      <c r="JT127">
        <v>0</v>
      </c>
      <c r="JU127">
        <v>20771</v>
      </c>
      <c r="JW127">
        <v>0</v>
      </c>
      <c r="JX127">
        <v>0</v>
      </c>
      <c r="JY127">
        <v>0</v>
      </c>
      <c r="JZ127">
        <v>0</v>
      </c>
      <c r="KD127">
        <v>20882</v>
      </c>
      <c r="KE127">
        <v>7559</v>
      </c>
      <c r="KG127">
        <v>0</v>
      </c>
      <c r="KH127">
        <v>0</v>
      </c>
      <c r="KI127">
        <v>0</v>
      </c>
      <c r="KJ127">
        <v>0</v>
      </c>
      <c r="KK127">
        <v>8</v>
      </c>
      <c r="KL127">
        <v>0</v>
      </c>
      <c r="KM127">
        <v>4972</v>
      </c>
      <c r="KN127">
        <v>0</v>
      </c>
      <c r="KO127">
        <v>0</v>
      </c>
      <c r="KP127">
        <v>0</v>
      </c>
      <c r="KQ127">
        <v>0</v>
      </c>
      <c r="KS127">
        <v>0</v>
      </c>
      <c r="KT127">
        <v>0</v>
      </c>
      <c r="KU127">
        <v>0</v>
      </c>
      <c r="KW127">
        <v>0</v>
      </c>
      <c r="KX127">
        <v>0</v>
      </c>
      <c r="KY127">
        <v>0</v>
      </c>
      <c r="KZ127">
        <v>0</v>
      </c>
      <c r="LA127">
        <v>0</v>
      </c>
      <c r="LB127">
        <v>0</v>
      </c>
      <c r="LD127">
        <v>0</v>
      </c>
      <c r="LE127">
        <v>0</v>
      </c>
      <c r="LF127">
        <v>0</v>
      </c>
      <c r="LG127">
        <v>0</v>
      </c>
      <c r="LH127">
        <v>0</v>
      </c>
      <c r="LI127">
        <v>0</v>
      </c>
      <c r="LJ127">
        <v>1168.8700000000001</v>
      </c>
      <c r="LK127">
        <v>4</v>
      </c>
      <c r="LL127">
        <v>134160</v>
      </c>
      <c r="LM127">
        <v>24663</v>
      </c>
      <c r="LN127">
        <v>0</v>
      </c>
      <c r="LO127">
        <v>0</v>
      </c>
      <c r="LP127">
        <v>0</v>
      </c>
      <c r="LQ127">
        <v>0</v>
      </c>
      <c r="LR127">
        <v>0</v>
      </c>
      <c r="LS127">
        <v>0</v>
      </c>
      <c r="LT127">
        <v>0</v>
      </c>
      <c r="LU127">
        <v>0</v>
      </c>
      <c r="LV127">
        <v>0</v>
      </c>
      <c r="LW127">
        <v>0</v>
      </c>
      <c r="LX127">
        <v>0</v>
      </c>
      <c r="LY127">
        <v>0</v>
      </c>
      <c r="LZ127">
        <v>0</v>
      </c>
      <c r="MA127">
        <v>0</v>
      </c>
      <c r="MB127">
        <v>0</v>
      </c>
      <c r="MC127">
        <v>0</v>
      </c>
      <c r="MD127">
        <v>0</v>
      </c>
      <c r="ME127">
        <v>0</v>
      </c>
      <c r="MF127">
        <v>0</v>
      </c>
      <c r="MG127">
        <v>11399022</v>
      </c>
      <c r="MH127">
        <v>0</v>
      </c>
      <c r="MI127">
        <v>0</v>
      </c>
      <c r="MJ127">
        <v>0</v>
      </c>
      <c r="MK127">
        <v>0</v>
      </c>
      <c r="ML127">
        <v>0</v>
      </c>
    </row>
    <row r="128" spans="1:350" customFormat="1" x14ac:dyDescent="0.3">
      <c r="A128">
        <v>45755</v>
      </c>
      <c r="B128" s="4">
        <v>108804</v>
      </c>
      <c r="C128">
        <v>9</v>
      </c>
      <c r="D128">
        <v>2026</v>
      </c>
      <c r="E128">
        <v>6215</v>
      </c>
      <c r="F128">
        <v>0</v>
      </c>
      <c r="G128">
        <v>433.197</v>
      </c>
      <c r="H128">
        <v>377.36</v>
      </c>
      <c r="I128">
        <v>377.36</v>
      </c>
      <c r="J128">
        <v>433.197</v>
      </c>
      <c r="K128">
        <v>0</v>
      </c>
      <c r="L128">
        <v>6215</v>
      </c>
      <c r="M128">
        <v>0</v>
      </c>
      <c r="N128">
        <v>0</v>
      </c>
      <c r="P128">
        <v>433.197</v>
      </c>
      <c r="Q128">
        <v>0</v>
      </c>
      <c r="R128">
        <v>204096</v>
      </c>
      <c r="S128">
        <v>471.13900000000001</v>
      </c>
      <c r="U128">
        <v>0</v>
      </c>
      <c r="V128">
        <v>154.84200000000001</v>
      </c>
      <c r="W128">
        <v>96234</v>
      </c>
      <c r="X128">
        <v>96234</v>
      </c>
      <c r="Z128">
        <v>0</v>
      </c>
      <c r="AC128">
        <v>0</v>
      </c>
      <c r="AD128" t="s">
        <v>427</v>
      </c>
      <c r="AE128">
        <v>0</v>
      </c>
      <c r="AH128">
        <v>0</v>
      </c>
      <c r="AI128">
        <v>0</v>
      </c>
      <c r="AJ128">
        <v>6215</v>
      </c>
      <c r="AK128" t="s">
        <v>753</v>
      </c>
      <c r="AL128" t="s">
        <v>546</v>
      </c>
      <c r="AM128">
        <v>0</v>
      </c>
      <c r="AN128">
        <v>0</v>
      </c>
      <c r="AO128">
        <v>0</v>
      </c>
      <c r="AP128">
        <v>0</v>
      </c>
      <c r="AQ128">
        <v>0</v>
      </c>
      <c r="AS128">
        <v>0</v>
      </c>
      <c r="AT128">
        <v>0</v>
      </c>
      <c r="AU128">
        <v>0</v>
      </c>
      <c r="AV128">
        <v>0</v>
      </c>
      <c r="AW128">
        <v>5601614</v>
      </c>
      <c r="AX128">
        <v>5534243</v>
      </c>
      <c r="AY128">
        <v>0</v>
      </c>
      <c r="AZ128">
        <v>204096</v>
      </c>
      <c r="BA128">
        <v>20.5</v>
      </c>
      <c r="BB128">
        <v>425</v>
      </c>
      <c r="BC128">
        <v>422</v>
      </c>
      <c r="BD128">
        <v>1</v>
      </c>
      <c r="BE128">
        <v>3</v>
      </c>
      <c r="BF128">
        <v>4803512</v>
      </c>
      <c r="BG128">
        <v>0</v>
      </c>
      <c r="BJ128">
        <v>0</v>
      </c>
      <c r="BK128">
        <v>0</v>
      </c>
      <c r="BL128">
        <v>0</v>
      </c>
      <c r="BM128">
        <v>0</v>
      </c>
      <c r="BN128">
        <v>0</v>
      </c>
      <c r="BO128">
        <v>0</v>
      </c>
      <c r="BP128">
        <v>0</v>
      </c>
      <c r="BQ128">
        <v>862</v>
      </c>
      <c r="BS128">
        <v>0</v>
      </c>
      <c r="BT128">
        <v>0</v>
      </c>
      <c r="BU128">
        <v>0</v>
      </c>
      <c r="BV128">
        <v>0</v>
      </c>
      <c r="BW128">
        <v>0</v>
      </c>
      <c r="BY128">
        <v>0</v>
      </c>
      <c r="CA128">
        <v>0</v>
      </c>
      <c r="CB128">
        <v>0</v>
      </c>
      <c r="CC128">
        <v>0</v>
      </c>
      <c r="CD128">
        <v>0</v>
      </c>
      <c r="CE128">
        <v>0</v>
      </c>
      <c r="CF128">
        <v>0</v>
      </c>
      <c r="CG128">
        <v>0</v>
      </c>
      <c r="CH128">
        <v>68961</v>
      </c>
      <c r="CI128">
        <v>0</v>
      </c>
      <c r="CJ128">
        <v>4</v>
      </c>
      <c r="CK128">
        <v>0</v>
      </c>
      <c r="CL128">
        <v>0</v>
      </c>
      <c r="CN128">
        <v>0</v>
      </c>
      <c r="CO128">
        <v>1</v>
      </c>
      <c r="CP128">
        <v>2.2720000000000002</v>
      </c>
      <c r="CQ128">
        <v>11.667</v>
      </c>
      <c r="CR128">
        <v>433.197</v>
      </c>
      <c r="CS128">
        <v>0</v>
      </c>
      <c r="CT128">
        <v>0</v>
      </c>
      <c r="CU128">
        <v>0</v>
      </c>
      <c r="CV128">
        <v>0</v>
      </c>
      <c r="CW128">
        <v>0</v>
      </c>
      <c r="CX128">
        <v>0</v>
      </c>
      <c r="CY128">
        <v>0</v>
      </c>
      <c r="CZ128">
        <v>0</v>
      </c>
      <c r="DB128">
        <v>2345292</v>
      </c>
      <c r="DC128">
        <v>0</v>
      </c>
      <c r="DD128">
        <v>0</v>
      </c>
      <c r="DE128">
        <v>675571</v>
      </c>
      <c r="DF128">
        <v>709601</v>
      </c>
      <c r="DG128">
        <v>108.7</v>
      </c>
      <c r="DH128">
        <v>0</v>
      </c>
      <c r="DI128">
        <v>34030</v>
      </c>
      <c r="DK128">
        <v>3495</v>
      </c>
      <c r="DL128">
        <v>0</v>
      </c>
      <c r="DM128">
        <v>596267</v>
      </c>
      <c r="DN128">
        <v>1588</v>
      </c>
      <c r="DO128">
        <v>0</v>
      </c>
      <c r="DP128">
        <v>0</v>
      </c>
      <c r="DQ128">
        <v>0</v>
      </c>
      <c r="DR128">
        <v>0</v>
      </c>
      <c r="DS128">
        <v>0</v>
      </c>
      <c r="DT128">
        <v>0</v>
      </c>
      <c r="DU128">
        <v>0</v>
      </c>
      <c r="DV128">
        <v>0</v>
      </c>
      <c r="DW128">
        <v>0</v>
      </c>
      <c r="DX128">
        <v>0</v>
      </c>
      <c r="DY128">
        <v>0</v>
      </c>
      <c r="DZ128">
        <v>0</v>
      </c>
      <c r="EA128">
        <v>0.26100000000000001</v>
      </c>
      <c r="EB128">
        <v>0</v>
      </c>
      <c r="EC128">
        <v>44.87</v>
      </c>
      <c r="ED128">
        <v>320697</v>
      </c>
      <c r="EE128">
        <v>0</v>
      </c>
      <c r="EF128">
        <v>0</v>
      </c>
      <c r="EG128">
        <v>0</v>
      </c>
      <c r="EH128">
        <v>277158</v>
      </c>
      <c r="EI128">
        <v>0</v>
      </c>
      <c r="EJ128">
        <v>0</v>
      </c>
      <c r="EK128">
        <v>13.083</v>
      </c>
      <c r="EL128">
        <v>0</v>
      </c>
      <c r="EM128">
        <v>1.202</v>
      </c>
      <c r="EN128">
        <v>8.7000000000000008E-2</v>
      </c>
      <c r="EO128">
        <v>0</v>
      </c>
      <c r="EP128">
        <v>0</v>
      </c>
      <c r="EQ128">
        <v>14.633000000000001</v>
      </c>
      <c r="ER128">
        <v>0</v>
      </c>
      <c r="ES128">
        <v>44.594999999999999</v>
      </c>
      <c r="ET128">
        <v>0</v>
      </c>
      <c r="EV128">
        <v>0</v>
      </c>
      <c r="EW128">
        <v>0</v>
      </c>
      <c r="EX128">
        <v>0</v>
      </c>
      <c r="EZ128">
        <v>4704548</v>
      </c>
      <c r="FA128">
        <v>0</v>
      </c>
      <c r="FB128">
        <v>4907054</v>
      </c>
      <c r="FC128">
        <v>0</v>
      </c>
      <c r="FD128">
        <v>0</v>
      </c>
      <c r="FE128">
        <v>707040</v>
      </c>
      <c r="FF128">
        <v>122655</v>
      </c>
      <c r="FG128">
        <v>7.0629999999999998E-2</v>
      </c>
      <c r="FH128">
        <v>3.1918000000000002E-2</v>
      </c>
      <c r="FI128">
        <v>0</v>
      </c>
      <c r="FJ128">
        <v>0</v>
      </c>
      <c r="FK128">
        <v>772.89</v>
      </c>
      <c r="FL128">
        <v>5805710</v>
      </c>
      <c r="FM128">
        <v>0</v>
      </c>
      <c r="FN128">
        <v>0</v>
      </c>
      <c r="FO128">
        <v>0</v>
      </c>
      <c r="FP128">
        <v>0</v>
      </c>
      <c r="FQ128">
        <v>0</v>
      </c>
      <c r="FR128">
        <v>0</v>
      </c>
      <c r="FS128">
        <v>0</v>
      </c>
      <c r="FT128">
        <v>0</v>
      </c>
      <c r="FU128">
        <v>0</v>
      </c>
      <c r="FV128">
        <v>0</v>
      </c>
      <c r="FW128">
        <v>0</v>
      </c>
      <c r="FX128">
        <v>0</v>
      </c>
      <c r="FY128">
        <v>0</v>
      </c>
      <c r="GB128">
        <v>403387</v>
      </c>
      <c r="GC128">
        <v>403387</v>
      </c>
      <c r="GD128">
        <v>41.204000000000001</v>
      </c>
      <c r="GF128">
        <v>0</v>
      </c>
      <c r="GG128">
        <v>0</v>
      </c>
      <c r="GH128">
        <v>0</v>
      </c>
      <c r="GI128">
        <v>0</v>
      </c>
      <c r="GK128">
        <v>0</v>
      </c>
      <c r="GL128">
        <v>0</v>
      </c>
      <c r="GM128">
        <v>0</v>
      </c>
      <c r="GN128">
        <v>0</v>
      </c>
      <c r="GO128">
        <v>0</v>
      </c>
      <c r="GQ128">
        <v>0</v>
      </c>
      <c r="GR128">
        <v>0</v>
      </c>
      <c r="GS128">
        <v>0</v>
      </c>
      <c r="GT128">
        <v>0</v>
      </c>
      <c r="HB128">
        <v>379934357</v>
      </c>
      <c r="HC128">
        <v>3.9798E-2</v>
      </c>
      <c r="HD128">
        <v>68961</v>
      </c>
      <c r="HE128">
        <v>0</v>
      </c>
      <c r="HF128">
        <v>507172</v>
      </c>
      <c r="HG128">
        <v>622</v>
      </c>
      <c r="HH128">
        <v>0</v>
      </c>
      <c r="HI128">
        <v>0</v>
      </c>
      <c r="HJ128">
        <v>142924</v>
      </c>
      <c r="HK128">
        <v>4810</v>
      </c>
      <c r="HL128">
        <v>6155</v>
      </c>
      <c r="HM128">
        <v>0</v>
      </c>
      <c r="HN128">
        <v>0</v>
      </c>
      <c r="HO128">
        <v>0</v>
      </c>
      <c r="HP128">
        <v>94167</v>
      </c>
      <c r="HQ128">
        <v>0</v>
      </c>
      <c r="HR128">
        <v>0</v>
      </c>
      <c r="HS128">
        <v>4702958</v>
      </c>
      <c r="HT128">
        <v>122655</v>
      </c>
      <c r="HW128">
        <v>0</v>
      </c>
      <c r="HX128">
        <v>28</v>
      </c>
      <c r="HY128">
        <v>55</v>
      </c>
      <c r="HZ128">
        <v>58</v>
      </c>
      <c r="IA128">
        <v>107</v>
      </c>
      <c r="IB128">
        <v>170</v>
      </c>
      <c r="IC128">
        <v>418</v>
      </c>
      <c r="ID128">
        <v>0</v>
      </c>
      <c r="IE128">
        <v>0</v>
      </c>
      <c r="IF128">
        <v>0</v>
      </c>
      <c r="IG128">
        <v>1</v>
      </c>
      <c r="IH128">
        <v>0</v>
      </c>
      <c r="II128">
        <v>342.42500000000001</v>
      </c>
      <c r="IJ128">
        <v>154.84200000000001</v>
      </c>
      <c r="IK128">
        <v>0</v>
      </c>
      <c r="IL128">
        <v>0</v>
      </c>
      <c r="IM128">
        <v>0</v>
      </c>
      <c r="IN128">
        <v>0</v>
      </c>
      <c r="IO128">
        <v>0</v>
      </c>
      <c r="IP128">
        <v>342.42500000000001</v>
      </c>
      <c r="IQ128">
        <v>154.84200000000001</v>
      </c>
      <c r="IR128">
        <v>96234</v>
      </c>
      <c r="IS128">
        <v>0</v>
      </c>
      <c r="IT128">
        <v>0</v>
      </c>
      <c r="IU128">
        <v>0</v>
      </c>
      <c r="IV128">
        <v>0</v>
      </c>
      <c r="IW128">
        <v>6215</v>
      </c>
      <c r="IX128">
        <v>0</v>
      </c>
      <c r="IY128">
        <v>0</v>
      </c>
      <c r="IZ128">
        <v>94167</v>
      </c>
      <c r="JA128">
        <v>0</v>
      </c>
      <c r="JB128">
        <v>0</v>
      </c>
      <c r="JC128">
        <v>0</v>
      </c>
      <c r="JD128">
        <v>0</v>
      </c>
      <c r="JE128">
        <v>0</v>
      </c>
      <c r="JF128">
        <v>0</v>
      </c>
      <c r="JG128">
        <v>0</v>
      </c>
      <c r="JH128">
        <v>0</v>
      </c>
      <c r="JJ128">
        <v>0</v>
      </c>
      <c r="JK128">
        <v>0</v>
      </c>
      <c r="JL128">
        <v>0</v>
      </c>
      <c r="JM128">
        <v>0</v>
      </c>
      <c r="JO128">
        <v>0</v>
      </c>
      <c r="JP128">
        <v>37.92</v>
      </c>
      <c r="JQ128">
        <v>3.2840000000000003</v>
      </c>
      <c r="JR128">
        <v>0</v>
      </c>
      <c r="JS128">
        <v>366896</v>
      </c>
      <c r="JT128">
        <v>36491</v>
      </c>
      <c r="JU128">
        <v>435</v>
      </c>
      <c r="JW128">
        <v>0</v>
      </c>
      <c r="JX128">
        <v>0</v>
      </c>
      <c r="JY128">
        <v>0</v>
      </c>
      <c r="JZ128">
        <v>0</v>
      </c>
      <c r="KD128">
        <v>435</v>
      </c>
      <c r="KE128">
        <v>7559</v>
      </c>
      <c r="KG128">
        <v>0</v>
      </c>
      <c r="KH128">
        <v>0</v>
      </c>
      <c r="KI128">
        <v>0</v>
      </c>
      <c r="KJ128">
        <v>0</v>
      </c>
      <c r="KK128">
        <v>1</v>
      </c>
      <c r="KL128">
        <v>0</v>
      </c>
      <c r="KM128">
        <v>622</v>
      </c>
      <c r="KN128">
        <v>0</v>
      </c>
      <c r="KO128">
        <v>0</v>
      </c>
      <c r="KP128">
        <v>0</v>
      </c>
      <c r="KQ128">
        <v>0</v>
      </c>
      <c r="KS128">
        <v>0</v>
      </c>
      <c r="KT128">
        <v>0</v>
      </c>
      <c r="KU128">
        <v>0</v>
      </c>
      <c r="KW128">
        <v>0</v>
      </c>
      <c r="KX128">
        <v>0</v>
      </c>
      <c r="KY128">
        <v>0</v>
      </c>
      <c r="KZ128">
        <v>0</v>
      </c>
      <c r="LA128">
        <v>0</v>
      </c>
      <c r="LB128">
        <v>0</v>
      </c>
      <c r="LD128">
        <v>0</v>
      </c>
      <c r="LE128">
        <v>0</v>
      </c>
      <c r="LF128">
        <v>0</v>
      </c>
      <c r="LG128">
        <v>0</v>
      </c>
      <c r="LH128">
        <v>0</v>
      </c>
      <c r="LI128">
        <v>0</v>
      </c>
      <c r="LJ128">
        <v>415.35900000000004</v>
      </c>
      <c r="LK128">
        <v>4</v>
      </c>
      <c r="LL128">
        <v>134160</v>
      </c>
      <c r="LM128">
        <v>8764</v>
      </c>
      <c r="LN128">
        <v>0</v>
      </c>
      <c r="LO128">
        <v>0</v>
      </c>
      <c r="LP128">
        <v>0</v>
      </c>
      <c r="LQ128">
        <v>0</v>
      </c>
      <c r="LR128">
        <v>0</v>
      </c>
      <c r="LS128">
        <v>0</v>
      </c>
      <c r="LT128">
        <v>0</v>
      </c>
      <c r="LU128">
        <v>0</v>
      </c>
      <c r="LV128">
        <v>0</v>
      </c>
      <c r="LW128">
        <v>0</v>
      </c>
      <c r="LX128">
        <v>0</v>
      </c>
      <c r="LY128">
        <v>0</v>
      </c>
      <c r="LZ128">
        <v>0</v>
      </c>
      <c r="MA128">
        <v>0</v>
      </c>
      <c r="MB128">
        <v>0</v>
      </c>
      <c r="MC128">
        <v>0</v>
      </c>
      <c r="MD128">
        <v>0</v>
      </c>
      <c r="ME128">
        <v>0</v>
      </c>
      <c r="MF128">
        <v>0</v>
      </c>
      <c r="MG128">
        <v>5601614</v>
      </c>
      <c r="MH128">
        <v>0</v>
      </c>
      <c r="MI128">
        <v>0</v>
      </c>
      <c r="MJ128">
        <v>0</v>
      </c>
      <c r="MK128">
        <v>0</v>
      </c>
      <c r="ML128">
        <v>0</v>
      </c>
    </row>
    <row r="129" spans="1:350" customFormat="1" x14ac:dyDescent="0.3">
      <c r="A129">
        <v>45755</v>
      </c>
      <c r="B129" s="4">
        <v>108807</v>
      </c>
      <c r="C129">
        <v>9</v>
      </c>
      <c r="D129">
        <v>2026</v>
      </c>
      <c r="E129">
        <v>6215</v>
      </c>
      <c r="F129">
        <v>0</v>
      </c>
      <c r="G129">
        <v>74029.074999999997</v>
      </c>
      <c r="H129">
        <v>67949.697</v>
      </c>
      <c r="I129">
        <v>67949.697</v>
      </c>
      <c r="J129">
        <v>74029.074999999997</v>
      </c>
      <c r="K129">
        <v>0</v>
      </c>
      <c r="L129">
        <v>6215</v>
      </c>
      <c r="M129">
        <v>0</v>
      </c>
      <c r="N129">
        <v>0</v>
      </c>
      <c r="P129">
        <v>74237.27</v>
      </c>
      <c r="Q129">
        <v>0</v>
      </c>
      <c r="R129">
        <v>34976073</v>
      </c>
      <c r="S129">
        <v>471.13900000000001</v>
      </c>
      <c r="U129">
        <v>0</v>
      </c>
      <c r="V129">
        <v>31967.873</v>
      </c>
      <c r="W129">
        <v>19868162</v>
      </c>
      <c r="X129">
        <v>19868162</v>
      </c>
      <c r="Z129">
        <v>0</v>
      </c>
      <c r="AC129">
        <v>0</v>
      </c>
      <c r="AD129" t="s">
        <v>427</v>
      </c>
      <c r="AE129">
        <v>0</v>
      </c>
      <c r="AH129">
        <v>0</v>
      </c>
      <c r="AI129">
        <v>0</v>
      </c>
      <c r="AJ129">
        <v>6215</v>
      </c>
      <c r="AK129" t="s">
        <v>753</v>
      </c>
      <c r="AL129" t="s">
        <v>547</v>
      </c>
      <c r="AM129">
        <v>0</v>
      </c>
      <c r="AN129">
        <v>0</v>
      </c>
      <c r="AO129">
        <v>0</v>
      </c>
      <c r="AP129">
        <v>0</v>
      </c>
      <c r="AQ129">
        <v>0</v>
      </c>
      <c r="AS129">
        <v>0</v>
      </c>
      <c r="AT129">
        <v>0</v>
      </c>
      <c r="AU129">
        <v>0</v>
      </c>
      <c r="AV129">
        <v>0</v>
      </c>
      <c r="AW129">
        <v>888568392</v>
      </c>
      <c r="AX129">
        <v>876958741</v>
      </c>
      <c r="AY129">
        <v>0</v>
      </c>
      <c r="AZ129">
        <v>34976073</v>
      </c>
      <c r="BA129">
        <v>2384.25</v>
      </c>
      <c r="BB129">
        <v>0</v>
      </c>
      <c r="BC129">
        <v>0</v>
      </c>
      <c r="BD129">
        <v>0</v>
      </c>
      <c r="BE129">
        <v>0</v>
      </c>
      <c r="BF129">
        <v>774249864</v>
      </c>
      <c r="BG129">
        <v>0</v>
      </c>
      <c r="BJ129">
        <v>0</v>
      </c>
      <c r="BK129">
        <v>0</v>
      </c>
      <c r="BL129">
        <v>0</v>
      </c>
      <c r="BM129">
        <v>0</v>
      </c>
      <c r="BN129">
        <v>0</v>
      </c>
      <c r="BO129">
        <v>0</v>
      </c>
      <c r="BP129">
        <v>0</v>
      </c>
      <c r="BQ129">
        <v>0</v>
      </c>
      <c r="BS129">
        <v>0</v>
      </c>
      <c r="BT129">
        <v>0</v>
      </c>
      <c r="BU129">
        <v>0</v>
      </c>
      <c r="BV129">
        <v>0</v>
      </c>
      <c r="BW129">
        <v>0</v>
      </c>
      <c r="BY129">
        <v>0</v>
      </c>
      <c r="CA129">
        <v>0</v>
      </c>
      <c r="CB129">
        <v>0</v>
      </c>
      <c r="CC129">
        <v>0</v>
      </c>
      <c r="CD129">
        <v>0</v>
      </c>
      <c r="CE129">
        <v>0</v>
      </c>
      <c r="CF129">
        <v>0</v>
      </c>
      <c r="CG129">
        <v>0</v>
      </c>
      <c r="CH129">
        <v>11784822</v>
      </c>
      <c r="CI129">
        <v>0</v>
      </c>
      <c r="CJ129">
        <v>4</v>
      </c>
      <c r="CK129">
        <v>0</v>
      </c>
      <c r="CL129">
        <v>0</v>
      </c>
      <c r="CN129">
        <v>0</v>
      </c>
      <c r="CO129">
        <v>1</v>
      </c>
      <c r="CP129">
        <v>0.24500000000000002</v>
      </c>
      <c r="CQ129">
        <v>187.25</v>
      </c>
      <c r="CR129">
        <v>74029.074999999997</v>
      </c>
      <c r="CS129">
        <v>0</v>
      </c>
      <c r="CT129">
        <v>0</v>
      </c>
      <c r="CU129">
        <v>0</v>
      </c>
      <c r="CV129">
        <v>0</v>
      </c>
      <c r="CW129">
        <v>0</v>
      </c>
      <c r="CX129">
        <v>0</v>
      </c>
      <c r="CY129">
        <v>0</v>
      </c>
      <c r="CZ129">
        <v>0</v>
      </c>
      <c r="DB129">
        <v>422307367</v>
      </c>
      <c r="DC129">
        <v>0</v>
      </c>
      <c r="DD129">
        <v>0</v>
      </c>
      <c r="DE129">
        <v>104046791</v>
      </c>
      <c r="DF129">
        <v>104050461</v>
      </c>
      <c r="DG129">
        <v>16741.238000000001</v>
      </c>
      <c r="DH129">
        <v>0</v>
      </c>
      <c r="DI129">
        <v>3670</v>
      </c>
      <c r="DK129">
        <v>0</v>
      </c>
      <c r="DL129">
        <v>0</v>
      </c>
      <c r="DM129">
        <v>65792262</v>
      </c>
      <c r="DN129">
        <v>175171</v>
      </c>
      <c r="DO129">
        <v>0</v>
      </c>
      <c r="DP129">
        <v>0</v>
      </c>
      <c r="DQ129">
        <v>0</v>
      </c>
      <c r="DR129">
        <v>0</v>
      </c>
      <c r="DS129">
        <v>0</v>
      </c>
      <c r="DT129">
        <v>0</v>
      </c>
      <c r="DU129">
        <v>0</v>
      </c>
      <c r="DV129">
        <v>0</v>
      </c>
      <c r="DW129">
        <v>0</v>
      </c>
      <c r="DX129">
        <v>0</v>
      </c>
      <c r="DY129">
        <v>0</v>
      </c>
      <c r="DZ129">
        <v>0</v>
      </c>
      <c r="EA129">
        <v>2.3370000000000002</v>
      </c>
      <c r="EB129">
        <v>0</v>
      </c>
      <c r="EC129">
        <v>2207.0819999999999</v>
      </c>
      <c r="ED129">
        <v>15774567</v>
      </c>
      <c r="EE129">
        <v>0</v>
      </c>
      <c r="EF129">
        <v>0</v>
      </c>
      <c r="EG129">
        <v>12.328000000000001</v>
      </c>
      <c r="EH129">
        <v>50188814</v>
      </c>
      <c r="EI129">
        <v>4052</v>
      </c>
      <c r="EJ129">
        <v>0.16300000000000001</v>
      </c>
      <c r="EK129">
        <v>1528.0430000000001</v>
      </c>
      <c r="EL129">
        <v>8.6950000000000003</v>
      </c>
      <c r="EM129">
        <v>849.60700000000008</v>
      </c>
      <c r="EN129">
        <v>174.33800000000002</v>
      </c>
      <c r="EO129">
        <v>0</v>
      </c>
      <c r="EP129">
        <v>0</v>
      </c>
      <c r="EQ129">
        <v>2578.0430000000001</v>
      </c>
      <c r="ER129">
        <v>11.227</v>
      </c>
      <c r="ES129">
        <v>8075.433</v>
      </c>
      <c r="ET129">
        <v>0</v>
      </c>
      <c r="EV129">
        <v>0</v>
      </c>
      <c r="EW129">
        <v>0</v>
      </c>
      <c r="EX129">
        <v>0</v>
      </c>
      <c r="EZ129">
        <v>743225165</v>
      </c>
      <c r="FA129">
        <v>0</v>
      </c>
      <c r="FB129">
        <v>778026067</v>
      </c>
      <c r="FC129">
        <v>0</v>
      </c>
      <c r="FD129">
        <v>0</v>
      </c>
      <c r="FE129">
        <v>113963570</v>
      </c>
      <c r="FF129">
        <v>19770006</v>
      </c>
      <c r="FG129">
        <v>7.0629999999999998E-2</v>
      </c>
      <c r="FH129">
        <v>3.1918000000000002E-2</v>
      </c>
      <c r="FI129">
        <v>0</v>
      </c>
      <c r="FJ129">
        <v>0</v>
      </c>
      <c r="FK129">
        <v>124577.613</v>
      </c>
      <c r="FL129">
        <v>923544465</v>
      </c>
      <c r="FM129">
        <v>0</v>
      </c>
      <c r="FN129">
        <v>0</v>
      </c>
      <c r="FO129">
        <v>2355942</v>
      </c>
      <c r="FP129">
        <v>1401160</v>
      </c>
      <c r="FQ129">
        <v>3757102</v>
      </c>
      <c r="FR129">
        <v>2355942</v>
      </c>
      <c r="FS129">
        <v>0</v>
      </c>
      <c r="FT129">
        <v>0</v>
      </c>
      <c r="FU129">
        <v>0</v>
      </c>
      <c r="FV129">
        <v>0</v>
      </c>
      <c r="FW129">
        <v>0</v>
      </c>
      <c r="FX129">
        <v>0</v>
      </c>
      <c r="FY129">
        <v>0</v>
      </c>
      <c r="GB129">
        <v>33924530</v>
      </c>
      <c r="GC129">
        <v>33924530</v>
      </c>
      <c r="GD129">
        <v>3501.335</v>
      </c>
      <c r="GF129">
        <v>0</v>
      </c>
      <c r="GG129">
        <v>0</v>
      </c>
      <c r="GH129">
        <v>0</v>
      </c>
      <c r="GI129">
        <v>0</v>
      </c>
      <c r="GK129">
        <v>0</v>
      </c>
      <c r="GL129">
        <v>0</v>
      </c>
      <c r="GM129">
        <v>0</v>
      </c>
      <c r="GN129">
        <v>0</v>
      </c>
      <c r="GO129">
        <v>0</v>
      </c>
      <c r="GQ129">
        <v>0</v>
      </c>
      <c r="GR129">
        <v>0</v>
      </c>
      <c r="GS129">
        <v>0</v>
      </c>
      <c r="GT129">
        <v>0</v>
      </c>
      <c r="HB129">
        <v>379934357</v>
      </c>
      <c r="HC129">
        <v>3.9798E-2</v>
      </c>
      <c r="HD129">
        <v>11784822</v>
      </c>
      <c r="HE129">
        <v>0</v>
      </c>
      <c r="HF129">
        <v>91324393</v>
      </c>
      <c r="HG129">
        <v>534490</v>
      </c>
      <c r="HH129">
        <v>18679384</v>
      </c>
      <c r="HI129">
        <v>0</v>
      </c>
      <c r="HJ129">
        <v>5629267</v>
      </c>
      <c r="HK129">
        <v>128584</v>
      </c>
      <c r="HL129">
        <v>65688</v>
      </c>
      <c r="HM129">
        <v>7023000</v>
      </c>
      <c r="HN129">
        <v>4941377</v>
      </c>
      <c r="HO129">
        <v>0</v>
      </c>
      <c r="HP129">
        <v>0</v>
      </c>
      <c r="HQ129">
        <v>0</v>
      </c>
      <c r="HR129">
        <v>0</v>
      </c>
      <c r="HS129">
        <v>743049994</v>
      </c>
      <c r="HT129">
        <v>19770006</v>
      </c>
      <c r="HW129">
        <v>0</v>
      </c>
      <c r="HX129">
        <v>6851</v>
      </c>
      <c r="HY129">
        <v>11943</v>
      </c>
      <c r="HZ129">
        <v>14096</v>
      </c>
      <c r="IA129">
        <v>18262</v>
      </c>
      <c r="IB129">
        <v>14711</v>
      </c>
      <c r="IC129">
        <v>65863</v>
      </c>
      <c r="ID129">
        <v>0</v>
      </c>
      <c r="IE129">
        <v>0.13800000000000001</v>
      </c>
      <c r="IF129">
        <v>0</v>
      </c>
      <c r="IG129">
        <v>860</v>
      </c>
      <c r="IH129">
        <v>30055.325000000001</v>
      </c>
      <c r="II129">
        <v>0</v>
      </c>
      <c r="IJ129">
        <v>31968.010999999999</v>
      </c>
      <c r="IK129">
        <v>0</v>
      </c>
      <c r="IL129">
        <v>1245</v>
      </c>
      <c r="IM129">
        <v>178</v>
      </c>
      <c r="IN129">
        <v>66</v>
      </c>
      <c r="IO129">
        <v>1489</v>
      </c>
      <c r="IP129">
        <v>0</v>
      </c>
      <c r="IQ129">
        <v>31967.873</v>
      </c>
      <c r="IR129">
        <v>19868033</v>
      </c>
      <c r="IS129">
        <v>0</v>
      </c>
      <c r="IT129">
        <v>6225000</v>
      </c>
      <c r="IU129">
        <v>534000</v>
      </c>
      <c r="IV129">
        <v>264000</v>
      </c>
      <c r="IW129">
        <v>6215</v>
      </c>
      <c r="IX129">
        <v>129</v>
      </c>
      <c r="IY129">
        <v>0</v>
      </c>
      <c r="IZ129">
        <v>0</v>
      </c>
      <c r="JA129">
        <v>0</v>
      </c>
      <c r="JB129">
        <v>95</v>
      </c>
      <c r="JC129">
        <v>2085810</v>
      </c>
      <c r="JD129">
        <v>184</v>
      </c>
      <c r="JE129">
        <v>2192428</v>
      </c>
      <c r="JF129">
        <v>95</v>
      </c>
      <c r="JG129">
        <v>560139</v>
      </c>
      <c r="JH129">
        <v>103000</v>
      </c>
      <c r="JJ129">
        <v>0</v>
      </c>
      <c r="JK129">
        <v>0</v>
      </c>
      <c r="JL129">
        <v>0</v>
      </c>
      <c r="JM129">
        <v>0</v>
      </c>
      <c r="JO129">
        <v>603.57000000000005</v>
      </c>
      <c r="JP129">
        <v>2293.0329999999999</v>
      </c>
      <c r="JQ129">
        <v>604.73200000000008</v>
      </c>
      <c r="JR129">
        <v>5018624</v>
      </c>
      <c r="JS129">
        <v>22186287</v>
      </c>
      <c r="JT129">
        <v>6719619</v>
      </c>
      <c r="JU129">
        <v>0</v>
      </c>
      <c r="JW129">
        <v>0</v>
      </c>
      <c r="JX129">
        <v>0</v>
      </c>
      <c r="JY129">
        <v>0</v>
      </c>
      <c r="JZ129">
        <v>0</v>
      </c>
      <c r="KD129">
        <v>0</v>
      </c>
      <c r="KE129">
        <v>7559</v>
      </c>
      <c r="KG129">
        <v>0</v>
      </c>
      <c r="KH129">
        <v>0</v>
      </c>
      <c r="KI129">
        <v>0</v>
      </c>
      <c r="KJ129">
        <v>61</v>
      </c>
      <c r="KK129">
        <v>799</v>
      </c>
      <c r="KL129">
        <v>37912</v>
      </c>
      <c r="KM129">
        <v>496579</v>
      </c>
      <c r="KN129">
        <v>0</v>
      </c>
      <c r="KO129">
        <v>0</v>
      </c>
      <c r="KP129">
        <v>0</v>
      </c>
      <c r="KQ129">
        <v>0</v>
      </c>
      <c r="KS129">
        <v>0</v>
      </c>
      <c r="KT129">
        <v>0</v>
      </c>
      <c r="KU129">
        <v>0</v>
      </c>
      <c r="KW129">
        <v>0</v>
      </c>
      <c r="KX129">
        <v>0</v>
      </c>
      <c r="KY129">
        <v>0</v>
      </c>
      <c r="KZ129">
        <v>0</v>
      </c>
      <c r="LA129">
        <v>0</v>
      </c>
      <c r="LB129">
        <v>0</v>
      </c>
      <c r="LD129">
        <v>0</v>
      </c>
      <c r="LE129">
        <v>0</v>
      </c>
      <c r="LF129">
        <v>0</v>
      </c>
      <c r="LG129">
        <v>0</v>
      </c>
      <c r="LH129">
        <v>0</v>
      </c>
      <c r="LI129">
        <v>0</v>
      </c>
      <c r="LJ129">
        <v>71272.346000000005</v>
      </c>
      <c r="LK129">
        <v>123</v>
      </c>
      <c r="LL129">
        <v>4125420</v>
      </c>
      <c r="LM129">
        <v>1503847</v>
      </c>
      <c r="LN129">
        <v>0</v>
      </c>
      <c r="LO129">
        <v>0</v>
      </c>
      <c r="LP129">
        <v>0</v>
      </c>
      <c r="LQ129">
        <v>0</v>
      </c>
      <c r="LR129">
        <v>0</v>
      </c>
      <c r="LS129">
        <v>0</v>
      </c>
      <c r="LT129">
        <v>0</v>
      </c>
      <c r="LU129">
        <v>0</v>
      </c>
      <c r="LV129">
        <v>0</v>
      </c>
      <c r="LW129">
        <v>0</v>
      </c>
      <c r="LX129">
        <v>0</v>
      </c>
      <c r="LY129">
        <v>0</v>
      </c>
      <c r="LZ129">
        <v>0</v>
      </c>
      <c r="MA129">
        <v>0</v>
      </c>
      <c r="MB129">
        <v>0</v>
      </c>
      <c r="MC129">
        <v>0</v>
      </c>
      <c r="MD129">
        <v>0</v>
      </c>
      <c r="ME129">
        <v>0</v>
      </c>
      <c r="MF129">
        <v>0</v>
      </c>
      <c r="MG129">
        <v>888568392</v>
      </c>
      <c r="MH129">
        <v>0</v>
      </c>
      <c r="MI129">
        <v>0</v>
      </c>
      <c r="MJ129">
        <v>0</v>
      </c>
      <c r="MK129">
        <v>0</v>
      </c>
      <c r="ML129">
        <v>0</v>
      </c>
    </row>
    <row r="130" spans="1:350" customFormat="1" x14ac:dyDescent="0.3">
      <c r="A130">
        <v>45755</v>
      </c>
      <c r="B130" s="4">
        <v>108808</v>
      </c>
      <c r="C130">
        <v>9</v>
      </c>
      <c r="D130">
        <v>2026</v>
      </c>
      <c r="E130">
        <v>6215</v>
      </c>
      <c r="F130">
        <v>0</v>
      </c>
      <c r="G130">
        <v>5969.9630000000006</v>
      </c>
      <c r="H130">
        <v>5278.7719999999999</v>
      </c>
      <c r="I130">
        <v>5278.7719999999999</v>
      </c>
      <c r="J130">
        <v>5969.9630000000006</v>
      </c>
      <c r="K130">
        <v>0</v>
      </c>
      <c r="L130">
        <v>6215</v>
      </c>
      <c r="M130">
        <v>0</v>
      </c>
      <c r="N130">
        <v>0</v>
      </c>
      <c r="P130">
        <v>6003.1150000000007</v>
      </c>
      <c r="Q130">
        <v>0</v>
      </c>
      <c r="R130">
        <v>2828302</v>
      </c>
      <c r="S130">
        <v>471.13900000000001</v>
      </c>
      <c r="U130">
        <v>0</v>
      </c>
      <c r="V130">
        <v>1153.7250000000001</v>
      </c>
      <c r="W130">
        <v>2184020</v>
      </c>
      <c r="X130">
        <v>2184020</v>
      </c>
      <c r="Z130">
        <v>0</v>
      </c>
      <c r="AC130">
        <v>0</v>
      </c>
      <c r="AD130" t="s">
        <v>427</v>
      </c>
      <c r="AE130">
        <v>0</v>
      </c>
      <c r="AH130">
        <v>0</v>
      </c>
      <c r="AI130">
        <v>0</v>
      </c>
      <c r="AJ130">
        <v>6215</v>
      </c>
      <c r="AK130" t="s">
        <v>753</v>
      </c>
      <c r="AL130" t="s">
        <v>548</v>
      </c>
      <c r="AM130">
        <v>0</v>
      </c>
      <c r="AN130">
        <v>0</v>
      </c>
      <c r="AO130">
        <v>0</v>
      </c>
      <c r="AP130">
        <v>0</v>
      </c>
      <c r="AQ130">
        <v>0</v>
      </c>
      <c r="AS130">
        <v>0</v>
      </c>
      <c r="AT130">
        <v>0</v>
      </c>
      <c r="AU130">
        <v>0</v>
      </c>
      <c r="AV130">
        <v>0</v>
      </c>
      <c r="AW130">
        <v>73629056</v>
      </c>
      <c r="AX130">
        <v>72693339</v>
      </c>
      <c r="AY130">
        <v>0</v>
      </c>
      <c r="AZ130">
        <v>2828302</v>
      </c>
      <c r="BA130">
        <v>0</v>
      </c>
      <c r="BB130">
        <v>126697</v>
      </c>
      <c r="BC130">
        <v>125890</v>
      </c>
      <c r="BD130">
        <v>298</v>
      </c>
      <c r="BE130">
        <v>808</v>
      </c>
      <c r="BF130">
        <v>64134197</v>
      </c>
      <c r="BG130">
        <v>0</v>
      </c>
      <c r="BJ130">
        <v>0</v>
      </c>
      <c r="BK130">
        <v>0</v>
      </c>
      <c r="BL130">
        <v>0</v>
      </c>
      <c r="BM130">
        <v>0</v>
      </c>
      <c r="BN130">
        <v>0</v>
      </c>
      <c r="BO130">
        <v>0</v>
      </c>
      <c r="BP130">
        <v>0</v>
      </c>
      <c r="BQ130">
        <v>0</v>
      </c>
      <c r="BS130">
        <v>0</v>
      </c>
      <c r="BT130">
        <v>0</v>
      </c>
      <c r="BU130">
        <v>0</v>
      </c>
      <c r="BV130">
        <v>0</v>
      </c>
      <c r="BW130">
        <v>0</v>
      </c>
      <c r="BY130">
        <v>0</v>
      </c>
      <c r="CA130">
        <v>0</v>
      </c>
      <c r="CB130">
        <v>0</v>
      </c>
      <c r="CC130">
        <v>0</v>
      </c>
      <c r="CD130">
        <v>0</v>
      </c>
      <c r="CE130">
        <v>0</v>
      </c>
      <c r="CF130">
        <v>0</v>
      </c>
      <c r="CG130">
        <v>0</v>
      </c>
      <c r="CH130">
        <v>950369</v>
      </c>
      <c r="CI130">
        <v>0</v>
      </c>
      <c r="CJ130">
        <v>4</v>
      </c>
      <c r="CK130">
        <v>0</v>
      </c>
      <c r="CL130">
        <v>0</v>
      </c>
      <c r="CN130">
        <v>0</v>
      </c>
      <c r="CO130">
        <v>1</v>
      </c>
      <c r="CP130">
        <v>0</v>
      </c>
      <c r="CQ130">
        <v>0</v>
      </c>
      <c r="CR130">
        <v>5969.9630000000006</v>
      </c>
      <c r="CS130">
        <v>0</v>
      </c>
      <c r="CT130">
        <v>0</v>
      </c>
      <c r="CU130">
        <v>0</v>
      </c>
      <c r="CV130">
        <v>0</v>
      </c>
      <c r="CW130">
        <v>0</v>
      </c>
      <c r="CX130">
        <v>0</v>
      </c>
      <c r="CY130">
        <v>0</v>
      </c>
      <c r="CZ130">
        <v>0</v>
      </c>
      <c r="DB130">
        <v>32807568</v>
      </c>
      <c r="DC130">
        <v>0</v>
      </c>
      <c r="DD130">
        <v>0</v>
      </c>
      <c r="DE130">
        <v>9317295</v>
      </c>
      <c r="DF130">
        <v>9317295</v>
      </c>
      <c r="DG130">
        <v>1499.163</v>
      </c>
      <c r="DH130">
        <v>0</v>
      </c>
      <c r="DI130">
        <v>0</v>
      </c>
      <c r="DK130">
        <v>0</v>
      </c>
      <c r="DL130">
        <v>0</v>
      </c>
      <c r="DM130">
        <v>5199887</v>
      </c>
      <c r="DN130">
        <v>13845</v>
      </c>
      <c r="DO130">
        <v>0</v>
      </c>
      <c r="DP130">
        <v>0</v>
      </c>
      <c r="DQ130">
        <v>0</v>
      </c>
      <c r="DR130">
        <v>0</v>
      </c>
      <c r="DS130">
        <v>0</v>
      </c>
      <c r="DT130">
        <v>0</v>
      </c>
      <c r="DU130">
        <v>0</v>
      </c>
      <c r="DV130">
        <v>0</v>
      </c>
      <c r="DW130">
        <v>0</v>
      </c>
      <c r="DX130">
        <v>0</v>
      </c>
      <c r="DY130">
        <v>0</v>
      </c>
      <c r="DZ130">
        <v>0</v>
      </c>
      <c r="EA130">
        <v>0.26500000000000001</v>
      </c>
      <c r="EB130">
        <v>0</v>
      </c>
      <c r="EC130">
        <v>23.907</v>
      </c>
      <c r="ED130">
        <v>170869</v>
      </c>
      <c r="EE130">
        <v>0</v>
      </c>
      <c r="EF130">
        <v>0</v>
      </c>
      <c r="EG130">
        <v>0</v>
      </c>
      <c r="EH130">
        <v>5042863</v>
      </c>
      <c r="EI130">
        <v>0</v>
      </c>
      <c r="EJ130">
        <v>0</v>
      </c>
      <c r="EK130">
        <v>205.31800000000001</v>
      </c>
      <c r="EL130">
        <v>0.32200000000000001</v>
      </c>
      <c r="EM130">
        <v>39.155999999999999</v>
      </c>
      <c r="EN130">
        <v>15.331000000000001</v>
      </c>
      <c r="EO130">
        <v>0</v>
      </c>
      <c r="EP130">
        <v>0</v>
      </c>
      <c r="EQ130">
        <v>260.07</v>
      </c>
      <c r="ER130">
        <v>0</v>
      </c>
      <c r="ES130">
        <v>811.40200000000004</v>
      </c>
      <c r="ET130">
        <v>0</v>
      </c>
      <c r="EV130">
        <v>0</v>
      </c>
      <c r="EW130">
        <v>0</v>
      </c>
      <c r="EX130">
        <v>0</v>
      </c>
      <c r="EZ130">
        <v>61615655</v>
      </c>
      <c r="FA130">
        <v>0</v>
      </c>
      <c r="FB130">
        <v>64429305</v>
      </c>
      <c r="FC130">
        <v>0</v>
      </c>
      <c r="FD130">
        <v>0</v>
      </c>
      <c r="FE130">
        <v>9440056</v>
      </c>
      <c r="FF130">
        <v>1637628</v>
      </c>
      <c r="FG130">
        <v>7.0629999999999998E-2</v>
      </c>
      <c r="FH130">
        <v>3.1918000000000002E-2</v>
      </c>
      <c r="FI130">
        <v>0</v>
      </c>
      <c r="FJ130">
        <v>0</v>
      </c>
      <c r="FK130">
        <v>10319.259</v>
      </c>
      <c r="FL130">
        <v>76457358</v>
      </c>
      <c r="FM130">
        <v>0</v>
      </c>
      <c r="FN130">
        <v>0</v>
      </c>
      <c r="FO130">
        <v>18954</v>
      </c>
      <c r="FP130">
        <v>0</v>
      </c>
      <c r="FQ130">
        <v>290889</v>
      </c>
      <c r="FR130">
        <v>18954</v>
      </c>
      <c r="FS130">
        <v>271935</v>
      </c>
      <c r="FT130">
        <v>0</v>
      </c>
      <c r="FU130">
        <v>0</v>
      </c>
      <c r="FV130">
        <v>0</v>
      </c>
      <c r="FW130">
        <v>0</v>
      </c>
      <c r="FX130">
        <v>0</v>
      </c>
      <c r="FY130">
        <v>0</v>
      </c>
      <c r="GB130">
        <v>4307686</v>
      </c>
      <c r="GC130">
        <v>4307686</v>
      </c>
      <c r="GD130">
        <v>431.12100000000004</v>
      </c>
      <c r="GF130">
        <v>0</v>
      </c>
      <c r="GG130">
        <v>0</v>
      </c>
      <c r="GH130">
        <v>0</v>
      </c>
      <c r="GI130">
        <v>0</v>
      </c>
      <c r="GK130">
        <v>0</v>
      </c>
      <c r="GL130">
        <v>0</v>
      </c>
      <c r="GM130">
        <v>0</v>
      </c>
      <c r="GN130">
        <v>0</v>
      </c>
      <c r="GO130">
        <v>0</v>
      </c>
      <c r="GQ130">
        <v>0</v>
      </c>
      <c r="GR130">
        <v>0</v>
      </c>
      <c r="GS130">
        <v>0</v>
      </c>
      <c r="GT130">
        <v>0</v>
      </c>
      <c r="HB130">
        <v>379934357</v>
      </c>
      <c r="HC130">
        <v>3.9798E-2</v>
      </c>
      <c r="HD130">
        <v>950369</v>
      </c>
      <c r="HE130">
        <v>0</v>
      </c>
      <c r="HF130">
        <v>7094670</v>
      </c>
      <c r="HG130">
        <v>129272</v>
      </c>
      <c r="HH130">
        <v>1811152</v>
      </c>
      <c r="HI130">
        <v>0</v>
      </c>
      <c r="HJ130">
        <v>321741</v>
      </c>
      <c r="HK130">
        <v>10591</v>
      </c>
      <c r="HL130">
        <v>8280</v>
      </c>
      <c r="HM130">
        <v>408000</v>
      </c>
      <c r="HN130">
        <v>412364</v>
      </c>
      <c r="HO130">
        <v>0</v>
      </c>
      <c r="HP130">
        <v>0</v>
      </c>
      <c r="HQ130">
        <v>0</v>
      </c>
      <c r="HR130">
        <v>0</v>
      </c>
      <c r="HS130">
        <v>61601003</v>
      </c>
      <c r="HT130">
        <v>1637628</v>
      </c>
      <c r="HW130">
        <v>0</v>
      </c>
      <c r="HX130">
        <v>610</v>
      </c>
      <c r="HY130">
        <v>1084</v>
      </c>
      <c r="HZ130">
        <v>1694</v>
      </c>
      <c r="IA130">
        <v>1491</v>
      </c>
      <c r="IB130">
        <v>1053</v>
      </c>
      <c r="IC130">
        <v>5932</v>
      </c>
      <c r="ID130">
        <v>0</v>
      </c>
      <c r="IE130">
        <v>1553.402</v>
      </c>
      <c r="IF130">
        <v>60.567</v>
      </c>
      <c r="IG130">
        <v>208</v>
      </c>
      <c r="IH130">
        <v>2914.163</v>
      </c>
      <c r="II130">
        <v>0</v>
      </c>
      <c r="IJ130">
        <v>2767.694</v>
      </c>
      <c r="IK130">
        <v>0</v>
      </c>
      <c r="IL130">
        <v>69</v>
      </c>
      <c r="IM130">
        <v>21</v>
      </c>
      <c r="IN130">
        <v>0</v>
      </c>
      <c r="IO130">
        <v>90</v>
      </c>
      <c r="IP130">
        <v>0</v>
      </c>
      <c r="IQ130">
        <v>1153.7250000000001</v>
      </c>
      <c r="IR130">
        <v>717040</v>
      </c>
      <c r="IS130">
        <v>0</v>
      </c>
      <c r="IT130">
        <v>345000</v>
      </c>
      <c r="IU130">
        <v>63000</v>
      </c>
      <c r="IV130">
        <v>0</v>
      </c>
      <c r="IW130">
        <v>6215</v>
      </c>
      <c r="IX130">
        <v>1448159</v>
      </c>
      <c r="IY130">
        <v>18821</v>
      </c>
      <c r="IZ130">
        <v>0</v>
      </c>
      <c r="JA130">
        <v>0</v>
      </c>
      <c r="JB130">
        <v>3</v>
      </c>
      <c r="JC130">
        <v>65525</v>
      </c>
      <c r="JD130">
        <v>14</v>
      </c>
      <c r="JE130">
        <v>166632</v>
      </c>
      <c r="JF130">
        <v>28</v>
      </c>
      <c r="JG130">
        <v>167207</v>
      </c>
      <c r="JH130">
        <v>13000</v>
      </c>
      <c r="JJ130">
        <v>0</v>
      </c>
      <c r="JK130">
        <v>0</v>
      </c>
      <c r="JL130">
        <v>0</v>
      </c>
      <c r="JM130">
        <v>0</v>
      </c>
      <c r="JO130">
        <v>68.89</v>
      </c>
      <c r="JP130">
        <v>202.018</v>
      </c>
      <c r="JQ130">
        <v>160.21299999999999</v>
      </c>
      <c r="JR130">
        <v>572813</v>
      </c>
      <c r="JS130">
        <v>1954629</v>
      </c>
      <c r="JT130">
        <v>1780244</v>
      </c>
      <c r="JU130">
        <v>129645</v>
      </c>
      <c r="JW130">
        <v>0</v>
      </c>
      <c r="JX130">
        <v>0</v>
      </c>
      <c r="JY130">
        <v>0</v>
      </c>
      <c r="JZ130">
        <v>0</v>
      </c>
      <c r="KD130">
        <v>129645</v>
      </c>
      <c r="KE130">
        <v>7559</v>
      </c>
      <c r="KG130">
        <v>0</v>
      </c>
      <c r="KH130">
        <v>0</v>
      </c>
      <c r="KI130">
        <v>0</v>
      </c>
      <c r="KJ130">
        <v>136</v>
      </c>
      <c r="KK130">
        <v>72</v>
      </c>
      <c r="KL130">
        <v>84524</v>
      </c>
      <c r="KM130">
        <v>44748</v>
      </c>
      <c r="KN130">
        <v>0</v>
      </c>
      <c r="KO130">
        <v>0</v>
      </c>
      <c r="KP130">
        <v>0</v>
      </c>
      <c r="KQ130">
        <v>0</v>
      </c>
      <c r="KS130">
        <v>0</v>
      </c>
      <c r="KT130">
        <v>0</v>
      </c>
      <c r="KU130">
        <v>0</v>
      </c>
      <c r="KW130">
        <v>0</v>
      </c>
      <c r="KX130">
        <v>0</v>
      </c>
      <c r="KY130">
        <v>0</v>
      </c>
      <c r="KZ130">
        <v>0</v>
      </c>
      <c r="LA130">
        <v>0</v>
      </c>
      <c r="LB130">
        <v>0</v>
      </c>
      <c r="LD130">
        <v>0</v>
      </c>
      <c r="LE130">
        <v>0</v>
      </c>
      <c r="LF130">
        <v>0</v>
      </c>
      <c r="LG130">
        <v>0</v>
      </c>
      <c r="LH130">
        <v>0</v>
      </c>
      <c r="LI130">
        <v>0</v>
      </c>
      <c r="LJ130">
        <v>5710.9310000000005</v>
      </c>
      <c r="LK130">
        <v>6</v>
      </c>
      <c r="LL130">
        <v>201240</v>
      </c>
      <c r="LM130">
        <v>120501</v>
      </c>
      <c r="LN130">
        <v>0</v>
      </c>
      <c r="LO130">
        <v>0</v>
      </c>
      <c r="LP130">
        <v>0</v>
      </c>
      <c r="LQ130">
        <v>0</v>
      </c>
      <c r="LR130">
        <v>0</v>
      </c>
      <c r="LS130">
        <v>0</v>
      </c>
      <c r="LT130">
        <v>0</v>
      </c>
      <c r="LU130">
        <v>0</v>
      </c>
      <c r="LV130">
        <v>0</v>
      </c>
      <c r="LW130">
        <v>0</v>
      </c>
      <c r="LX130">
        <v>0</v>
      </c>
      <c r="LY130">
        <v>0</v>
      </c>
      <c r="LZ130">
        <v>0</v>
      </c>
      <c r="MA130">
        <v>0</v>
      </c>
      <c r="MB130">
        <v>0</v>
      </c>
      <c r="MC130">
        <v>0</v>
      </c>
      <c r="MD130">
        <v>0</v>
      </c>
      <c r="ME130">
        <v>0</v>
      </c>
      <c r="MF130">
        <v>0</v>
      </c>
      <c r="MG130">
        <v>73629056</v>
      </c>
      <c r="MH130">
        <v>0</v>
      </c>
      <c r="MI130">
        <v>0</v>
      </c>
      <c r="MJ130">
        <v>0</v>
      </c>
      <c r="MK130">
        <v>0</v>
      </c>
      <c r="ML130">
        <v>0</v>
      </c>
    </row>
    <row r="131" spans="1:350" customFormat="1" x14ac:dyDescent="0.3">
      <c r="A131">
        <v>45755</v>
      </c>
      <c r="B131" s="4">
        <v>108809</v>
      </c>
      <c r="C131">
        <v>9</v>
      </c>
      <c r="D131">
        <v>2026</v>
      </c>
      <c r="E131">
        <v>6215</v>
      </c>
      <c r="F131">
        <v>0</v>
      </c>
      <c r="G131">
        <v>157.71</v>
      </c>
      <c r="H131">
        <v>146.01</v>
      </c>
      <c r="I131">
        <v>146.01</v>
      </c>
      <c r="J131">
        <v>157.71</v>
      </c>
      <c r="K131">
        <v>0</v>
      </c>
      <c r="L131">
        <v>6215</v>
      </c>
      <c r="M131">
        <v>0</v>
      </c>
      <c r="N131">
        <v>0</v>
      </c>
      <c r="P131">
        <v>158.273</v>
      </c>
      <c r="Q131">
        <v>0</v>
      </c>
      <c r="R131">
        <v>74569</v>
      </c>
      <c r="S131">
        <v>471.13900000000001</v>
      </c>
      <c r="U131">
        <v>0</v>
      </c>
      <c r="V131">
        <v>84.867000000000004</v>
      </c>
      <c r="W131">
        <v>52745</v>
      </c>
      <c r="X131">
        <v>52745</v>
      </c>
      <c r="Z131">
        <v>0</v>
      </c>
      <c r="AC131">
        <v>0</v>
      </c>
      <c r="AD131" t="s">
        <v>427</v>
      </c>
      <c r="AE131">
        <v>0</v>
      </c>
      <c r="AH131">
        <v>0</v>
      </c>
      <c r="AI131">
        <v>0</v>
      </c>
      <c r="AJ131">
        <v>6215</v>
      </c>
      <c r="AK131" t="s">
        <v>753</v>
      </c>
      <c r="AL131" t="s">
        <v>549</v>
      </c>
      <c r="AM131">
        <v>0</v>
      </c>
      <c r="AN131">
        <v>0</v>
      </c>
      <c r="AO131">
        <v>0</v>
      </c>
      <c r="AP131">
        <v>0</v>
      </c>
      <c r="AQ131">
        <v>0</v>
      </c>
      <c r="AS131">
        <v>0</v>
      </c>
      <c r="AT131">
        <v>0</v>
      </c>
      <c r="AU131">
        <v>0</v>
      </c>
      <c r="AV131">
        <v>0</v>
      </c>
      <c r="AW131">
        <v>1986906</v>
      </c>
      <c r="AX131">
        <v>1962457</v>
      </c>
      <c r="AY131">
        <v>0</v>
      </c>
      <c r="AZ131">
        <v>74569</v>
      </c>
      <c r="BA131">
        <v>0</v>
      </c>
      <c r="BB131">
        <v>2976</v>
      </c>
      <c r="BC131">
        <v>2957</v>
      </c>
      <c r="BD131">
        <v>7</v>
      </c>
      <c r="BE131">
        <v>19</v>
      </c>
      <c r="BF131">
        <v>1737000</v>
      </c>
      <c r="BG131">
        <v>0</v>
      </c>
      <c r="BJ131">
        <v>0</v>
      </c>
      <c r="BK131">
        <v>0</v>
      </c>
      <c r="BL131">
        <v>0</v>
      </c>
      <c r="BM131">
        <v>0</v>
      </c>
      <c r="BN131">
        <v>0</v>
      </c>
      <c r="BO131">
        <v>0</v>
      </c>
      <c r="BP131">
        <v>0</v>
      </c>
      <c r="BQ131">
        <v>905</v>
      </c>
      <c r="BS131">
        <v>0</v>
      </c>
      <c r="BT131">
        <v>0</v>
      </c>
      <c r="BU131">
        <v>0</v>
      </c>
      <c r="BV131">
        <v>0</v>
      </c>
      <c r="BW131">
        <v>0</v>
      </c>
      <c r="BY131">
        <v>0</v>
      </c>
      <c r="CA131">
        <v>0</v>
      </c>
      <c r="CB131">
        <v>0</v>
      </c>
      <c r="CC131">
        <v>0</v>
      </c>
      <c r="CD131">
        <v>0</v>
      </c>
      <c r="CE131">
        <v>0</v>
      </c>
      <c r="CF131">
        <v>0</v>
      </c>
      <c r="CG131">
        <v>0</v>
      </c>
      <c r="CH131">
        <v>25106</v>
      </c>
      <c r="CI131">
        <v>0</v>
      </c>
      <c r="CJ131">
        <v>4</v>
      </c>
      <c r="CK131">
        <v>0</v>
      </c>
      <c r="CL131">
        <v>0</v>
      </c>
      <c r="CN131">
        <v>0</v>
      </c>
      <c r="CO131">
        <v>1</v>
      </c>
      <c r="CP131">
        <v>0</v>
      </c>
      <c r="CQ131">
        <v>0</v>
      </c>
      <c r="CR131">
        <v>157.71</v>
      </c>
      <c r="CS131">
        <v>0</v>
      </c>
      <c r="CT131">
        <v>0</v>
      </c>
      <c r="CU131">
        <v>0</v>
      </c>
      <c r="CV131">
        <v>0</v>
      </c>
      <c r="CW131">
        <v>0</v>
      </c>
      <c r="CX131">
        <v>0</v>
      </c>
      <c r="CY131">
        <v>0</v>
      </c>
      <c r="CZ131">
        <v>0</v>
      </c>
      <c r="DB131">
        <v>907452</v>
      </c>
      <c r="DC131">
        <v>0</v>
      </c>
      <c r="DD131">
        <v>0</v>
      </c>
      <c r="DE131">
        <v>239899</v>
      </c>
      <c r="DF131">
        <v>239899</v>
      </c>
      <c r="DG131">
        <v>38.6</v>
      </c>
      <c r="DH131">
        <v>0</v>
      </c>
      <c r="DI131">
        <v>0</v>
      </c>
      <c r="DK131">
        <v>4157</v>
      </c>
      <c r="DL131">
        <v>0</v>
      </c>
      <c r="DM131">
        <v>239725</v>
      </c>
      <c r="DN131">
        <v>638</v>
      </c>
      <c r="DO131">
        <v>0</v>
      </c>
      <c r="DP131">
        <v>0</v>
      </c>
      <c r="DQ131">
        <v>0</v>
      </c>
      <c r="DR131">
        <v>0</v>
      </c>
      <c r="DS131">
        <v>0</v>
      </c>
      <c r="DT131">
        <v>0</v>
      </c>
      <c r="DU131">
        <v>0</v>
      </c>
      <c r="DV131">
        <v>0</v>
      </c>
      <c r="DW131">
        <v>0</v>
      </c>
      <c r="DX131">
        <v>0</v>
      </c>
      <c r="DY131">
        <v>0</v>
      </c>
      <c r="DZ131">
        <v>0</v>
      </c>
      <c r="EA131">
        <v>0</v>
      </c>
      <c r="EB131">
        <v>0</v>
      </c>
      <c r="EC131">
        <v>2.3120000000000003</v>
      </c>
      <c r="ED131">
        <v>16524</v>
      </c>
      <c r="EE131">
        <v>0</v>
      </c>
      <c r="EF131">
        <v>0</v>
      </c>
      <c r="EG131">
        <v>0</v>
      </c>
      <c r="EH131">
        <v>223839</v>
      </c>
      <c r="EI131">
        <v>0</v>
      </c>
      <c r="EJ131">
        <v>0</v>
      </c>
      <c r="EK131">
        <v>11.242000000000001</v>
      </c>
      <c r="EL131">
        <v>0</v>
      </c>
      <c r="EM131">
        <v>0</v>
      </c>
      <c r="EN131">
        <v>0.45800000000000002</v>
      </c>
      <c r="EO131">
        <v>0</v>
      </c>
      <c r="EP131">
        <v>0</v>
      </c>
      <c r="EQ131">
        <v>11.700000000000001</v>
      </c>
      <c r="ER131">
        <v>0</v>
      </c>
      <c r="ES131">
        <v>36.015999999999998</v>
      </c>
      <c r="ET131">
        <v>0</v>
      </c>
      <c r="EV131">
        <v>0</v>
      </c>
      <c r="EW131">
        <v>0</v>
      </c>
      <c r="EX131">
        <v>0</v>
      </c>
      <c r="EZ131">
        <v>1662431</v>
      </c>
      <c r="FA131">
        <v>0</v>
      </c>
      <c r="FB131">
        <v>1736343</v>
      </c>
      <c r="FC131">
        <v>0</v>
      </c>
      <c r="FD131">
        <v>0</v>
      </c>
      <c r="FE131">
        <v>255673</v>
      </c>
      <c r="FF131">
        <v>44353</v>
      </c>
      <c r="FG131">
        <v>7.0629999999999998E-2</v>
      </c>
      <c r="FH131">
        <v>3.1918000000000002E-2</v>
      </c>
      <c r="FI131">
        <v>0</v>
      </c>
      <c r="FJ131">
        <v>0</v>
      </c>
      <c r="FK131">
        <v>279.48500000000001</v>
      </c>
      <c r="FL131">
        <v>2061475</v>
      </c>
      <c r="FM131">
        <v>0</v>
      </c>
      <c r="FN131">
        <v>0</v>
      </c>
      <c r="FO131">
        <v>0</v>
      </c>
      <c r="FP131">
        <v>0</v>
      </c>
      <c r="FQ131">
        <v>0</v>
      </c>
      <c r="FR131">
        <v>0</v>
      </c>
      <c r="FS131">
        <v>0</v>
      </c>
      <c r="FT131">
        <v>0</v>
      </c>
      <c r="FU131">
        <v>0</v>
      </c>
      <c r="FV131">
        <v>0</v>
      </c>
      <c r="FW131">
        <v>0</v>
      </c>
      <c r="FX131">
        <v>0</v>
      </c>
      <c r="FY131">
        <v>0</v>
      </c>
      <c r="GB131">
        <v>0</v>
      </c>
      <c r="GC131">
        <v>0</v>
      </c>
      <c r="GD131">
        <v>0</v>
      </c>
      <c r="GF131">
        <v>0</v>
      </c>
      <c r="GG131">
        <v>0</v>
      </c>
      <c r="GH131">
        <v>0</v>
      </c>
      <c r="GI131">
        <v>0</v>
      </c>
      <c r="GK131">
        <v>0</v>
      </c>
      <c r="GL131">
        <v>0</v>
      </c>
      <c r="GM131">
        <v>0</v>
      </c>
      <c r="GN131">
        <v>0</v>
      </c>
      <c r="GO131">
        <v>0</v>
      </c>
      <c r="GQ131">
        <v>0</v>
      </c>
      <c r="GR131">
        <v>0</v>
      </c>
      <c r="GS131">
        <v>0</v>
      </c>
      <c r="GT131">
        <v>0</v>
      </c>
      <c r="HB131">
        <v>379934357</v>
      </c>
      <c r="HC131">
        <v>3.9798E-2</v>
      </c>
      <c r="HD131">
        <v>25106</v>
      </c>
      <c r="HE131">
        <v>0</v>
      </c>
      <c r="HF131">
        <v>196237</v>
      </c>
      <c r="HG131">
        <v>1865</v>
      </c>
      <c r="HH131">
        <v>57908</v>
      </c>
      <c r="HI131">
        <v>0</v>
      </c>
      <c r="HJ131">
        <v>37555</v>
      </c>
      <c r="HK131">
        <v>0</v>
      </c>
      <c r="HL131">
        <v>0</v>
      </c>
      <c r="HM131">
        <v>0</v>
      </c>
      <c r="HN131">
        <v>0</v>
      </c>
      <c r="HO131">
        <v>0</v>
      </c>
      <c r="HP131">
        <v>0</v>
      </c>
      <c r="HQ131">
        <v>0</v>
      </c>
      <c r="HR131">
        <v>0</v>
      </c>
      <c r="HS131">
        <v>1661774</v>
      </c>
      <c r="HT131">
        <v>44353</v>
      </c>
      <c r="HW131">
        <v>0</v>
      </c>
      <c r="HX131">
        <v>16</v>
      </c>
      <c r="HY131">
        <v>14</v>
      </c>
      <c r="HZ131">
        <v>42</v>
      </c>
      <c r="IA131">
        <v>66</v>
      </c>
      <c r="IB131">
        <v>14</v>
      </c>
      <c r="IC131">
        <v>152</v>
      </c>
      <c r="ID131">
        <v>0</v>
      </c>
      <c r="IE131">
        <v>0</v>
      </c>
      <c r="IF131">
        <v>0</v>
      </c>
      <c r="IG131">
        <v>3</v>
      </c>
      <c r="IH131">
        <v>93.175000000000011</v>
      </c>
      <c r="II131">
        <v>0</v>
      </c>
      <c r="IJ131">
        <v>84.867000000000004</v>
      </c>
      <c r="IK131">
        <v>0</v>
      </c>
      <c r="IL131">
        <v>0</v>
      </c>
      <c r="IM131">
        <v>0</v>
      </c>
      <c r="IN131">
        <v>0</v>
      </c>
      <c r="IO131">
        <v>0</v>
      </c>
      <c r="IP131">
        <v>0</v>
      </c>
      <c r="IQ131">
        <v>84.867000000000004</v>
      </c>
      <c r="IR131">
        <v>52745</v>
      </c>
      <c r="IS131">
        <v>0</v>
      </c>
      <c r="IT131">
        <v>0</v>
      </c>
      <c r="IU131">
        <v>0</v>
      </c>
      <c r="IV131">
        <v>0</v>
      </c>
      <c r="IW131">
        <v>6215</v>
      </c>
      <c r="IX131">
        <v>0</v>
      </c>
      <c r="IY131">
        <v>0</v>
      </c>
      <c r="IZ131">
        <v>0</v>
      </c>
      <c r="JA131">
        <v>0</v>
      </c>
      <c r="JB131">
        <v>0</v>
      </c>
      <c r="JC131">
        <v>0</v>
      </c>
      <c r="JD131">
        <v>0</v>
      </c>
      <c r="JE131">
        <v>0</v>
      </c>
      <c r="JF131">
        <v>0</v>
      </c>
      <c r="JG131">
        <v>0</v>
      </c>
      <c r="JH131">
        <v>0</v>
      </c>
      <c r="JJ131">
        <v>0</v>
      </c>
      <c r="JK131">
        <v>0</v>
      </c>
      <c r="JL131">
        <v>0</v>
      </c>
      <c r="JM131">
        <v>0</v>
      </c>
      <c r="JO131">
        <v>0</v>
      </c>
      <c r="JP131">
        <v>0</v>
      </c>
      <c r="JQ131">
        <v>0</v>
      </c>
      <c r="JR131">
        <v>0</v>
      </c>
      <c r="JS131">
        <v>0</v>
      </c>
      <c r="JT131">
        <v>0</v>
      </c>
      <c r="JU131">
        <v>3045</v>
      </c>
      <c r="JW131">
        <v>0</v>
      </c>
      <c r="JX131">
        <v>0</v>
      </c>
      <c r="JY131">
        <v>0</v>
      </c>
      <c r="JZ131">
        <v>0</v>
      </c>
      <c r="KD131">
        <v>3045</v>
      </c>
      <c r="KE131">
        <v>7559</v>
      </c>
      <c r="KG131">
        <v>0</v>
      </c>
      <c r="KH131">
        <v>0</v>
      </c>
      <c r="KI131">
        <v>0</v>
      </c>
      <c r="KJ131">
        <v>2</v>
      </c>
      <c r="KK131">
        <v>1</v>
      </c>
      <c r="KL131">
        <v>1243</v>
      </c>
      <c r="KM131">
        <v>622</v>
      </c>
      <c r="KN131">
        <v>0</v>
      </c>
      <c r="KO131">
        <v>0</v>
      </c>
      <c r="KP131">
        <v>0</v>
      </c>
      <c r="KQ131">
        <v>0</v>
      </c>
      <c r="KS131">
        <v>0</v>
      </c>
      <c r="KT131">
        <v>0</v>
      </c>
      <c r="KU131">
        <v>0</v>
      </c>
      <c r="KW131">
        <v>0</v>
      </c>
      <c r="KX131">
        <v>0</v>
      </c>
      <c r="KY131">
        <v>0</v>
      </c>
      <c r="KZ131">
        <v>0</v>
      </c>
      <c r="LA131">
        <v>0</v>
      </c>
      <c r="LB131">
        <v>0</v>
      </c>
      <c r="LD131">
        <v>0</v>
      </c>
      <c r="LE131">
        <v>0</v>
      </c>
      <c r="LF131">
        <v>0</v>
      </c>
      <c r="LG131">
        <v>0</v>
      </c>
      <c r="LH131">
        <v>0</v>
      </c>
      <c r="LI131">
        <v>0</v>
      </c>
      <c r="LJ131">
        <v>190.28300000000002</v>
      </c>
      <c r="LK131">
        <v>1</v>
      </c>
      <c r="LL131">
        <v>33540</v>
      </c>
      <c r="LM131">
        <v>4015</v>
      </c>
      <c r="LN131">
        <v>0</v>
      </c>
      <c r="LO131">
        <v>0</v>
      </c>
      <c r="LP131">
        <v>0</v>
      </c>
      <c r="LQ131">
        <v>0</v>
      </c>
      <c r="LR131">
        <v>0</v>
      </c>
      <c r="LS131">
        <v>0</v>
      </c>
      <c r="LT131">
        <v>0</v>
      </c>
      <c r="LU131">
        <v>0</v>
      </c>
      <c r="LV131">
        <v>0</v>
      </c>
      <c r="LW131">
        <v>0</v>
      </c>
      <c r="LX131">
        <v>0</v>
      </c>
      <c r="LY131">
        <v>0</v>
      </c>
      <c r="LZ131">
        <v>0</v>
      </c>
      <c r="MA131">
        <v>0</v>
      </c>
      <c r="MB131">
        <v>0</v>
      </c>
      <c r="MC131">
        <v>0</v>
      </c>
      <c r="MD131">
        <v>0</v>
      </c>
      <c r="ME131">
        <v>0</v>
      </c>
      <c r="MF131">
        <v>0</v>
      </c>
      <c r="MG131">
        <v>1986906</v>
      </c>
      <c r="MH131">
        <v>0</v>
      </c>
      <c r="MI131">
        <v>0</v>
      </c>
      <c r="MJ131">
        <v>0</v>
      </c>
      <c r="MK131">
        <v>0</v>
      </c>
      <c r="ML131">
        <v>0</v>
      </c>
    </row>
    <row r="132" spans="1:350" customFormat="1" x14ac:dyDescent="0.3">
      <c r="A132">
        <v>45755</v>
      </c>
      <c r="B132" s="4">
        <v>108810</v>
      </c>
      <c r="C132">
        <v>9</v>
      </c>
      <c r="D132">
        <v>2026</v>
      </c>
      <c r="E132">
        <v>6215</v>
      </c>
      <c r="F132">
        <v>0</v>
      </c>
      <c r="G132">
        <v>221.28800000000001</v>
      </c>
      <c r="H132">
        <v>216.315</v>
      </c>
      <c r="I132">
        <v>216.315</v>
      </c>
      <c r="J132">
        <v>221.28800000000001</v>
      </c>
      <c r="K132">
        <v>0</v>
      </c>
      <c r="L132">
        <v>6215</v>
      </c>
      <c r="M132">
        <v>0</v>
      </c>
      <c r="N132">
        <v>0</v>
      </c>
      <c r="P132">
        <v>221.453</v>
      </c>
      <c r="Q132">
        <v>0</v>
      </c>
      <c r="R132">
        <v>104335</v>
      </c>
      <c r="S132">
        <v>471.13900000000001</v>
      </c>
      <c r="U132">
        <v>0</v>
      </c>
      <c r="V132">
        <v>0</v>
      </c>
      <c r="W132">
        <v>71926</v>
      </c>
      <c r="X132">
        <v>71926</v>
      </c>
      <c r="Z132">
        <v>0</v>
      </c>
      <c r="AC132">
        <v>0</v>
      </c>
      <c r="AD132" t="s">
        <v>427</v>
      </c>
      <c r="AE132">
        <v>0</v>
      </c>
      <c r="AH132">
        <v>0</v>
      </c>
      <c r="AI132">
        <v>0</v>
      </c>
      <c r="AJ132">
        <v>6215</v>
      </c>
      <c r="AK132" t="s">
        <v>753</v>
      </c>
      <c r="AL132" t="s">
        <v>550</v>
      </c>
      <c r="AM132">
        <v>0</v>
      </c>
      <c r="AN132">
        <v>0</v>
      </c>
      <c r="AO132">
        <v>0</v>
      </c>
      <c r="AP132">
        <v>0</v>
      </c>
      <c r="AQ132">
        <v>0</v>
      </c>
      <c r="AS132">
        <v>0</v>
      </c>
      <c r="AT132">
        <v>0</v>
      </c>
      <c r="AU132">
        <v>0</v>
      </c>
      <c r="AV132">
        <v>0</v>
      </c>
      <c r="AW132">
        <v>2740122</v>
      </c>
      <c r="AX132">
        <v>2740398</v>
      </c>
      <c r="AY132">
        <v>0</v>
      </c>
      <c r="AZ132">
        <v>104335</v>
      </c>
      <c r="BA132">
        <v>0</v>
      </c>
      <c r="BB132">
        <v>0</v>
      </c>
      <c r="BC132">
        <v>0</v>
      </c>
      <c r="BD132">
        <v>0</v>
      </c>
      <c r="BE132">
        <v>0</v>
      </c>
      <c r="BF132">
        <v>2413402</v>
      </c>
      <c r="BG132">
        <v>0</v>
      </c>
      <c r="BJ132">
        <v>0</v>
      </c>
      <c r="BK132">
        <v>0</v>
      </c>
      <c r="BL132">
        <v>0</v>
      </c>
      <c r="BM132">
        <v>0</v>
      </c>
      <c r="BN132">
        <v>0</v>
      </c>
      <c r="BO132">
        <v>0</v>
      </c>
      <c r="BP132">
        <v>0</v>
      </c>
      <c r="BQ132">
        <v>892</v>
      </c>
      <c r="BS132">
        <v>0</v>
      </c>
      <c r="BT132">
        <v>0</v>
      </c>
      <c r="BU132">
        <v>0</v>
      </c>
      <c r="BV132">
        <v>0</v>
      </c>
      <c r="BW132">
        <v>0</v>
      </c>
      <c r="BY132">
        <v>0</v>
      </c>
      <c r="CA132">
        <v>0</v>
      </c>
      <c r="CB132">
        <v>0</v>
      </c>
      <c r="CC132">
        <v>0</v>
      </c>
      <c r="CD132">
        <v>0</v>
      </c>
      <c r="CE132">
        <v>0</v>
      </c>
      <c r="CF132">
        <v>0</v>
      </c>
      <c r="CG132">
        <v>0</v>
      </c>
      <c r="CH132">
        <v>0</v>
      </c>
      <c r="CI132">
        <v>0</v>
      </c>
      <c r="CJ132">
        <v>4</v>
      </c>
      <c r="CK132">
        <v>0</v>
      </c>
      <c r="CL132">
        <v>0</v>
      </c>
      <c r="CN132">
        <v>0</v>
      </c>
      <c r="CO132">
        <v>1</v>
      </c>
      <c r="CP132">
        <v>0</v>
      </c>
      <c r="CQ132">
        <v>0</v>
      </c>
      <c r="CR132">
        <v>221.28800000000001</v>
      </c>
      <c r="CS132">
        <v>0</v>
      </c>
      <c r="CT132">
        <v>0</v>
      </c>
      <c r="CU132">
        <v>0</v>
      </c>
      <c r="CV132">
        <v>0</v>
      </c>
      <c r="CW132">
        <v>0</v>
      </c>
      <c r="CX132">
        <v>0</v>
      </c>
      <c r="CY132">
        <v>0</v>
      </c>
      <c r="CZ132">
        <v>0</v>
      </c>
      <c r="DB132">
        <v>1344398</v>
      </c>
      <c r="DC132">
        <v>0</v>
      </c>
      <c r="DD132">
        <v>0</v>
      </c>
      <c r="DE132">
        <v>469310</v>
      </c>
      <c r="DF132">
        <v>469310</v>
      </c>
      <c r="DG132">
        <v>75.513000000000005</v>
      </c>
      <c r="DH132">
        <v>0</v>
      </c>
      <c r="DI132">
        <v>0</v>
      </c>
      <c r="DK132">
        <v>3956</v>
      </c>
      <c r="DL132">
        <v>0</v>
      </c>
      <c r="DM132">
        <v>103515</v>
      </c>
      <c r="DN132">
        <v>276</v>
      </c>
      <c r="DO132">
        <v>0</v>
      </c>
      <c r="DP132">
        <v>0</v>
      </c>
      <c r="DQ132">
        <v>0</v>
      </c>
      <c r="DR132">
        <v>0</v>
      </c>
      <c r="DS132">
        <v>0</v>
      </c>
      <c r="DT132">
        <v>0</v>
      </c>
      <c r="DU132">
        <v>0</v>
      </c>
      <c r="DV132">
        <v>0</v>
      </c>
      <c r="DW132">
        <v>0</v>
      </c>
      <c r="DX132">
        <v>0</v>
      </c>
      <c r="DY132">
        <v>0</v>
      </c>
      <c r="DZ132">
        <v>0</v>
      </c>
      <c r="EA132">
        <v>0</v>
      </c>
      <c r="EB132">
        <v>0</v>
      </c>
      <c r="EC132">
        <v>0.74</v>
      </c>
      <c r="ED132">
        <v>5289</v>
      </c>
      <c r="EE132">
        <v>0</v>
      </c>
      <c r="EF132">
        <v>0</v>
      </c>
      <c r="EG132">
        <v>0</v>
      </c>
      <c r="EH132">
        <v>98502</v>
      </c>
      <c r="EI132">
        <v>0</v>
      </c>
      <c r="EJ132">
        <v>0</v>
      </c>
      <c r="EK132">
        <v>2.4650000000000003</v>
      </c>
      <c r="EL132">
        <v>0.54500000000000004</v>
      </c>
      <c r="EM132">
        <v>2.0430000000000001</v>
      </c>
      <c r="EN132">
        <v>0.46500000000000002</v>
      </c>
      <c r="EO132">
        <v>0</v>
      </c>
      <c r="EP132">
        <v>0</v>
      </c>
      <c r="EQ132">
        <v>4.9729999999999999</v>
      </c>
      <c r="ER132">
        <v>0</v>
      </c>
      <c r="ES132">
        <v>15.849</v>
      </c>
      <c r="ET132">
        <v>0</v>
      </c>
      <c r="EV132">
        <v>0</v>
      </c>
      <c r="EW132">
        <v>0</v>
      </c>
      <c r="EX132">
        <v>0</v>
      </c>
      <c r="EZ132">
        <v>2323539</v>
      </c>
      <c r="FA132">
        <v>0</v>
      </c>
      <c r="FB132">
        <v>2427598</v>
      </c>
      <c r="FC132">
        <v>0</v>
      </c>
      <c r="FD132">
        <v>0</v>
      </c>
      <c r="FE132">
        <v>355234</v>
      </c>
      <c r="FF132">
        <v>61625</v>
      </c>
      <c r="FG132">
        <v>7.0629999999999998E-2</v>
      </c>
      <c r="FH132">
        <v>3.1918000000000002E-2</v>
      </c>
      <c r="FI132">
        <v>0</v>
      </c>
      <c r="FJ132">
        <v>0</v>
      </c>
      <c r="FK132">
        <v>388.31900000000002</v>
      </c>
      <c r="FL132">
        <v>2844457</v>
      </c>
      <c r="FM132">
        <v>0</v>
      </c>
      <c r="FN132">
        <v>0</v>
      </c>
      <c r="FO132">
        <v>14472</v>
      </c>
      <c r="FP132">
        <v>0</v>
      </c>
      <c r="FQ132">
        <v>14472</v>
      </c>
      <c r="FR132">
        <v>14472</v>
      </c>
      <c r="FS132">
        <v>0</v>
      </c>
      <c r="FT132">
        <v>0</v>
      </c>
      <c r="FU132">
        <v>0</v>
      </c>
      <c r="FV132">
        <v>0</v>
      </c>
      <c r="FW132">
        <v>0</v>
      </c>
      <c r="FX132">
        <v>0</v>
      </c>
      <c r="FY132">
        <v>0</v>
      </c>
      <c r="GB132">
        <v>0</v>
      </c>
      <c r="GC132">
        <v>0</v>
      </c>
      <c r="GD132">
        <v>0</v>
      </c>
      <c r="GF132">
        <v>0</v>
      </c>
      <c r="GG132">
        <v>0</v>
      </c>
      <c r="GH132">
        <v>0</v>
      </c>
      <c r="GI132">
        <v>0</v>
      </c>
      <c r="GK132">
        <v>0</v>
      </c>
      <c r="GL132">
        <v>0</v>
      </c>
      <c r="GM132">
        <v>0</v>
      </c>
      <c r="GN132">
        <v>0</v>
      </c>
      <c r="GO132">
        <v>0</v>
      </c>
      <c r="GQ132">
        <v>0</v>
      </c>
      <c r="GR132">
        <v>0</v>
      </c>
      <c r="GS132">
        <v>0</v>
      </c>
      <c r="GT132">
        <v>0</v>
      </c>
      <c r="HB132">
        <v>0</v>
      </c>
      <c r="HC132">
        <v>3.9798E-2</v>
      </c>
      <c r="HD132">
        <v>0</v>
      </c>
      <c r="HE132">
        <v>0</v>
      </c>
      <c r="HF132">
        <v>290727</v>
      </c>
      <c r="HG132">
        <v>5594</v>
      </c>
      <c r="HH132">
        <v>85725</v>
      </c>
      <c r="HI132">
        <v>0</v>
      </c>
      <c r="HJ132">
        <v>35666</v>
      </c>
      <c r="HK132">
        <v>0</v>
      </c>
      <c r="HL132">
        <v>0</v>
      </c>
      <c r="HM132">
        <v>0</v>
      </c>
      <c r="HN132">
        <v>6265</v>
      </c>
      <c r="HO132">
        <v>0</v>
      </c>
      <c r="HP132">
        <v>0</v>
      </c>
      <c r="HQ132">
        <v>0</v>
      </c>
      <c r="HR132">
        <v>0</v>
      </c>
      <c r="HS132">
        <v>2323263</v>
      </c>
      <c r="HT132">
        <v>61625</v>
      </c>
      <c r="HW132">
        <v>0</v>
      </c>
      <c r="HX132">
        <v>33</v>
      </c>
      <c r="HY132">
        <v>29</v>
      </c>
      <c r="HZ132">
        <v>77</v>
      </c>
      <c r="IA132">
        <v>120</v>
      </c>
      <c r="IB132">
        <v>38</v>
      </c>
      <c r="IC132">
        <v>297</v>
      </c>
      <c r="ID132">
        <v>0</v>
      </c>
      <c r="IE132">
        <v>77.153000000000006</v>
      </c>
      <c r="IF132">
        <v>0</v>
      </c>
      <c r="IG132">
        <v>9</v>
      </c>
      <c r="IH132">
        <v>137.93299999999999</v>
      </c>
      <c r="II132">
        <v>0</v>
      </c>
      <c r="IJ132">
        <v>77.153000000000006</v>
      </c>
      <c r="IK132">
        <v>0</v>
      </c>
      <c r="IL132">
        <v>0</v>
      </c>
      <c r="IM132">
        <v>0</v>
      </c>
      <c r="IN132">
        <v>0</v>
      </c>
      <c r="IO132">
        <v>0</v>
      </c>
      <c r="IP132">
        <v>0</v>
      </c>
      <c r="IQ132">
        <v>0</v>
      </c>
      <c r="IR132">
        <v>0</v>
      </c>
      <c r="IS132">
        <v>0</v>
      </c>
      <c r="IT132">
        <v>0</v>
      </c>
      <c r="IU132">
        <v>0</v>
      </c>
      <c r="IV132">
        <v>0</v>
      </c>
      <c r="IW132">
        <v>6215</v>
      </c>
      <c r="IX132">
        <v>71926</v>
      </c>
      <c r="IY132">
        <v>0</v>
      </c>
      <c r="IZ132">
        <v>0</v>
      </c>
      <c r="JA132">
        <v>0</v>
      </c>
      <c r="JB132">
        <v>0</v>
      </c>
      <c r="JC132">
        <v>0</v>
      </c>
      <c r="JD132">
        <v>0</v>
      </c>
      <c r="JE132">
        <v>0</v>
      </c>
      <c r="JF132">
        <v>1</v>
      </c>
      <c r="JG132">
        <v>6265</v>
      </c>
      <c r="JH132">
        <v>0</v>
      </c>
      <c r="JJ132">
        <v>0</v>
      </c>
      <c r="JK132">
        <v>0</v>
      </c>
      <c r="JL132">
        <v>0</v>
      </c>
      <c r="JM132">
        <v>0</v>
      </c>
      <c r="JO132">
        <v>0</v>
      </c>
      <c r="JP132">
        <v>0</v>
      </c>
      <c r="JQ132">
        <v>0</v>
      </c>
      <c r="JR132">
        <v>0</v>
      </c>
      <c r="JS132">
        <v>0</v>
      </c>
      <c r="JT132">
        <v>0</v>
      </c>
      <c r="JU132">
        <v>0</v>
      </c>
      <c r="JW132">
        <v>0</v>
      </c>
      <c r="JX132">
        <v>0</v>
      </c>
      <c r="JY132">
        <v>0</v>
      </c>
      <c r="JZ132">
        <v>0</v>
      </c>
      <c r="KD132">
        <v>0</v>
      </c>
      <c r="KE132">
        <v>7559</v>
      </c>
      <c r="KG132">
        <v>0</v>
      </c>
      <c r="KH132">
        <v>0</v>
      </c>
      <c r="KI132">
        <v>0</v>
      </c>
      <c r="KJ132">
        <v>4</v>
      </c>
      <c r="KK132">
        <v>5</v>
      </c>
      <c r="KL132">
        <v>2486</v>
      </c>
      <c r="KM132">
        <v>3108</v>
      </c>
      <c r="KN132">
        <v>0</v>
      </c>
      <c r="KO132">
        <v>0</v>
      </c>
      <c r="KP132">
        <v>0</v>
      </c>
      <c r="KQ132">
        <v>0</v>
      </c>
      <c r="KS132">
        <v>0</v>
      </c>
      <c r="KT132">
        <v>0</v>
      </c>
      <c r="KU132">
        <v>0</v>
      </c>
      <c r="KW132">
        <v>0</v>
      </c>
      <c r="KX132">
        <v>0</v>
      </c>
      <c r="KY132">
        <v>0</v>
      </c>
      <c r="KZ132">
        <v>0</v>
      </c>
      <c r="LA132">
        <v>0</v>
      </c>
      <c r="LB132">
        <v>0</v>
      </c>
      <c r="LD132">
        <v>0</v>
      </c>
      <c r="LE132">
        <v>0</v>
      </c>
      <c r="LF132">
        <v>0</v>
      </c>
      <c r="LG132">
        <v>0</v>
      </c>
      <c r="LH132">
        <v>0</v>
      </c>
      <c r="LI132">
        <v>0</v>
      </c>
      <c r="LJ132">
        <v>100.78</v>
      </c>
      <c r="LK132">
        <v>1</v>
      </c>
      <c r="LL132">
        <v>33540</v>
      </c>
      <c r="LM132">
        <v>2126</v>
      </c>
      <c r="LN132">
        <v>0</v>
      </c>
      <c r="LO132">
        <v>0</v>
      </c>
      <c r="LP132">
        <v>0</v>
      </c>
      <c r="LQ132">
        <v>0</v>
      </c>
      <c r="LR132">
        <v>0</v>
      </c>
      <c r="LS132">
        <v>0</v>
      </c>
      <c r="LT132">
        <v>0</v>
      </c>
      <c r="LU132">
        <v>0</v>
      </c>
      <c r="LV132">
        <v>0</v>
      </c>
      <c r="LW132">
        <v>0</v>
      </c>
      <c r="LX132">
        <v>0</v>
      </c>
      <c r="LY132">
        <v>0</v>
      </c>
      <c r="LZ132">
        <v>0</v>
      </c>
      <c r="MA132">
        <v>0</v>
      </c>
      <c r="MB132">
        <v>0</v>
      </c>
      <c r="MC132">
        <v>0</v>
      </c>
      <c r="MD132">
        <v>0</v>
      </c>
      <c r="ME132">
        <v>0</v>
      </c>
      <c r="MF132">
        <v>0</v>
      </c>
      <c r="MG132">
        <v>2740122</v>
      </c>
      <c r="MH132">
        <v>0</v>
      </c>
      <c r="MI132">
        <v>0</v>
      </c>
      <c r="MJ132">
        <v>0</v>
      </c>
      <c r="MK132">
        <v>0</v>
      </c>
      <c r="ML132">
        <v>0</v>
      </c>
    </row>
    <row r="133" spans="1:350" customFormat="1" x14ac:dyDescent="0.3">
      <c r="A133">
        <v>45755</v>
      </c>
      <c r="B133" s="4">
        <v>111801</v>
      </c>
      <c r="C133">
        <v>9</v>
      </c>
      <c r="D133">
        <v>2026</v>
      </c>
      <c r="E133">
        <v>6215</v>
      </c>
      <c r="F133">
        <v>0</v>
      </c>
      <c r="G133">
        <v>41.962000000000003</v>
      </c>
      <c r="H133">
        <v>32.861000000000004</v>
      </c>
      <c r="I133">
        <v>32.861000000000004</v>
      </c>
      <c r="J133">
        <v>41.962000000000003</v>
      </c>
      <c r="K133">
        <v>0</v>
      </c>
      <c r="L133">
        <v>6215</v>
      </c>
      <c r="M133">
        <v>0</v>
      </c>
      <c r="N133">
        <v>0</v>
      </c>
      <c r="P133">
        <v>41.353000000000002</v>
      </c>
      <c r="Q133">
        <v>0</v>
      </c>
      <c r="R133">
        <v>19483</v>
      </c>
      <c r="S133">
        <v>471.13900000000001</v>
      </c>
      <c r="U133">
        <v>0</v>
      </c>
      <c r="V133">
        <v>0</v>
      </c>
      <c r="W133">
        <v>0</v>
      </c>
      <c r="X133">
        <v>0</v>
      </c>
      <c r="Z133">
        <v>0</v>
      </c>
      <c r="AC133">
        <v>0</v>
      </c>
      <c r="AD133" t="s">
        <v>427</v>
      </c>
      <c r="AE133">
        <v>0</v>
      </c>
      <c r="AH133">
        <v>0</v>
      </c>
      <c r="AI133">
        <v>0</v>
      </c>
      <c r="AJ133">
        <v>6215</v>
      </c>
      <c r="AK133" t="s">
        <v>753</v>
      </c>
      <c r="AL133" t="s">
        <v>551</v>
      </c>
      <c r="AM133">
        <v>0</v>
      </c>
      <c r="AN133">
        <v>0</v>
      </c>
      <c r="AO133">
        <v>0</v>
      </c>
      <c r="AP133">
        <v>0</v>
      </c>
      <c r="AQ133">
        <v>0</v>
      </c>
      <c r="AS133">
        <v>0</v>
      </c>
      <c r="AT133">
        <v>0</v>
      </c>
      <c r="AU133">
        <v>0</v>
      </c>
      <c r="AV133">
        <v>0</v>
      </c>
      <c r="AW133">
        <v>644523</v>
      </c>
      <c r="AX133">
        <v>638443</v>
      </c>
      <c r="AY133">
        <v>0</v>
      </c>
      <c r="AZ133">
        <v>19483</v>
      </c>
      <c r="BA133">
        <v>0</v>
      </c>
      <c r="BB133">
        <v>0</v>
      </c>
      <c r="BC133">
        <v>0</v>
      </c>
      <c r="BD133">
        <v>0</v>
      </c>
      <c r="BE133">
        <v>0</v>
      </c>
      <c r="BF133">
        <v>555343</v>
      </c>
      <c r="BG133">
        <v>0</v>
      </c>
      <c r="BJ133">
        <v>0</v>
      </c>
      <c r="BK133">
        <v>0</v>
      </c>
      <c r="BL133">
        <v>0</v>
      </c>
      <c r="BM133">
        <v>0</v>
      </c>
      <c r="BN133">
        <v>0</v>
      </c>
      <c r="BO133">
        <v>0</v>
      </c>
      <c r="BP133">
        <v>0</v>
      </c>
      <c r="BQ133">
        <v>926</v>
      </c>
      <c r="BS133">
        <v>0</v>
      </c>
      <c r="BT133">
        <v>0</v>
      </c>
      <c r="BU133">
        <v>0</v>
      </c>
      <c r="BV133">
        <v>0</v>
      </c>
      <c r="BW133">
        <v>0</v>
      </c>
      <c r="BY133">
        <v>0</v>
      </c>
      <c r="CA133">
        <v>0</v>
      </c>
      <c r="CB133">
        <v>0</v>
      </c>
      <c r="CC133">
        <v>0</v>
      </c>
      <c r="CD133">
        <v>0</v>
      </c>
      <c r="CE133">
        <v>0</v>
      </c>
      <c r="CF133">
        <v>0</v>
      </c>
      <c r="CG133">
        <v>0</v>
      </c>
      <c r="CH133">
        <v>6680</v>
      </c>
      <c r="CI133">
        <v>0</v>
      </c>
      <c r="CJ133">
        <v>4</v>
      </c>
      <c r="CK133">
        <v>0</v>
      </c>
      <c r="CL133">
        <v>0</v>
      </c>
      <c r="CN133">
        <v>0</v>
      </c>
      <c r="CO133">
        <v>1</v>
      </c>
      <c r="CP133">
        <v>0</v>
      </c>
      <c r="CQ133">
        <v>0</v>
      </c>
      <c r="CR133">
        <v>41.962000000000003</v>
      </c>
      <c r="CS133">
        <v>0</v>
      </c>
      <c r="CT133">
        <v>0</v>
      </c>
      <c r="CU133">
        <v>0</v>
      </c>
      <c r="CV133">
        <v>0</v>
      </c>
      <c r="CW133">
        <v>0</v>
      </c>
      <c r="CX133">
        <v>0</v>
      </c>
      <c r="CY133">
        <v>0</v>
      </c>
      <c r="CZ133">
        <v>0</v>
      </c>
      <c r="DB133">
        <v>204231</v>
      </c>
      <c r="DC133">
        <v>0</v>
      </c>
      <c r="DD133">
        <v>0</v>
      </c>
      <c r="DE133">
        <v>46457</v>
      </c>
      <c r="DF133">
        <v>46457</v>
      </c>
      <c r="DG133">
        <v>7.4750000000000005</v>
      </c>
      <c r="DH133">
        <v>0</v>
      </c>
      <c r="DI133">
        <v>0</v>
      </c>
      <c r="DK133">
        <v>4480</v>
      </c>
      <c r="DL133">
        <v>0</v>
      </c>
      <c r="DM133">
        <v>225656</v>
      </c>
      <c r="DN133">
        <v>601</v>
      </c>
      <c r="DO133">
        <v>0</v>
      </c>
      <c r="DP133">
        <v>0</v>
      </c>
      <c r="DQ133">
        <v>0</v>
      </c>
      <c r="DR133">
        <v>0</v>
      </c>
      <c r="DS133">
        <v>0</v>
      </c>
      <c r="DT133">
        <v>0</v>
      </c>
      <c r="DU133">
        <v>0</v>
      </c>
      <c r="DV133">
        <v>0</v>
      </c>
      <c r="DW133">
        <v>0</v>
      </c>
      <c r="DX133">
        <v>0</v>
      </c>
      <c r="DY133">
        <v>0</v>
      </c>
      <c r="DZ133">
        <v>0</v>
      </c>
      <c r="EA133">
        <v>0</v>
      </c>
      <c r="EB133">
        <v>0</v>
      </c>
      <c r="EC133">
        <v>0</v>
      </c>
      <c r="ED133">
        <v>0</v>
      </c>
      <c r="EE133">
        <v>0</v>
      </c>
      <c r="EF133">
        <v>0</v>
      </c>
      <c r="EG133">
        <v>0</v>
      </c>
      <c r="EH133">
        <v>31</v>
      </c>
      <c r="EI133">
        <v>226226</v>
      </c>
      <c r="EJ133">
        <v>9.1</v>
      </c>
      <c r="EK133">
        <v>0</v>
      </c>
      <c r="EL133">
        <v>0</v>
      </c>
      <c r="EM133">
        <v>0</v>
      </c>
      <c r="EN133">
        <v>1E-3</v>
      </c>
      <c r="EO133">
        <v>0</v>
      </c>
      <c r="EP133">
        <v>0</v>
      </c>
      <c r="EQ133">
        <v>9.1010000000000009</v>
      </c>
      <c r="ER133">
        <v>0</v>
      </c>
      <c r="ES133">
        <v>5.0000000000000001E-3</v>
      </c>
      <c r="ET133">
        <v>0</v>
      </c>
      <c r="EV133">
        <v>0</v>
      </c>
      <c r="EW133">
        <v>0</v>
      </c>
      <c r="EX133">
        <v>0</v>
      </c>
      <c r="EZ133">
        <v>542521</v>
      </c>
      <c r="FA133">
        <v>0</v>
      </c>
      <c r="FB133">
        <v>561404</v>
      </c>
      <c r="FC133">
        <v>0</v>
      </c>
      <c r="FD133">
        <v>0</v>
      </c>
      <c r="FE133">
        <v>81742</v>
      </c>
      <c r="FF133">
        <v>14180</v>
      </c>
      <c r="FG133">
        <v>7.0629999999999998E-2</v>
      </c>
      <c r="FH133">
        <v>3.1918000000000002E-2</v>
      </c>
      <c r="FI133">
        <v>0</v>
      </c>
      <c r="FJ133">
        <v>0</v>
      </c>
      <c r="FK133">
        <v>89.355000000000004</v>
      </c>
      <c r="FL133">
        <v>664006</v>
      </c>
      <c r="FM133">
        <v>0</v>
      </c>
      <c r="FN133">
        <v>0</v>
      </c>
      <c r="FO133">
        <v>0</v>
      </c>
      <c r="FP133">
        <v>0</v>
      </c>
      <c r="FQ133">
        <v>0</v>
      </c>
      <c r="FR133">
        <v>0</v>
      </c>
      <c r="FS133">
        <v>0</v>
      </c>
      <c r="FT133">
        <v>0</v>
      </c>
      <c r="FU133">
        <v>0</v>
      </c>
      <c r="FV133">
        <v>0</v>
      </c>
      <c r="FW133">
        <v>0</v>
      </c>
      <c r="FX133">
        <v>0</v>
      </c>
      <c r="FY133">
        <v>0</v>
      </c>
      <c r="GB133">
        <v>0</v>
      </c>
      <c r="GC133">
        <v>0</v>
      </c>
      <c r="GD133">
        <v>0</v>
      </c>
      <c r="GF133">
        <v>0</v>
      </c>
      <c r="GG133">
        <v>0</v>
      </c>
      <c r="GH133">
        <v>0</v>
      </c>
      <c r="GI133">
        <v>0</v>
      </c>
      <c r="GK133">
        <v>0</v>
      </c>
      <c r="GL133">
        <v>0</v>
      </c>
      <c r="GM133">
        <v>0</v>
      </c>
      <c r="GN133">
        <v>0</v>
      </c>
      <c r="GO133">
        <v>0</v>
      </c>
      <c r="GQ133">
        <v>0</v>
      </c>
      <c r="GR133">
        <v>0</v>
      </c>
      <c r="GS133">
        <v>0</v>
      </c>
      <c r="GT133">
        <v>0</v>
      </c>
      <c r="HB133">
        <v>379934357</v>
      </c>
      <c r="HC133">
        <v>3.9798E-2</v>
      </c>
      <c r="HD133">
        <v>6680</v>
      </c>
      <c r="HE133">
        <v>0</v>
      </c>
      <c r="HF133">
        <v>44165</v>
      </c>
      <c r="HG133">
        <v>0</v>
      </c>
      <c r="HH133">
        <v>0</v>
      </c>
      <c r="HI133">
        <v>0</v>
      </c>
      <c r="HJ133">
        <v>34233</v>
      </c>
      <c r="HK133">
        <v>463</v>
      </c>
      <c r="HL133">
        <v>221</v>
      </c>
      <c r="HM133">
        <v>0</v>
      </c>
      <c r="HN133">
        <v>0</v>
      </c>
      <c r="HO133">
        <v>0</v>
      </c>
      <c r="HP133">
        <v>4041</v>
      </c>
      <c r="HQ133">
        <v>0</v>
      </c>
      <c r="HR133">
        <v>0</v>
      </c>
      <c r="HS133">
        <v>541921</v>
      </c>
      <c r="HT133">
        <v>14180</v>
      </c>
      <c r="HW133">
        <v>0</v>
      </c>
      <c r="HX133">
        <v>7</v>
      </c>
      <c r="HY133">
        <v>4</v>
      </c>
      <c r="HZ133">
        <v>8</v>
      </c>
      <c r="IA133">
        <v>6</v>
      </c>
      <c r="IB133">
        <v>5</v>
      </c>
      <c r="IC133">
        <v>30</v>
      </c>
      <c r="ID133">
        <v>0</v>
      </c>
      <c r="IE133">
        <v>0</v>
      </c>
      <c r="IF133">
        <v>0</v>
      </c>
      <c r="IG133">
        <v>0</v>
      </c>
      <c r="IH133">
        <v>0</v>
      </c>
      <c r="II133">
        <v>14.693000000000001</v>
      </c>
      <c r="IJ133">
        <v>0</v>
      </c>
      <c r="IK133">
        <v>7.0430000000000001</v>
      </c>
      <c r="IL133">
        <v>0</v>
      </c>
      <c r="IM133">
        <v>0</v>
      </c>
      <c r="IN133">
        <v>0</v>
      </c>
      <c r="IO133">
        <v>0</v>
      </c>
      <c r="IP133">
        <v>21.736000000000001</v>
      </c>
      <c r="IQ133">
        <v>0</v>
      </c>
      <c r="IR133">
        <v>0</v>
      </c>
      <c r="IS133">
        <v>1937</v>
      </c>
      <c r="IT133">
        <v>0</v>
      </c>
      <c r="IU133">
        <v>0</v>
      </c>
      <c r="IV133">
        <v>0</v>
      </c>
      <c r="IW133">
        <v>6215</v>
      </c>
      <c r="IX133">
        <v>0</v>
      </c>
      <c r="IY133">
        <v>0</v>
      </c>
      <c r="IZ133">
        <v>5977</v>
      </c>
      <c r="JA133">
        <v>0</v>
      </c>
      <c r="JB133">
        <v>0</v>
      </c>
      <c r="JC133">
        <v>0</v>
      </c>
      <c r="JD133">
        <v>0</v>
      </c>
      <c r="JE133">
        <v>0</v>
      </c>
      <c r="JF133">
        <v>0</v>
      </c>
      <c r="JG133">
        <v>0</v>
      </c>
      <c r="JH133">
        <v>0</v>
      </c>
      <c r="JJ133">
        <v>0</v>
      </c>
      <c r="JK133">
        <v>0</v>
      </c>
      <c r="JL133">
        <v>0</v>
      </c>
      <c r="JM133">
        <v>0</v>
      </c>
      <c r="JO133">
        <v>0</v>
      </c>
      <c r="JP133">
        <v>0</v>
      </c>
      <c r="JQ133">
        <v>0</v>
      </c>
      <c r="JR133">
        <v>0</v>
      </c>
      <c r="JS133">
        <v>0</v>
      </c>
      <c r="JT133">
        <v>0</v>
      </c>
      <c r="JU133">
        <v>0</v>
      </c>
      <c r="JW133">
        <v>0</v>
      </c>
      <c r="JX133">
        <v>0</v>
      </c>
      <c r="JY133">
        <v>0</v>
      </c>
      <c r="JZ133">
        <v>0</v>
      </c>
      <c r="KD133">
        <v>0</v>
      </c>
      <c r="KE133">
        <v>7559</v>
      </c>
      <c r="KG133">
        <v>0</v>
      </c>
      <c r="KH133">
        <v>0</v>
      </c>
      <c r="KI133">
        <v>0</v>
      </c>
      <c r="KJ133">
        <v>0</v>
      </c>
      <c r="KK133">
        <v>0</v>
      </c>
      <c r="KL133">
        <v>0</v>
      </c>
      <c r="KM133">
        <v>0</v>
      </c>
      <c r="KN133">
        <v>0</v>
      </c>
      <c r="KO133">
        <v>0</v>
      </c>
      <c r="KP133">
        <v>0</v>
      </c>
      <c r="KQ133">
        <v>0</v>
      </c>
      <c r="KS133">
        <v>0</v>
      </c>
      <c r="KT133">
        <v>0</v>
      </c>
      <c r="KU133">
        <v>0</v>
      </c>
      <c r="KW133">
        <v>0</v>
      </c>
      <c r="KX133">
        <v>0</v>
      </c>
      <c r="KY133">
        <v>0</v>
      </c>
      <c r="KZ133">
        <v>0</v>
      </c>
      <c r="LA133">
        <v>0</v>
      </c>
      <c r="LB133">
        <v>0</v>
      </c>
      <c r="LD133">
        <v>0</v>
      </c>
      <c r="LE133">
        <v>0</v>
      </c>
      <c r="LF133">
        <v>0</v>
      </c>
      <c r="LG133">
        <v>0</v>
      </c>
      <c r="LH133">
        <v>0</v>
      </c>
      <c r="LI133">
        <v>0</v>
      </c>
      <c r="LJ133">
        <v>32.844000000000001</v>
      </c>
      <c r="LK133">
        <v>1</v>
      </c>
      <c r="LL133">
        <v>33540</v>
      </c>
      <c r="LM133">
        <v>693</v>
      </c>
      <c r="LN133">
        <v>0</v>
      </c>
      <c r="LO133">
        <v>0</v>
      </c>
      <c r="LP133">
        <v>0</v>
      </c>
      <c r="LQ133">
        <v>0</v>
      </c>
      <c r="LR133">
        <v>0</v>
      </c>
      <c r="LS133">
        <v>0</v>
      </c>
      <c r="LT133">
        <v>0</v>
      </c>
      <c r="LU133">
        <v>0</v>
      </c>
      <c r="LV133">
        <v>0</v>
      </c>
      <c r="LW133">
        <v>0</v>
      </c>
      <c r="LX133">
        <v>0</v>
      </c>
      <c r="LY133">
        <v>0</v>
      </c>
      <c r="LZ133">
        <v>0</v>
      </c>
      <c r="MA133">
        <v>0</v>
      </c>
      <c r="MB133">
        <v>0</v>
      </c>
      <c r="MC133">
        <v>0</v>
      </c>
      <c r="MD133">
        <v>0</v>
      </c>
      <c r="ME133">
        <v>0</v>
      </c>
      <c r="MF133">
        <v>0</v>
      </c>
      <c r="MG133">
        <v>644523</v>
      </c>
      <c r="MH133">
        <v>0</v>
      </c>
      <c r="MI133">
        <v>0</v>
      </c>
      <c r="MJ133">
        <v>0</v>
      </c>
      <c r="MK133">
        <v>0</v>
      </c>
      <c r="ML133">
        <v>0</v>
      </c>
    </row>
    <row r="134" spans="1:350" customFormat="1" x14ac:dyDescent="0.3">
      <c r="A134" s="8" t="s">
        <v>760</v>
      </c>
      <c r="B134" s="6">
        <v>114801</v>
      </c>
      <c r="C134" s="5"/>
      <c r="D134" s="5"/>
      <c r="E134" s="7">
        <v>6215</v>
      </c>
      <c r="F134" s="7">
        <v>0</v>
      </c>
      <c r="G134" s="7">
        <v>0</v>
      </c>
      <c r="H134" s="7">
        <v>0</v>
      </c>
      <c r="I134" s="7">
        <v>0</v>
      </c>
      <c r="J134" s="7">
        <v>0</v>
      </c>
      <c r="K134" s="7">
        <v>0</v>
      </c>
      <c r="L134" s="7">
        <v>6215</v>
      </c>
      <c r="M134" s="7">
        <v>0</v>
      </c>
      <c r="N134" s="7">
        <v>0</v>
      </c>
      <c r="O134" s="7">
        <v>0</v>
      </c>
      <c r="P134" s="7">
        <v>0</v>
      </c>
      <c r="Q134" s="7">
        <v>0</v>
      </c>
      <c r="R134" s="7">
        <v>0</v>
      </c>
      <c r="S134" s="7">
        <v>0</v>
      </c>
      <c r="T134" s="7">
        <v>0</v>
      </c>
      <c r="U134" s="7">
        <v>0</v>
      </c>
      <c r="V134" s="7">
        <v>0</v>
      </c>
      <c r="W134" s="7">
        <v>0</v>
      </c>
      <c r="X134" s="7">
        <v>0</v>
      </c>
      <c r="Y134" s="7">
        <v>0</v>
      </c>
      <c r="Z134" s="7">
        <v>0</v>
      </c>
      <c r="AA134" s="7">
        <v>0</v>
      </c>
      <c r="AB134" s="7">
        <v>0</v>
      </c>
      <c r="AC134" s="7">
        <v>0</v>
      </c>
      <c r="AD134" s="7">
        <v>0</v>
      </c>
      <c r="AE134" s="7">
        <v>0</v>
      </c>
      <c r="AF134" s="7">
        <v>0</v>
      </c>
      <c r="AG134" s="7">
        <v>0</v>
      </c>
      <c r="AH134" s="7">
        <v>0</v>
      </c>
      <c r="AI134" s="7">
        <v>0</v>
      </c>
      <c r="AJ134" s="7">
        <v>0</v>
      </c>
      <c r="AK134" s="7">
        <v>0</v>
      </c>
      <c r="AL134" s="7" t="s">
        <v>756</v>
      </c>
      <c r="AM134" s="7">
        <v>0</v>
      </c>
      <c r="AN134" s="7">
        <v>0</v>
      </c>
      <c r="AO134" s="7">
        <v>0</v>
      </c>
      <c r="AP134" s="7">
        <v>0</v>
      </c>
      <c r="AQ134" s="7">
        <v>0</v>
      </c>
      <c r="AR134" s="7">
        <v>0</v>
      </c>
      <c r="AS134" s="7">
        <v>0</v>
      </c>
      <c r="AT134" s="7">
        <v>0</v>
      </c>
      <c r="AU134" s="7">
        <v>0</v>
      </c>
      <c r="AV134" s="7">
        <v>0</v>
      </c>
      <c r="AW134" s="7">
        <v>0</v>
      </c>
      <c r="AX134" s="7">
        <v>0</v>
      </c>
      <c r="AY134" s="7">
        <v>0</v>
      </c>
      <c r="AZ134" s="7">
        <v>0</v>
      </c>
      <c r="BA134" s="7">
        <v>0</v>
      </c>
      <c r="BB134" s="7">
        <v>0</v>
      </c>
      <c r="BC134" s="7">
        <v>0</v>
      </c>
      <c r="BD134" s="7">
        <v>0</v>
      </c>
      <c r="BE134" s="7">
        <v>0</v>
      </c>
      <c r="BF134" s="7">
        <v>0</v>
      </c>
      <c r="BG134" s="7">
        <v>0</v>
      </c>
      <c r="BH134" s="7">
        <v>0</v>
      </c>
      <c r="BI134" s="7">
        <v>0</v>
      </c>
      <c r="BJ134" s="7">
        <v>0</v>
      </c>
      <c r="BK134" s="7">
        <v>0</v>
      </c>
      <c r="BL134" s="7">
        <v>0</v>
      </c>
      <c r="BM134" s="7">
        <v>0</v>
      </c>
      <c r="BN134" s="7">
        <v>0</v>
      </c>
      <c r="BO134" s="7">
        <v>0</v>
      </c>
      <c r="BP134" s="7">
        <v>0</v>
      </c>
      <c r="BQ134" s="7">
        <v>0</v>
      </c>
      <c r="BR134" s="7">
        <v>0</v>
      </c>
      <c r="BS134" s="7">
        <v>0</v>
      </c>
      <c r="BT134" s="7">
        <v>0</v>
      </c>
      <c r="BU134" s="7">
        <v>0</v>
      </c>
      <c r="BV134" s="7">
        <v>0</v>
      </c>
      <c r="BW134" s="7">
        <v>0</v>
      </c>
      <c r="BX134" s="7">
        <v>0</v>
      </c>
      <c r="BY134" s="7">
        <v>0</v>
      </c>
      <c r="BZ134" s="7">
        <v>0</v>
      </c>
      <c r="CA134" s="7">
        <v>0</v>
      </c>
      <c r="CB134" s="7">
        <v>0</v>
      </c>
      <c r="CC134" s="7">
        <v>0</v>
      </c>
      <c r="CD134" s="7">
        <v>0</v>
      </c>
      <c r="CE134" s="7">
        <v>0</v>
      </c>
      <c r="CF134" s="7">
        <v>0</v>
      </c>
      <c r="CG134" s="7">
        <v>0</v>
      </c>
      <c r="CH134" s="7">
        <v>0</v>
      </c>
      <c r="CI134" s="7">
        <v>0</v>
      </c>
      <c r="CJ134" s="7">
        <v>0</v>
      </c>
      <c r="CK134" s="7">
        <v>0</v>
      </c>
      <c r="CL134" s="7">
        <v>0</v>
      </c>
      <c r="CM134" s="7">
        <v>0</v>
      </c>
      <c r="CN134" s="7">
        <v>0</v>
      </c>
      <c r="CO134" s="7">
        <v>0</v>
      </c>
      <c r="CP134" s="7">
        <v>0</v>
      </c>
      <c r="CQ134" s="7">
        <v>0</v>
      </c>
      <c r="CR134" s="7">
        <v>0</v>
      </c>
      <c r="CS134" s="7">
        <v>0</v>
      </c>
      <c r="CT134" s="7">
        <v>0</v>
      </c>
      <c r="CU134" s="7">
        <v>0</v>
      </c>
      <c r="CV134" s="7">
        <v>0</v>
      </c>
      <c r="CW134" s="7">
        <v>0</v>
      </c>
      <c r="CX134" s="7">
        <v>0</v>
      </c>
      <c r="CY134" s="7">
        <v>0</v>
      </c>
      <c r="CZ134" s="7">
        <v>0</v>
      </c>
      <c r="DA134" s="7">
        <v>0</v>
      </c>
      <c r="DB134" s="7">
        <v>0</v>
      </c>
      <c r="DC134" s="7">
        <v>0</v>
      </c>
      <c r="DD134" s="7">
        <v>0</v>
      </c>
      <c r="DE134" s="7">
        <v>0</v>
      </c>
      <c r="DF134" s="7">
        <v>0</v>
      </c>
      <c r="DG134" s="7">
        <v>0</v>
      </c>
      <c r="DH134" s="7">
        <v>0</v>
      </c>
      <c r="DI134" s="7">
        <v>0</v>
      </c>
      <c r="DJ134" s="7">
        <v>0</v>
      </c>
      <c r="DK134" s="7">
        <v>0</v>
      </c>
      <c r="DL134" s="7">
        <v>0</v>
      </c>
      <c r="DM134" s="7">
        <v>0</v>
      </c>
      <c r="DN134" s="7">
        <v>0</v>
      </c>
      <c r="DO134" s="7">
        <v>0</v>
      </c>
      <c r="DP134" s="7">
        <v>0</v>
      </c>
      <c r="DQ134" s="7">
        <v>0</v>
      </c>
      <c r="DR134" s="7">
        <v>0</v>
      </c>
      <c r="DS134" s="7">
        <v>0</v>
      </c>
      <c r="DT134" s="7">
        <v>0</v>
      </c>
      <c r="DU134" s="7">
        <v>0</v>
      </c>
      <c r="DV134" s="7">
        <v>0</v>
      </c>
      <c r="DW134" s="7">
        <v>0</v>
      </c>
      <c r="DX134" s="7">
        <v>0</v>
      </c>
      <c r="DY134" s="7">
        <v>0</v>
      </c>
      <c r="DZ134" s="7">
        <v>0</v>
      </c>
      <c r="EA134" s="7">
        <v>0</v>
      </c>
      <c r="EB134" s="7">
        <v>0</v>
      </c>
      <c r="EC134" s="7">
        <v>0</v>
      </c>
      <c r="ED134" s="7">
        <v>0</v>
      </c>
      <c r="EE134" s="7">
        <v>0</v>
      </c>
      <c r="EF134" s="7">
        <v>0</v>
      </c>
      <c r="EG134" s="7">
        <v>0</v>
      </c>
      <c r="EH134" s="7">
        <v>0</v>
      </c>
      <c r="EI134" s="7">
        <v>0</v>
      </c>
      <c r="EJ134" s="7">
        <v>0</v>
      </c>
      <c r="EK134" s="7">
        <v>0</v>
      </c>
      <c r="EL134" s="7">
        <v>0</v>
      </c>
      <c r="EM134" s="7">
        <v>0</v>
      </c>
      <c r="EN134" s="7">
        <v>0</v>
      </c>
      <c r="EO134" s="7">
        <v>0</v>
      </c>
      <c r="EP134" s="7">
        <v>0</v>
      </c>
      <c r="EQ134" s="7">
        <v>0</v>
      </c>
      <c r="ER134" s="7">
        <v>0</v>
      </c>
      <c r="ES134" s="7">
        <v>0</v>
      </c>
      <c r="ET134" s="7">
        <v>0</v>
      </c>
      <c r="EU134" s="7">
        <v>0</v>
      </c>
      <c r="EV134" s="7">
        <v>0</v>
      </c>
      <c r="EW134" s="7">
        <v>0</v>
      </c>
      <c r="EX134" s="7">
        <v>0</v>
      </c>
      <c r="EY134" s="7">
        <v>0</v>
      </c>
      <c r="EZ134" s="7">
        <v>0</v>
      </c>
      <c r="FA134" s="7">
        <v>0</v>
      </c>
      <c r="FB134" s="7">
        <v>0</v>
      </c>
      <c r="FC134" s="7">
        <v>0</v>
      </c>
      <c r="FD134" s="7">
        <v>0</v>
      </c>
      <c r="FE134" s="7">
        <v>0</v>
      </c>
      <c r="FF134" s="7">
        <v>0</v>
      </c>
      <c r="FG134" s="7">
        <v>7.0629999999999998E-2</v>
      </c>
      <c r="FH134" s="7">
        <v>3.1918000000000002E-2</v>
      </c>
      <c r="FI134" s="7">
        <v>0</v>
      </c>
      <c r="FJ134" s="7">
        <v>0</v>
      </c>
      <c r="FK134" s="7">
        <v>0</v>
      </c>
      <c r="FL134" s="7">
        <v>0</v>
      </c>
      <c r="FM134" s="7">
        <v>0</v>
      </c>
      <c r="FN134" s="7">
        <v>0</v>
      </c>
      <c r="FO134" s="7">
        <v>0</v>
      </c>
      <c r="FP134" s="7">
        <v>0</v>
      </c>
      <c r="FQ134" s="7">
        <v>0</v>
      </c>
      <c r="FR134" s="7">
        <v>0</v>
      </c>
      <c r="FS134" s="7">
        <v>0</v>
      </c>
      <c r="FT134" s="7">
        <v>0</v>
      </c>
      <c r="FU134" s="7">
        <v>0</v>
      </c>
      <c r="FV134" s="7">
        <v>0</v>
      </c>
      <c r="FW134" s="7">
        <v>0</v>
      </c>
      <c r="FX134" s="7">
        <v>0</v>
      </c>
      <c r="FY134" s="7">
        <v>0</v>
      </c>
      <c r="FZ134" s="7">
        <v>0</v>
      </c>
      <c r="GA134" s="7">
        <v>0</v>
      </c>
      <c r="GB134" s="7">
        <v>0</v>
      </c>
      <c r="GC134" s="7">
        <v>0</v>
      </c>
      <c r="GD134" s="7">
        <v>0</v>
      </c>
      <c r="GE134" s="7">
        <v>0</v>
      </c>
      <c r="GF134" s="7">
        <v>0</v>
      </c>
      <c r="GG134" s="7">
        <v>0</v>
      </c>
      <c r="GH134" s="7">
        <v>0</v>
      </c>
      <c r="GI134" s="7">
        <v>0</v>
      </c>
      <c r="GJ134" s="7">
        <v>0</v>
      </c>
      <c r="GK134" s="7">
        <v>0</v>
      </c>
      <c r="GL134" s="7">
        <v>0</v>
      </c>
      <c r="GM134" s="7">
        <v>0</v>
      </c>
      <c r="GN134" s="7">
        <v>0</v>
      </c>
      <c r="GO134" s="7">
        <v>0</v>
      </c>
      <c r="GP134" s="7">
        <v>0</v>
      </c>
      <c r="GQ134" s="7">
        <v>0</v>
      </c>
      <c r="GR134" s="7">
        <v>0</v>
      </c>
      <c r="GS134" s="7">
        <v>0</v>
      </c>
      <c r="GT134" s="7">
        <v>0</v>
      </c>
      <c r="GU134" s="7">
        <v>0</v>
      </c>
      <c r="GV134" s="7">
        <v>0</v>
      </c>
      <c r="GW134" s="7">
        <v>0</v>
      </c>
      <c r="GX134" s="7">
        <v>0</v>
      </c>
      <c r="GY134" s="7">
        <v>0</v>
      </c>
      <c r="GZ134" s="7">
        <v>0</v>
      </c>
      <c r="HA134" s="7">
        <v>0</v>
      </c>
      <c r="HB134" s="7">
        <v>0</v>
      </c>
      <c r="HC134" s="7">
        <v>3.9798E-2</v>
      </c>
      <c r="HD134" s="7">
        <v>0</v>
      </c>
      <c r="HE134" s="7">
        <v>0</v>
      </c>
      <c r="HF134" s="7">
        <v>0</v>
      </c>
      <c r="HG134" s="7">
        <v>0</v>
      </c>
      <c r="HH134" s="7">
        <v>0</v>
      </c>
      <c r="HI134" s="7">
        <v>0</v>
      </c>
      <c r="HJ134" s="7">
        <v>0</v>
      </c>
      <c r="HK134" s="7">
        <v>0</v>
      </c>
      <c r="HL134" s="7">
        <v>0</v>
      </c>
      <c r="HM134" s="7">
        <v>0</v>
      </c>
      <c r="HN134" s="7">
        <v>0</v>
      </c>
      <c r="HO134" s="7">
        <v>0</v>
      </c>
      <c r="HP134" s="7">
        <v>0</v>
      </c>
      <c r="HQ134" s="7">
        <v>0</v>
      </c>
      <c r="HR134" s="7">
        <v>0</v>
      </c>
      <c r="HS134" s="7">
        <v>0</v>
      </c>
      <c r="HT134" s="7">
        <v>0</v>
      </c>
      <c r="HU134" s="7">
        <v>0</v>
      </c>
      <c r="HV134" s="7">
        <v>0</v>
      </c>
      <c r="HW134" s="7">
        <v>0</v>
      </c>
      <c r="HX134" s="7">
        <v>0</v>
      </c>
      <c r="HY134" s="7">
        <v>0</v>
      </c>
      <c r="HZ134" s="7">
        <v>0</v>
      </c>
      <c r="IA134" s="7">
        <v>0</v>
      </c>
      <c r="IB134" s="7">
        <v>0</v>
      </c>
      <c r="IC134" s="7">
        <v>0</v>
      </c>
      <c r="ID134" s="7">
        <v>0</v>
      </c>
      <c r="IE134" s="7">
        <v>0</v>
      </c>
      <c r="IF134" s="7">
        <v>0</v>
      </c>
      <c r="IG134" s="7">
        <v>0</v>
      </c>
      <c r="IH134" s="7">
        <v>0</v>
      </c>
      <c r="II134" s="7">
        <v>0</v>
      </c>
      <c r="IJ134" s="7">
        <v>0</v>
      </c>
      <c r="IK134" s="7">
        <v>0</v>
      </c>
      <c r="IL134" s="7">
        <v>0</v>
      </c>
      <c r="IM134" s="7">
        <v>0</v>
      </c>
      <c r="IN134" s="7">
        <v>0</v>
      </c>
      <c r="IO134" s="7">
        <v>0</v>
      </c>
      <c r="IP134" s="7">
        <v>0</v>
      </c>
      <c r="IQ134" s="7">
        <v>0</v>
      </c>
      <c r="IR134" s="7">
        <v>0</v>
      </c>
      <c r="IS134" s="7">
        <v>0</v>
      </c>
      <c r="IT134" s="7">
        <v>0</v>
      </c>
      <c r="IU134" s="7">
        <v>0</v>
      </c>
      <c r="IV134" s="7">
        <v>0</v>
      </c>
      <c r="IW134" s="7">
        <v>6215</v>
      </c>
      <c r="IX134" s="7">
        <v>0</v>
      </c>
      <c r="IY134" s="7">
        <v>0</v>
      </c>
      <c r="IZ134" s="7">
        <v>0</v>
      </c>
      <c r="JA134" s="7">
        <v>0</v>
      </c>
      <c r="JB134" s="7">
        <v>0</v>
      </c>
      <c r="JC134" s="7">
        <v>0</v>
      </c>
      <c r="JD134" s="7">
        <v>0</v>
      </c>
      <c r="JE134" s="7">
        <v>0</v>
      </c>
      <c r="JF134" s="7">
        <v>0</v>
      </c>
      <c r="JG134" s="7">
        <v>0</v>
      </c>
      <c r="JH134" s="7">
        <v>0</v>
      </c>
      <c r="JI134" s="7">
        <v>0</v>
      </c>
      <c r="JJ134" s="7">
        <v>0</v>
      </c>
      <c r="JK134" s="7">
        <v>0</v>
      </c>
      <c r="JL134" s="7">
        <v>0</v>
      </c>
      <c r="JM134" s="7">
        <v>0</v>
      </c>
      <c r="JN134" s="7">
        <v>0</v>
      </c>
      <c r="JO134" s="7">
        <v>0</v>
      </c>
      <c r="JP134" s="7">
        <v>0</v>
      </c>
      <c r="JQ134" s="7">
        <v>0</v>
      </c>
      <c r="JR134" s="7">
        <v>0</v>
      </c>
      <c r="JS134" s="7">
        <v>0</v>
      </c>
      <c r="JT134" s="7">
        <v>0</v>
      </c>
      <c r="JU134" s="7">
        <v>0</v>
      </c>
      <c r="JV134" s="7">
        <v>0</v>
      </c>
      <c r="JW134" s="7">
        <v>0</v>
      </c>
      <c r="JX134" s="7">
        <v>0</v>
      </c>
      <c r="JY134" s="7">
        <v>0</v>
      </c>
      <c r="JZ134" s="7">
        <v>0</v>
      </c>
      <c r="KA134" s="7">
        <v>0</v>
      </c>
      <c r="KB134" s="7">
        <v>0</v>
      </c>
      <c r="KC134" s="7">
        <v>0</v>
      </c>
      <c r="KD134" s="7">
        <v>0</v>
      </c>
      <c r="KE134" s="7">
        <v>7559</v>
      </c>
      <c r="KF134" s="7">
        <v>0</v>
      </c>
      <c r="KG134" s="7">
        <v>0</v>
      </c>
      <c r="KH134" s="7">
        <v>0</v>
      </c>
      <c r="KI134" s="7">
        <v>0</v>
      </c>
      <c r="KJ134" s="7">
        <v>0</v>
      </c>
      <c r="KK134" s="7">
        <v>0</v>
      </c>
      <c r="KL134" s="7">
        <v>0</v>
      </c>
      <c r="KM134" s="7">
        <v>0</v>
      </c>
      <c r="KN134" s="7">
        <v>0</v>
      </c>
      <c r="KO134" s="7">
        <v>0</v>
      </c>
      <c r="KP134" s="7">
        <v>0</v>
      </c>
      <c r="KQ134" s="7">
        <v>0</v>
      </c>
      <c r="KR134" s="7">
        <v>0</v>
      </c>
      <c r="KS134" s="7">
        <v>0</v>
      </c>
      <c r="KT134" s="7">
        <v>0</v>
      </c>
      <c r="KU134" s="7">
        <v>0</v>
      </c>
      <c r="KV134" s="7">
        <v>0</v>
      </c>
      <c r="KW134" s="7">
        <v>0</v>
      </c>
      <c r="KX134" s="7">
        <v>0</v>
      </c>
      <c r="KY134" s="7">
        <v>0</v>
      </c>
      <c r="KZ134" s="7">
        <v>0</v>
      </c>
      <c r="LA134" s="7">
        <v>0</v>
      </c>
      <c r="LB134" s="7">
        <v>0</v>
      </c>
      <c r="LC134" s="7">
        <v>0</v>
      </c>
      <c r="LD134" s="7">
        <v>0</v>
      </c>
      <c r="LE134" s="7">
        <v>0</v>
      </c>
      <c r="LF134" s="7">
        <v>0</v>
      </c>
      <c r="LG134" s="7">
        <v>0</v>
      </c>
      <c r="LH134" s="7">
        <v>0</v>
      </c>
      <c r="LI134" s="7">
        <v>0</v>
      </c>
      <c r="LJ134" s="7">
        <v>0</v>
      </c>
      <c r="LK134" s="7">
        <v>0</v>
      </c>
      <c r="LL134" s="7">
        <v>0</v>
      </c>
      <c r="LM134" s="7">
        <v>0</v>
      </c>
      <c r="LN134" s="7">
        <v>0</v>
      </c>
      <c r="LO134" s="7">
        <v>0</v>
      </c>
      <c r="LP134" s="7">
        <v>0</v>
      </c>
      <c r="LQ134" s="7">
        <v>0</v>
      </c>
      <c r="LR134" s="7">
        <v>0</v>
      </c>
      <c r="LS134" s="7">
        <v>0</v>
      </c>
      <c r="LT134" s="7">
        <v>0</v>
      </c>
      <c r="LU134" s="7">
        <v>0</v>
      </c>
      <c r="LV134" s="7">
        <v>0</v>
      </c>
      <c r="LW134" s="7">
        <v>0</v>
      </c>
      <c r="LX134" s="7">
        <v>0</v>
      </c>
      <c r="LY134" s="7">
        <v>0</v>
      </c>
      <c r="LZ134" s="7">
        <v>0</v>
      </c>
      <c r="MA134" s="7">
        <v>0</v>
      </c>
      <c r="MB134" s="7">
        <v>0</v>
      </c>
      <c r="MC134" s="7">
        <v>0</v>
      </c>
      <c r="MD134" s="7">
        <v>0</v>
      </c>
      <c r="ME134" s="7">
        <v>0</v>
      </c>
      <c r="MF134" s="7">
        <v>0</v>
      </c>
      <c r="MG134" s="7">
        <v>0</v>
      </c>
      <c r="MH134" s="7">
        <v>0</v>
      </c>
      <c r="MI134" s="7">
        <v>0</v>
      </c>
      <c r="MJ134" s="7">
        <v>0</v>
      </c>
      <c r="MK134" s="7">
        <v>0</v>
      </c>
      <c r="ML134" s="7">
        <v>0</v>
      </c>
    </row>
    <row r="135" spans="1:350" customFormat="1" x14ac:dyDescent="0.3">
      <c r="A135">
        <v>45755</v>
      </c>
      <c r="B135" s="4">
        <v>123803</v>
      </c>
      <c r="C135">
        <v>9</v>
      </c>
      <c r="D135">
        <v>2026</v>
      </c>
      <c r="E135">
        <v>6215</v>
      </c>
      <c r="F135">
        <v>0</v>
      </c>
      <c r="G135">
        <v>340.42200000000003</v>
      </c>
      <c r="H135">
        <v>333.71</v>
      </c>
      <c r="I135">
        <v>333.71</v>
      </c>
      <c r="J135">
        <v>340.42200000000003</v>
      </c>
      <c r="K135">
        <v>0</v>
      </c>
      <c r="L135">
        <v>6215</v>
      </c>
      <c r="M135">
        <v>0</v>
      </c>
      <c r="N135">
        <v>0</v>
      </c>
      <c r="P135">
        <v>340.42200000000003</v>
      </c>
      <c r="Q135">
        <v>0</v>
      </c>
      <c r="R135">
        <v>160386</v>
      </c>
      <c r="S135">
        <v>471.13900000000001</v>
      </c>
      <c r="U135">
        <v>0</v>
      </c>
      <c r="V135">
        <v>0</v>
      </c>
      <c r="W135">
        <v>0</v>
      </c>
      <c r="X135">
        <v>0</v>
      </c>
      <c r="Z135">
        <v>0</v>
      </c>
      <c r="AC135">
        <v>0</v>
      </c>
      <c r="AD135" t="s">
        <v>427</v>
      </c>
      <c r="AE135">
        <v>0</v>
      </c>
      <c r="AH135">
        <v>0</v>
      </c>
      <c r="AI135">
        <v>0</v>
      </c>
      <c r="AJ135">
        <v>6215</v>
      </c>
      <c r="AK135" t="s">
        <v>753</v>
      </c>
      <c r="AL135" t="s">
        <v>552</v>
      </c>
      <c r="AM135">
        <v>0</v>
      </c>
      <c r="AN135">
        <v>0</v>
      </c>
      <c r="AO135">
        <v>0</v>
      </c>
      <c r="AP135">
        <v>0</v>
      </c>
      <c r="AQ135">
        <v>0</v>
      </c>
      <c r="AS135">
        <v>0</v>
      </c>
      <c r="AT135">
        <v>0</v>
      </c>
      <c r="AU135">
        <v>0</v>
      </c>
      <c r="AV135">
        <v>0</v>
      </c>
      <c r="AW135">
        <v>4001761</v>
      </c>
      <c r="AX135">
        <v>3947736</v>
      </c>
      <c r="AY135">
        <v>0</v>
      </c>
      <c r="AZ135">
        <v>160386</v>
      </c>
      <c r="BA135">
        <v>34</v>
      </c>
      <c r="BB135">
        <v>0</v>
      </c>
      <c r="BC135">
        <v>0</v>
      </c>
      <c r="BD135">
        <v>0</v>
      </c>
      <c r="BE135">
        <v>0</v>
      </c>
      <c r="BF135">
        <v>3475090</v>
      </c>
      <c r="BG135">
        <v>0</v>
      </c>
      <c r="BJ135">
        <v>0</v>
      </c>
      <c r="BK135">
        <v>0</v>
      </c>
      <c r="BL135">
        <v>0</v>
      </c>
      <c r="BM135">
        <v>0</v>
      </c>
      <c r="BN135">
        <v>0</v>
      </c>
      <c r="BO135">
        <v>0</v>
      </c>
      <c r="BP135">
        <v>0</v>
      </c>
      <c r="BQ135">
        <v>870</v>
      </c>
      <c r="BS135">
        <v>0</v>
      </c>
      <c r="BT135">
        <v>0</v>
      </c>
      <c r="BU135">
        <v>0</v>
      </c>
      <c r="BV135">
        <v>0</v>
      </c>
      <c r="BW135">
        <v>0</v>
      </c>
      <c r="BY135">
        <v>0</v>
      </c>
      <c r="CA135">
        <v>0</v>
      </c>
      <c r="CB135">
        <v>0</v>
      </c>
      <c r="CC135">
        <v>0</v>
      </c>
      <c r="CD135">
        <v>0</v>
      </c>
      <c r="CE135">
        <v>0</v>
      </c>
      <c r="CF135">
        <v>0</v>
      </c>
      <c r="CG135">
        <v>0</v>
      </c>
      <c r="CH135">
        <v>54192</v>
      </c>
      <c r="CI135">
        <v>0</v>
      </c>
      <c r="CJ135">
        <v>4</v>
      </c>
      <c r="CK135">
        <v>0</v>
      </c>
      <c r="CL135">
        <v>0</v>
      </c>
      <c r="CN135">
        <v>0</v>
      </c>
      <c r="CO135">
        <v>1</v>
      </c>
      <c r="CP135">
        <v>0</v>
      </c>
      <c r="CQ135">
        <v>1.5830000000000002</v>
      </c>
      <c r="CR135">
        <v>340.42200000000003</v>
      </c>
      <c r="CS135">
        <v>0</v>
      </c>
      <c r="CT135">
        <v>0</v>
      </c>
      <c r="CU135">
        <v>0</v>
      </c>
      <c r="CV135">
        <v>0</v>
      </c>
      <c r="CW135">
        <v>0</v>
      </c>
      <c r="CX135">
        <v>0</v>
      </c>
      <c r="CY135">
        <v>0</v>
      </c>
      <c r="CZ135">
        <v>0</v>
      </c>
      <c r="DB135">
        <v>2074008</v>
      </c>
      <c r="DC135">
        <v>0</v>
      </c>
      <c r="DD135">
        <v>0</v>
      </c>
      <c r="DE135">
        <v>620335</v>
      </c>
      <c r="DF135">
        <v>620335</v>
      </c>
      <c r="DG135">
        <v>99.813000000000002</v>
      </c>
      <c r="DH135">
        <v>0</v>
      </c>
      <c r="DI135">
        <v>0</v>
      </c>
      <c r="DK135">
        <v>3620</v>
      </c>
      <c r="DL135">
        <v>0</v>
      </c>
      <c r="DM135">
        <v>62882</v>
      </c>
      <c r="DN135">
        <v>167</v>
      </c>
      <c r="DO135">
        <v>0</v>
      </c>
      <c r="DP135">
        <v>0</v>
      </c>
      <c r="DQ135">
        <v>0</v>
      </c>
      <c r="DR135">
        <v>0</v>
      </c>
      <c r="DS135">
        <v>0</v>
      </c>
      <c r="DT135">
        <v>0</v>
      </c>
      <c r="DU135">
        <v>0</v>
      </c>
      <c r="DV135">
        <v>0</v>
      </c>
      <c r="DW135">
        <v>0</v>
      </c>
      <c r="DX135">
        <v>0</v>
      </c>
      <c r="DY135">
        <v>0</v>
      </c>
      <c r="DZ135">
        <v>0</v>
      </c>
      <c r="EA135">
        <v>0</v>
      </c>
      <c r="EB135">
        <v>0</v>
      </c>
      <c r="EC135">
        <v>3.0649999999999999</v>
      </c>
      <c r="ED135">
        <v>21906</v>
      </c>
      <c r="EE135">
        <v>0</v>
      </c>
      <c r="EF135">
        <v>0</v>
      </c>
      <c r="EG135">
        <v>0</v>
      </c>
      <c r="EH135">
        <v>41143</v>
      </c>
      <c r="EI135">
        <v>0</v>
      </c>
      <c r="EJ135">
        <v>0</v>
      </c>
      <c r="EK135">
        <v>1.7</v>
      </c>
      <c r="EL135">
        <v>0</v>
      </c>
      <c r="EM135">
        <v>0</v>
      </c>
      <c r="EN135">
        <v>0.30399999999999999</v>
      </c>
      <c r="EO135">
        <v>0</v>
      </c>
      <c r="EP135">
        <v>0</v>
      </c>
      <c r="EQ135">
        <v>2.004</v>
      </c>
      <c r="ER135">
        <v>0</v>
      </c>
      <c r="ES135">
        <v>6.62</v>
      </c>
      <c r="ET135">
        <v>0</v>
      </c>
      <c r="EV135">
        <v>0</v>
      </c>
      <c r="EW135">
        <v>0</v>
      </c>
      <c r="EX135">
        <v>0</v>
      </c>
      <c r="EZ135">
        <v>3347495</v>
      </c>
      <c r="FA135">
        <v>0</v>
      </c>
      <c r="FB135">
        <v>3507714</v>
      </c>
      <c r="FC135">
        <v>0</v>
      </c>
      <c r="FD135">
        <v>0</v>
      </c>
      <c r="FE135">
        <v>511507</v>
      </c>
      <c r="FF135">
        <v>88734</v>
      </c>
      <c r="FG135">
        <v>7.0629999999999998E-2</v>
      </c>
      <c r="FH135">
        <v>3.1918000000000002E-2</v>
      </c>
      <c r="FI135">
        <v>0</v>
      </c>
      <c r="FJ135">
        <v>0</v>
      </c>
      <c r="FK135">
        <v>559.14600000000007</v>
      </c>
      <c r="FL135">
        <v>4162147</v>
      </c>
      <c r="FM135">
        <v>0</v>
      </c>
      <c r="FN135">
        <v>0</v>
      </c>
      <c r="FO135">
        <v>31582</v>
      </c>
      <c r="FP135">
        <v>0</v>
      </c>
      <c r="FQ135">
        <v>31582</v>
      </c>
      <c r="FR135">
        <v>31582</v>
      </c>
      <c r="FS135">
        <v>0</v>
      </c>
      <c r="FT135">
        <v>0</v>
      </c>
      <c r="FU135">
        <v>0</v>
      </c>
      <c r="FV135">
        <v>0</v>
      </c>
      <c r="FW135">
        <v>0</v>
      </c>
      <c r="FX135">
        <v>0</v>
      </c>
      <c r="FY135">
        <v>0</v>
      </c>
      <c r="GB135">
        <v>44965</v>
      </c>
      <c r="GC135">
        <v>44965</v>
      </c>
      <c r="GD135">
        <v>4.7080000000000002</v>
      </c>
      <c r="GF135">
        <v>0</v>
      </c>
      <c r="GG135">
        <v>0</v>
      </c>
      <c r="GH135">
        <v>0</v>
      </c>
      <c r="GI135">
        <v>0</v>
      </c>
      <c r="GK135">
        <v>0</v>
      </c>
      <c r="GL135">
        <v>0</v>
      </c>
      <c r="GM135">
        <v>0</v>
      </c>
      <c r="GN135">
        <v>0</v>
      </c>
      <c r="GO135">
        <v>0</v>
      </c>
      <c r="GQ135">
        <v>0</v>
      </c>
      <c r="GR135">
        <v>0</v>
      </c>
      <c r="GS135">
        <v>0</v>
      </c>
      <c r="GT135">
        <v>0</v>
      </c>
      <c r="HB135">
        <v>379934357</v>
      </c>
      <c r="HC135">
        <v>3.9798E-2</v>
      </c>
      <c r="HD135">
        <v>54192</v>
      </c>
      <c r="HE135">
        <v>0</v>
      </c>
      <c r="HF135">
        <v>448506</v>
      </c>
      <c r="HG135">
        <v>3108</v>
      </c>
      <c r="HH135">
        <v>79529</v>
      </c>
      <c r="HI135">
        <v>0</v>
      </c>
      <c r="HJ135">
        <v>141590</v>
      </c>
      <c r="HK135">
        <v>648</v>
      </c>
      <c r="HL135">
        <v>561</v>
      </c>
      <c r="HM135">
        <v>0</v>
      </c>
      <c r="HN135">
        <v>0</v>
      </c>
      <c r="HO135">
        <v>0</v>
      </c>
      <c r="HP135">
        <v>0</v>
      </c>
      <c r="HQ135">
        <v>0</v>
      </c>
      <c r="HR135">
        <v>0</v>
      </c>
      <c r="HS135">
        <v>3347328</v>
      </c>
      <c r="HT135">
        <v>88734</v>
      </c>
      <c r="HW135">
        <v>0</v>
      </c>
      <c r="HX135">
        <v>7</v>
      </c>
      <c r="HY135">
        <v>62</v>
      </c>
      <c r="HZ135">
        <v>44</v>
      </c>
      <c r="IA135">
        <v>117</v>
      </c>
      <c r="IB135">
        <v>152</v>
      </c>
      <c r="IC135">
        <v>382</v>
      </c>
      <c r="ID135">
        <v>0</v>
      </c>
      <c r="IE135">
        <v>0</v>
      </c>
      <c r="IF135">
        <v>0</v>
      </c>
      <c r="IG135">
        <v>5</v>
      </c>
      <c r="IH135">
        <v>127.96300000000001</v>
      </c>
      <c r="II135">
        <v>0</v>
      </c>
      <c r="IJ135">
        <v>0</v>
      </c>
      <c r="IK135">
        <v>0</v>
      </c>
      <c r="IL135">
        <v>0</v>
      </c>
      <c r="IM135">
        <v>0</v>
      </c>
      <c r="IN135">
        <v>0</v>
      </c>
      <c r="IO135">
        <v>0</v>
      </c>
      <c r="IP135">
        <v>0</v>
      </c>
      <c r="IQ135">
        <v>0</v>
      </c>
      <c r="IR135">
        <v>0</v>
      </c>
      <c r="IS135">
        <v>0</v>
      </c>
      <c r="IT135">
        <v>0</v>
      </c>
      <c r="IU135">
        <v>0</v>
      </c>
      <c r="IV135">
        <v>0</v>
      </c>
      <c r="IW135">
        <v>6215</v>
      </c>
      <c r="IX135">
        <v>0</v>
      </c>
      <c r="IY135">
        <v>0</v>
      </c>
      <c r="IZ135">
        <v>0</v>
      </c>
      <c r="JA135">
        <v>0</v>
      </c>
      <c r="JB135">
        <v>0</v>
      </c>
      <c r="JC135">
        <v>0</v>
      </c>
      <c r="JD135">
        <v>0</v>
      </c>
      <c r="JE135">
        <v>0</v>
      </c>
      <c r="JF135">
        <v>0</v>
      </c>
      <c r="JG135">
        <v>0</v>
      </c>
      <c r="JH135">
        <v>0</v>
      </c>
      <c r="JJ135">
        <v>0</v>
      </c>
      <c r="JK135">
        <v>0</v>
      </c>
      <c r="JL135">
        <v>0</v>
      </c>
      <c r="JM135">
        <v>0</v>
      </c>
      <c r="JO135">
        <v>0.432</v>
      </c>
      <c r="JP135">
        <v>4.2759999999999998</v>
      </c>
      <c r="JQ135">
        <v>0</v>
      </c>
      <c r="JR135">
        <v>3592</v>
      </c>
      <c r="JS135">
        <v>41373</v>
      </c>
      <c r="JT135">
        <v>0</v>
      </c>
      <c r="JU135">
        <v>0</v>
      </c>
      <c r="JW135">
        <v>0</v>
      </c>
      <c r="JX135">
        <v>0</v>
      </c>
      <c r="JY135">
        <v>0</v>
      </c>
      <c r="JZ135">
        <v>0</v>
      </c>
      <c r="KD135">
        <v>0</v>
      </c>
      <c r="KE135">
        <v>7559</v>
      </c>
      <c r="KG135">
        <v>0</v>
      </c>
      <c r="KH135">
        <v>0</v>
      </c>
      <c r="KI135">
        <v>0</v>
      </c>
      <c r="KJ135">
        <v>3</v>
      </c>
      <c r="KK135">
        <v>2</v>
      </c>
      <c r="KL135">
        <v>1865</v>
      </c>
      <c r="KM135">
        <v>1243</v>
      </c>
      <c r="KN135">
        <v>0</v>
      </c>
      <c r="KO135">
        <v>0</v>
      </c>
      <c r="KP135">
        <v>0</v>
      </c>
      <c r="KQ135">
        <v>0</v>
      </c>
      <c r="KS135">
        <v>0</v>
      </c>
      <c r="KT135">
        <v>0</v>
      </c>
      <c r="KU135">
        <v>0</v>
      </c>
      <c r="KW135">
        <v>0</v>
      </c>
      <c r="KX135">
        <v>0</v>
      </c>
      <c r="KY135">
        <v>0</v>
      </c>
      <c r="KZ135">
        <v>0</v>
      </c>
      <c r="LA135">
        <v>0</v>
      </c>
      <c r="LB135">
        <v>0</v>
      </c>
      <c r="LD135">
        <v>0</v>
      </c>
      <c r="LE135">
        <v>0</v>
      </c>
      <c r="LF135">
        <v>0</v>
      </c>
      <c r="LG135">
        <v>0</v>
      </c>
      <c r="LH135">
        <v>0</v>
      </c>
      <c r="LI135">
        <v>0</v>
      </c>
      <c r="LJ135">
        <v>352.11600000000004</v>
      </c>
      <c r="LK135">
        <v>4</v>
      </c>
      <c r="LL135">
        <v>134160</v>
      </c>
      <c r="LM135">
        <v>7430</v>
      </c>
      <c r="LN135">
        <v>0</v>
      </c>
      <c r="LO135">
        <v>0</v>
      </c>
      <c r="LP135">
        <v>0</v>
      </c>
      <c r="LQ135">
        <v>0</v>
      </c>
      <c r="LR135">
        <v>0</v>
      </c>
      <c r="LS135">
        <v>0</v>
      </c>
      <c r="LT135">
        <v>0</v>
      </c>
      <c r="LU135">
        <v>0</v>
      </c>
      <c r="LV135">
        <v>0</v>
      </c>
      <c r="LW135">
        <v>0</v>
      </c>
      <c r="LX135">
        <v>0</v>
      </c>
      <c r="LY135">
        <v>0</v>
      </c>
      <c r="LZ135">
        <v>0</v>
      </c>
      <c r="MA135">
        <v>0</v>
      </c>
      <c r="MB135">
        <v>0</v>
      </c>
      <c r="MC135">
        <v>0</v>
      </c>
      <c r="MD135">
        <v>0</v>
      </c>
      <c r="ME135">
        <v>0</v>
      </c>
      <c r="MF135">
        <v>0</v>
      </c>
      <c r="MG135">
        <v>4001761</v>
      </c>
      <c r="MH135">
        <v>0</v>
      </c>
      <c r="MI135">
        <v>0</v>
      </c>
      <c r="MJ135">
        <v>0</v>
      </c>
      <c r="MK135">
        <v>0</v>
      </c>
      <c r="ML135">
        <v>0</v>
      </c>
    </row>
    <row r="136" spans="1:350" customFormat="1" x14ac:dyDescent="0.3">
      <c r="A136">
        <v>45755</v>
      </c>
      <c r="B136" s="4">
        <v>123805</v>
      </c>
      <c r="C136">
        <v>9</v>
      </c>
      <c r="D136">
        <v>2026</v>
      </c>
      <c r="E136">
        <v>6215</v>
      </c>
      <c r="F136">
        <v>0</v>
      </c>
      <c r="G136">
        <v>521.85199999999998</v>
      </c>
      <c r="H136">
        <v>495.37300000000005</v>
      </c>
      <c r="I136">
        <v>495.37300000000005</v>
      </c>
      <c r="J136">
        <v>521.85199999999998</v>
      </c>
      <c r="K136">
        <v>0</v>
      </c>
      <c r="L136">
        <v>6215</v>
      </c>
      <c r="M136">
        <v>0</v>
      </c>
      <c r="N136">
        <v>0</v>
      </c>
      <c r="P136">
        <v>521.91800000000001</v>
      </c>
      <c r="Q136">
        <v>0</v>
      </c>
      <c r="R136">
        <v>245896</v>
      </c>
      <c r="S136">
        <v>471.13900000000001</v>
      </c>
      <c r="U136">
        <v>0</v>
      </c>
      <c r="V136">
        <v>254.66800000000001</v>
      </c>
      <c r="W136">
        <v>158276</v>
      </c>
      <c r="X136">
        <v>158276</v>
      </c>
      <c r="Z136">
        <v>0</v>
      </c>
      <c r="AC136">
        <v>0</v>
      </c>
      <c r="AD136" t="s">
        <v>427</v>
      </c>
      <c r="AE136">
        <v>0</v>
      </c>
      <c r="AH136">
        <v>0</v>
      </c>
      <c r="AI136">
        <v>0</v>
      </c>
      <c r="AJ136">
        <v>6215</v>
      </c>
      <c r="AK136" t="s">
        <v>753</v>
      </c>
      <c r="AL136" t="s">
        <v>553</v>
      </c>
      <c r="AM136">
        <v>0</v>
      </c>
      <c r="AN136">
        <v>0</v>
      </c>
      <c r="AO136">
        <v>0</v>
      </c>
      <c r="AP136">
        <v>0</v>
      </c>
      <c r="AQ136">
        <v>0</v>
      </c>
      <c r="AS136">
        <v>0</v>
      </c>
      <c r="AT136">
        <v>0</v>
      </c>
      <c r="AU136">
        <v>0</v>
      </c>
      <c r="AV136">
        <v>0</v>
      </c>
      <c r="AW136">
        <v>6300668</v>
      </c>
      <c r="AX136">
        <v>6218952</v>
      </c>
      <c r="AY136">
        <v>0</v>
      </c>
      <c r="AZ136">
        <v>245896</v>
      </c>
      <c r="BA136">
        <v>1</v>
      </c>
      <c r="BB136">
        <v>11054</v>
      </c>
      <c r="BC136">
        <v>10983</v>
      </c>
      <c r="BD136">
        <v>26</v>
      </c>
      <c r="BE136">
        <v>70</v>
      </c>
      <c r="BF136">
        <v>5512511</v>
      </c>
      <c r="BG136">
        <v>0</v>
      </c>
      <c r="BJ136">
        <v>0</v>
      </c>
      <c r="BK136">
        <v>0</v>
      </c>
      <c r="BL136">
        <v>0</v>
      </c>
      <c r="BM136">
        <v>0</v>
      </c>
      <c r="BN136">
        <v>0</v>
      </c>
      <c r="BO136">
        <v>0</v>
      </c>
      <c r="BP136">
        <v>0</v>
      </c>
      <c r="BQ136">
        <v>840</v>
      </c>
      <c r="BS136">
        <v>0</v>
      </c>
      <c r="BT136">
        <v>0</v>
      </c>
      <c r="BU136">
        <v>0</v>
      </c>
      <c r="BV136">
        <v>0</v>
      </c>
      <c r="BW136">
        <v>0</v>
      </c>
      <c r="BY136">
        <v>0</v>
      </c>
      <c r="CA136">
        <v>0</v>
      </c>
      <c r="CB136">
        <v>0</v>
      </c>
      <c r="CC136">
        <v>0</v>
      </c>
      <c r="CD136">
        <v>0</v>
      </c>
      <c r="CE136">
        <v>0</v>
      </c>
      <c r="CF136">
        <v>0</v>
      </c>
      <c r="CG136">
        <v>0</v>
      </c>
      <c r="CH136">
        <v>83075</v>
      </c>
      <c r="CI136">
        <v>0</v>
      </c>
      <c r="CJ136">
        <v>4</v>
      </c>
      <c r="CK136">
        <v>0</v>
      </c>
      <c r="CL136">
        <v>0</v>
      </c>
      <c r="CN136">
        <v>0</v>
      </c>
      <c r="CO136">
        <v>1</v>
      </c>
      <c r="CP136">
        <v>0</v>
      </c>
      <c r="CQ136">
        <v>0</v>
      </c>
      <c r="CR136">
        <v>521.85199999999998</v>
      </c>
      <c r="CS136">
        <v>0</v>
      </c>
      <c r="CT136">
        <v>0</v>
      </c>
      <c r="CU136">
        <v>0</v>
      </c>
      <c r="CV136">
        <v>0</v>
      </c>
      <c r="CW136">
        <v>0</v>
      </c>
      <c r="CX136">
        <v>0</v>
      </c>
      <c r="CY136">
        <v>0</v>
      </c>
      <c r="CZ136">
        <v>0</v>
      </c>
      <c r="DB136">
        <v>3078743</v>
      </c>
      <c r="DC136">
        <v>0</v>
      </c>
      <c r="DD136">
        <v>0</v>
      </c>
      <c r="DE136">
        <v>784100</v>
      </c>
      <c r="DF136">
        <v>784100</v>
      </c>
      <c r="DG136">
        <v>126.16300000000001</v>
      </c>
      <c r="DH136">
        <v>0</v>
      </c>
      <c r="DI136">
        <v>0</v>
      </c>
      <c r="DK136">
        <v>3158</v>
      </c>
      <c r="DL136">
        <v>0</v>
      </c>
      <c r="DM136">
        <v>483745</v>
      </c>
      <c r="DN136">
        <v>1288</v>
      </c>
      <c r="DO136">
        <v>0</v>
      </c>
      <c r="DP136">
        <v>0</v>
      </c>
      <c r="DQ136">
        <v>0</v>
      </c>
      <c r="DR136">
        <v>0</v>
      </c>
      <c r="DS136">
        <v>0</v>
      </c>
      <c r="DT136">
        <v>0</v>
      </c>
      <c r="DU136">
        <v>0</v>
      </c>
      <c r="DV136">
        <v>0</v>
      </c>
      <c r="DW136">
        <v>0</v>
      </c>
      <c r="DX136">
        <v>0</v>
      </c>
      <c r="DY136">
        <v>0</v>
      </c>
      <c r="DZ136">
        <v>0</v>
      </c>
      <c r="EA136">
        <v>0</v>
      </c>
      <c r="EB136">
        <v>0</v>
      </c>
      <c r="EC136">
        <v>25.843</v>
      </c>
      <c r="ED136">
        <v>184706</v>
      </c>
      <c r="EE136">
        <v>0</v>
      </c>
      <c r="EF136">
        <v>0</v>
      </c>
      <c r="EG136">
        <v>0</v>
      </c>
      <c r="EH136">
        <v>300327</v>
      </c>
      <c r="EI136">
        <v>0</v>
      </c>
      <c r="EJ136">
        <v>0</v>
      </c>
      <c r="EK136">
        <v>14.461</v>
      </c>
      <c r="EL136">
        <v>0</v>
      </c>
      <c r="EM136">
        <v>0</v>
      </c>
      <c r="EN136">
        <v>0.9880000000000001</v>
      </c>
      <c r="EO136">
        <v>0</v>
      </c>
      <c r="EP136">
        <v>0</v>
      </c>
      <c r="EQ136">
        <v>15.449000000000002</v>
      </c>
      <c r="ER136">
        <v>0</v>
      </c>
      <c r="ES136">
        <v>48.323</v>
      </c>
      <c r="ET136">
        <v>0</v>
      </c>
      <c r="EV136">
        <v>0</v>
      </c>
      <c r="EW136">
        <v>0</v>
      </c>
      <c r="EX136">
        <v>0</v>
      </c>
      <c r="EZ136">
        <v>5266794</v>
      </c>
      <c r="FA136">
        <v>0</v>
      </c>
      <c r="FB136">
        <v>5511331</v>
      </c>
      <c r="FC136">
        <v>0</v>
      </c>
      <c r="FD136">
        <v>0</v>
      </c>
      <c r="FE136">
        <v>811399</v>
      </c>
      <c r="FF136">
        <v>140759</v>
      </c>
      <c r="FG136">
        <v>7.0629999999999998E-2</v>
      </c>
      <c r="FH136">
        <v>3.1918000000000002E-2</v>
      </c>
      <c r="FI136">
        <v>0</v>
      </c>
      <c r="FJ136">
        <v>0</v>
      </c>
      <c r="FK136">
        <v>886.96900000000005</v>
      </c>
      <c r="FL136">
        <v>6546564</v>
      </c>
      <c r="FM136">
        <v>0</v>
      </c>
      <c r="FN136">
        <v>0</v>
      </c>
      <c r="FO136">
        <v>0</v>
      </c>
      <c r="FP136">
        <v>0</v>
      </c>
      <c r="FQ136">
        <v>0</v>
      </c>
      <c r="FR136">
        <v>0</v>
      </c>
      <c r="FS136">
        <v>0</v>
      </c>
      <c r="FT136">
        <v>0</v>
      </c>
      <c r="FU136">
        <v>0</v>
      </c>
      <c r="FV136">
        <v>0</v>
      </c>
      <c r="FW136">
        <v>0</v>
      </c>
      <c r="FX136">
        <v>0</v>
      </c>
      <c r="FY136">
        <v>0</v>
      </c>
      <c r="GB136">
        <v>94598</v>
      </c>
      <c r="GC136">
        <v>94598</v>
      </c>
      <c r="GD136">
        <v>11.03</v>
      </c>
      <c r="GF136">
        <v>0</v>
      </c>
      <c r="GG136">
        <v>0</v>
      </c>
      <c r="GH136">
        <v>0</v>
      </c>
      <c r="GI136">
        <v>0</v>
      </c>
      <c r="GK136">
        <v>0</v>
      </c>
      <c r="GL136">
        <v>0</v>
      </c>
      <c r="GM136">
        <v>0</v>
      </c>
      <c r="GN136">
        <v>0</v>
      </c>
      <c r="GO136">
        <v>0</v>
      </c>
      <c r="GQ136">
        <v>0</v>
      </c>
      <c r="GR136">
        <v>0</v>
      </c>
      <c r="GS136">
        <v>0</v>
      </c>
      <c r="GT136">
        <v>0</v>
      </c>
      <c r="HB136">
        <v>379934357</v>
      </c>
      <c r="HC136">
        <v>3.9798E-2</v>
      </c>
      <c r="HD136">
        <v>83075</v>
      </c>
      <c r="HE136">
        <v>0</v>
      </c>
      <c r="HF136">
        <v>665781</v>
      </c>
      <c r="HG136">
        <v>6215</v>
      </c>
      <c r="HH136">
        <v>178406</v>
      </c>
      <c r="HI136">
        <v>0</v>
      </c>
      <c r="HJ136">
        <v>43730</v>
      </c>
      <c r="HK136">
        <v>0</v>
      </c>
      <c r="HL136">
        <v>0</v>
      </c>
      <c r="HM136">
        <v>0</v>
      </c>
      <c r="HN136">
        <v>6575</v>
      </c>
      <c r="HO136">
        <v>0</v>
      </c>
      <c r="HP136">
        <v>0</v>
      </c>
      <c r="HQ136">
        <v>0</v>
      </c>
      <c r="HR136">
        <v>0</v>
      </c>
      <c r="HS136">
        <v>5265435</v>
      </c>
      <c r="HT136">
        <v>140759</v>
      </c>
      <c r="HW136">
        <v>0</v>
      </c>
      <c r="HX136">
        <v>55</v>
      </c>
      <c r="HY136">
        <v>63</v>
      </c>
      <c r="HZ136">
        <v>58</v>
      </c>
      <c r="IA136">
        <v>162</v>
      </c>
      <c r="IB136">
        <v>152</v>
      </c>
      <c r="IC136">
        <v>490</v>
      </c>
      <c r="ID136">
        <v>0</v>
      </c>
      <c r="IE136">
        <v>0</v>
      </c>
      <c r="IF136">
        <v>0</v>
      </c>
      <c r="IG136">
        <v>10</v>
      </c>
      <c r="IH136">
        <v>287.05700000000002</v>
      </c>
      <c r="II136">
        <v>0</v>
      </c>
      <c r="IJ136">
        <v>254.66800000000001</v>
      </c>
      <c r="IK136">
        <v>0.65</v>
      </c>
      <c r="IL136">
        <v>0</v>
      </c>
      <c r="IM136">
        <v>0</v>
      </c>
      <c r="IN136">
        <v>0</v>
      </c>
      <c r="IO136">
        <v>0</v>
      </c>
      <c r="IP136">
        <v>0.65</v>
      </c>
      <c r="IQ136">
        <v>254.66800000000001</v>
      </c>
      <c r="IR136">
        <v>158276</v>
      </c>
      <c r="IS136">
        <v>179</v>
      </c>
      <c r="IT136">
        <v>0</v>
      </c>
      <c r="IU136">
        <v>0</v>
      </c>
      <c r="IV136">
        <v>0</v>
      </c>
      <c r="IW136">
        <v>6215</v>
      </c>
      <c r="IX136">
        <v>0</v>
      </c>
      <c r="IY136">
        <v>0</v>
      </c>
      <c r="IZ136">
        <v>179</v>
      </c>
      <c r="JA136">
        <v>0</v>
      </c>
      <c r="JB136">
        <v>0</v>
      </c>
      <c r="JC136">
        <v>0</v>
      </c>
      <c r="JD136">
        <v>0</v>
      </c>
      <c r="JE136">
        <v>0</v>
      </c>
      <c r="JF136">
        <v>1</v>
      </c>
      <c r="JG136">
        <v>6575</v>
      </c>
      <c r="JH136">
        <v>0</v>
      </c>
      <c r="JJ136">
        <v>0</v>
      </c>
      <c r="JK136">
        <v>0</v>
      </c>
      <c r="JL136">
        <v>0</v>
      </c>
      <c r="JM136">
        <v>0</v>
      </c>
      <c r="JO136">
        <v>8.91</v>
      </c>
      <c r="JP136">
        <v>2.12</v>
      </c>
      <c r="JQ136">
        <v>0</v>
      </c>
      <c r="JR136">
        <v>74086</v>
      </c>
      <c r="JS136">
        <v>20512</v>
      </c>
      <c r="JT136">
        <v>0</v>
      </c>
      <c r="JU136">
        <v>11311</v>
      </c>
      <c r="JW136">
        <v>0</v>
      </c>
      <c r="JX136">
        <v>0</v>
      </c>
      <c r="JY136">
        <v>0</v>
      </c>
      <c r="JZ136">
        <v>0</v>
      </c>
      <c r="KD136">
        <v>11311</v>
      </c>
      <c r="KE136">
        <v>7559</v>
      </c>
      <c r="KG136">
        <v>0</v>
      </c>
      <c r="KH136">
        <v>0</v>
      </c>
      <c r="KI136">
        <v>0</v>
      </c>
      <c r="KJ136">
        <v>5</v>
      </c>
      <c r="KK136">
        <v>5</v>
      </c>
      <c r="KL136">
        <v>3108</v>
      </c>
      <c r="KM136">
        <v>3108</v>
      </c>
      <c r="KN136">
        <v>0</v>
      </c>
      <c r="KO136">
        <v>0</v>
      </c>
      <c r="KP136">
        <v>0</v>
      </c>
      <c r="KQ136">
        <v>0</v>
      </c>
      <c r="KS136">
        <v>0</v>
      </c>
      <c r="KT136">
        <v>0</v>
      </c>
      <c r="KU136">
        <v>0</v>
      </c>
      <c r="KW136">
        <v>0</v>
      </c>
      <c r="KX136">
        <v>0</v>
      </c>
      <c r="KY136">
        <v>0</v>
      </c>
      <c r="KZ136">
        <v>0</v>
      </c>
      <c r="LA136">
        <v>0</v>
      </c>
      <c r="LB136">
        <v>0</v>
      </c>
      <c r="LD136">
        <v>0</v>
      </c>
      <c r="LE136">
        <v>0</v>
      </c>
      <c r="LF136">
        <v>0</v>
      </c>
      <c r="LG136">
        <v>0</v>
      </c>
      <c r="LH136">
        <v>0</v>
      </c>
      <c r="LI136">
        <v>0</v>
      </c>
      <c r="LJ136">
        <v>482.93700000000001</v>
      </c>
      <c r="LK136">
        <v>1</v>
      </c>
      <c r="LL136">
        <v>33540</v>
      </c>
      <c r="LM136">
        <v>10190</v>
      </c>
      <c r="LN136">
        <v>0</v>
      </c>
      <c r="LO136">
        <v>0</v>
      </c>
      <c r="LP136">
        <v>0</v>
      </c>
      <c r="LQ136">
        <v>0</v>
      </c>
      <c r="LR136">
        <v>0</v>
      </c>
      <c r="LS136">
        <v>0</v>
      </c>
      <c r="LT136">
        <v>0</v>
      </c>
      <c r="LU136">
        <v>0</v>
      </c>
      <c r="LV136">
        <v>0</v>
      </c>
      <c r="LW136">
        <v>0</v>
      </c>
      <c r="LX136">
        <v>0</v>
      </c>
      <c r="LY136">
        <v>0</v>
      </c>
      <c r="LZ136">
        <v>0</v>
      </c>
      <c r="MA136">
        <v>0</v>
      </c>
      <c r="MB136">
        <v>0</v>
      </c>
      <c r="MC136">
        <v>0</v>
      </c>
      <c r="MD136">
        <v>0</v>
      </c>
      <c r="ME136">
        <v>0</v>
      </c>
      <c r="MF136">
        <v>0</v>
      </c>
      <c r="MG136">
        <v>6300668</v>
      </c>
      <c r="MH136">
        <v>0</v>
      </c>
      <c r="MI136">
        <v>0</v>
      </c>
      <c r="MJ136">
        <v>0</v>
      </c>
      <c r="MK136">
        <v>0</v>
      </c>
      <c r="ML136">
        <v>0</v>
      </c>
    </row>
    <row r="137" spans="1:350" customFormat="1" x14ac:dyDescent="0.3">
      <c r="A137">
        <v>45755</v>
      </c>
      <c r="B137" s="4">
        <v>123807</v>
      </c>
      <c r="C137">
        <v>9</v>
      </c>
      <c r="D137">
        <v>2026</v>
      </c>
      <c r="E137">
        <v>6215</v>
      </c>
      <c r="F137">
        <v>0</v>
      </c>
      <c r="G137">
        <v>2221.3000000000002</v>
      </c>
      <c r="H137">
        <v>2023.9290000000001</v>
      </c>
      <c r="I137">
        <v>2023.9290000000001</v>
      </c>
      <c r="J137">
        <v>2221.3000000000002</v>
      </c>
      <c r="K137">
        <v>0</v>
      </c>
      <c r="L137">
        <v>6215</v>
      </c>
      <c r="M137">
        <v>0</v>
      </c>
      <c r="N137">
        <v>0</v>
      </c>
      <c r="P137">
        <v>2225.7950000000001</v>
      </c>
      <c r="Q137">
        <v>0</v>
      </c>
      <c r="R137">
        <v>1048659</v>
      </c>
      <c r="S137">
        <v>471.13900000000001</v>
      </c>
      <c r="U137">
        <v>0</v>
      </c>
      <c r="V137">
        <v>994.84800000000007</v>
      </c>
      <c r="W137">
        <v>618298</v>
      </c>
      <c r="X137">
        <v>618298</v>
      </c>
      <c r="Z137">
        <v>0</v>
      </c>
      <c r="AC137">
        <v>0</v>
      </c>
      <c r="AD137" t="s">
        <v>427</v>
      </c>
      <c r="AE137">
        <v>0</v>
      </c>
      <c r="AH137">
        <v>0</v>
      </c>
      <c r="AI137">
        <v>0</v>
      </c>
      <c r="AJ137">
        <v>6215</v>
      </c>
      <c r="AK137" t="s">
        <v>753</v>
      </c>
      <c r="AL137" t="s">
        <v>554</v>
      </c>
      <c r="AM137">
        <v>0</v>
      </c>
      <c r="AN137">
        <v>0</v>
      </c>
      <c r="AO137">
        <v>0</v>
      </c>
      <c r="AP137">
        <v>0</v>
      </c>
      <c r="AQ137">
        <v>0</v>
      </c>
      <c r="AS137">
        <v>0</v>
      </c>
      <c r="AT137">
        <v>0</v>
      </c>
      <c r="AU137">
        <v>0</v>
      </c>
      <c r="AV137">
        <v>0</v>
      </c>
      <c r="AW137">
        <v>26046905</v>
      </c>
      <c r="AX137">
        <v>25696227</v>
      </c>
      <c r="AY137">
        <v>0</v>
      </c>
      <c r="AZ137">
        <v>1048659</v>
      </c>
      <c r="BA137">
        <v>0</v>
      </c>
      <c r="BB137">
        <v>0</v>
      </c>
      <c r="BC137">
        <v>0</v>
      </c>
      <c r="BD137">
        <v>0</v>
      </c>
      <c r="BE137">
        <v>0</v>
      </c>
      <c r="BF137">
        <v>22783013</v>
      </c>
      <c r="BG137">
        <v>0</v>
      </c>
      <c r="BJ137">
        <v>0</v>
      </c>
      <c r="BK137">
        <v>0</v>
      </c>
      <c r="BL137">
        <v>0</v>
      </c>
      <c r="BM137">
        <v>0</v>
      </c>
      <c r="BN137">
        <v>0</v>
      </c>
      <c r="BO137">
        <v>0</v>
      </c>
      <c r="BP137">
        <v>0</v>
      </c>
      <c r="BQ137">
        <v>555</v>
      </c>
      <c r="BS137">
        <v>0</v>
      </c>
      <c r="BT137">
        <v>0</v>
      </c>
      <c r="BU137">
        <v>0</v>
      </c>
      <c r="BV137">
        <v>0</v>
      </c>
      <c r="BW137">
        <v>0</v>
      </c>
      <c r="BY137">
        <v>0</v>
      </c>
      <c r="CA137">
        <v>0</v>
      </c>
      <c r="CB137">
        <v>0</v>
      </c>
      <c r="CC137">
        <v>0</v>
      </c>
      <c r="CD137">
        <v>0</v>
      </c>
      <c r="CE137">
        <v>0</v>
      </c>
      <c r="CF137">
        <v>0</v>
      </c>
      <c r="CG137">
        <v>0</v>
      </c>
      <c r="CH137">
        <v>353613</v>
      </c>
      <c r="CI137">
        <v>0</v>
      </c>
      <c r="CJ137">
        <v>4</v>
      </c>
      <c r="CK137">
        <v>0</v>
      </c>
      <c r="CL137">
        <v>0</v>
      </c>
      <c r="CN137">
        <v>0</v>
      </c>
      <c r="CO137">
        <v>1</v>
      </c>
      <c r="CP137">
        <v>0</v>
      </c>
      <c r="CQ137">
        <v>0</v>
      </c>
      <c r="CR137">
        <v>2221.3000000000002</v>
      </c>
      <c r="CS137">
        <v>0</v>
      </c>
      <c r="CT137">
        <v>0</v>
      </c>
      <c r="CU137">
        <v>0</v>
      </c>
      <c r="CV137">
        <v>0</v>
      </c>
      <c r="CW137">
        <v>0</v>
      </c>
      <c r="CX137">
        <v>0</v>
      </c>
      <c r="CY137">
        <v>0</v>
      </c>
      <c r="CZ137">
        <v>0</v>
      </c>
      <c r="DB137">
        <v>12578719</v>
      </c>
      <c r="DC137">
        <v>0</v>
      </c>
      <c r="DD137">
        <v>0</v>
      </c>
      <c r="DE137">
        <v>3488480</v>
      </c>
      <c r="DF137">
        <v>3488480</v>
      </c>
      <c r="DG137">
        <v>561.30000000000007</v>
      </c>
      <c r="DH137">
        <v>0</v>
      </c>
      <c r="DI137">
        <v>0</v>
      </c>
      <c r="DK137">
        <v>0</v>
      </c>
      <c r="DL137">
        <v>0</v>
      </c>
      <c r="DM137">
        <v>1102516</v>
      </c>
      <c r="DN137">
        <v>2935</v>
      </c>
      <c r="DO137">
        <v>0</v>
      </c>
      <c r="DP137">
        <v>0</v>
      </c>
      <c r="DQ137">
        <v>0</v>
      </c>
      <c r="DR137">
        <v>0</v>
      </c>
      <c r="DS137">
        <v>0</v>
      </c>
      <c r="DT137">
        <v>0</v>
      </c>
      <c r="DU137">
        <v>0</v>
      </c>
      <c r="DV137">
        <v>0</v>
      </c>
      <c r="DW137">
        <v>0</v>
      </c>
      <c r="DX137">
        <v>0</v>
      </c>
      <c r="DY137">
        <v>0</v>
      </c>
      <c r="DZ137">
        <v>0</v>
      </c>
      <c r="EA137">
        <v>0</v>
      </c>
      <c r="EB137">
        <v>0</v>
      </c>
      <c r="EC137">
        <v>4.1550000000000002</v>
      </c>
      <c r="ED137">
        <v>29697</v>
      </c>
      <c r="EE137">
        <v>0</v>
      </c>
      <c r="EF137">
        <v>0</v>
      </c>
      <c r="EG137">
        <v>0</v>
      </c>
      <c r="EH137">
        <v>1075754</v>
      </c>
      <c r="EI137">
        <v>0</v>
      </c>
      <c r="EJ137">
        <v>0</v>
      </c>
      <c r="EK137">
        <v>44.329000000000001</v>
      </c>
      <c r="EL137">
        <v>0.96300000000000008</v>
      </c>
      <c r="EM137">
        <v>7.7410000000000005</v>
      </c>
      <c r="EN137">
        <v>3.3760000000000003</v>
      </c>
      <c r="EO137">
        <v>0</v>
      </c>
      <c r="EP137">
        <v>0</v>
      </c>
      <c r="EQ137">
        <v>55.446000000000005</v>
      </c>
      <c r="ER137">
        <v>0</v>
      </c>
      <c r="ES137">
        <v>173.09</v>
      </c>
      <c r="ET137">
        <v>0</v>
      </c>
      <c r="EV137">
        <v>0</v>
      </c>
      <c r="EW137">
        <v>0</v>
      </c>
      <c r="EX137">
        <v>0</v>
      </c>
      <c r="EZ137">
        <v>21760993</v>
      </c>
      <c r="FA137">
        <v>0</v>
      </c>
      <c r="FB137">
        <v>22806717</v>
      </c>
      <c r="FC137">
        <v>0</v>
      </c>
      <c r="FD137">
        <v>0</v>
      </c>
      <c r="FE137">
        <v>3353483</v>
      </c>
      <c r="FF137">
        <v>581751</v>
      </c>
      <c r="FG137">
        <v>7.0629999999999998E-2</v>
      </c>
      <c r="FH137">
        <v>3.1918000000000002E-2</v>
      </c>
      <c r="FI137">
        <v>0</v>
      </c>
      <c r="FJ137">
        <v>0</v>
      </c>
      <c r="FK137">
        <v>3665.8110000000001</v>
      </c>
      <c r="FL137">
        <v>27095564</v>
      </c>
      <c r="FM137">
        <v>0</v>
      </c>
      <c r="FN137">
        <v>0</v>
      </c>
      <c r="FO137">
        <v>0</v>
      </c>
      <c r="FP137">
        <v>16644</v>
      </c>
      <c r="FQ137">
        <v>16644</v>
      </c>
      <c r="FR137">
        <v>0</v>
      </c>
      <c r="FS137">
        <v>0</v>
      </c>
      <c r="FT137">
        <v>0</v>
      </c>
      <c r="FU137">
        <v>0</v>
      </c>
      <c r="FV137">
        <v>0</v>
      </c>
      <c r="FW137">
        <v>0</v>
      </c>
      <c r="FX137">
        <v>0</v>
      </c>
      <c r="FY137">
        <v>0</v>
      </c>
      <c r="GB137">
        <v>1377817</v>
      </c>
      <c r="GC137">
        <v>1377817</v>
      </c>
      <c r="GD137">
        <v>141.92500000000001</v>
      </c>
      <c r="GF137">
        <v>0</v>
      </c>
      <c r="GG137">
        <v>0</v>
      </c>
      <c r="GH137">
        <v>0</v>
      </c>
      <c r="GI137">
        <v>0</v>
      </c>
      <c r="GK137">
        <v>0</v>
      </c>
      <c r="GL137">
        <v>0</v>
      </c>
      <c r="GM137">
        <v>0</v>
      </c>
      <c r="GN137">
        <v>0</v>
      </c>
      <c r="GO137">
        <v>0</v>
      </c>
      <c r="GQ137">
        <v>0</v>
      </c>
      <c r="GR137">
        <v>0</v>
      </c>
      <c r="GS137">
        <v>0</v>
      </c>
      <c r="GT137">
        <v>0</v>
      </c>
      <c r="HB137">
        <v>379934357</v>
      </c>
      <c r="HC137">
        <v>3.9798E-2</v>
      </c>
      <c r="HD137">
        <v>353613</v>
      </c>
      <c r="HE137">
        <v>0</v>
      </c>
      <c r="HF137">
        <v>2720161</v>
      </c>
      <c r="HG137">
        <v>18645</v>
      </c>
      <c r="HH137">
        <v>621351</v>
      </c>
      <c r="HI137">
        <v>0</v>
      </c>
      <c r="HJ137">
        <v>214091</v>
      </c>
      <c r="HK137">
        <v>5837</v>
      </c>
      <c r="HL137">
        <v>4158</v>
      </c>
      <c r="HM137">
        <v>40000</v>
      </c>
      <c r="HN137">
        <v>0</v>
      </c>
      <c r="HO137">
        <v>0</v>
      </c>
      <c r="HP137">
        <v>0</v>
      </c>
      <c r="HQ137">
        <v>0</v>
      </c>
      <c r="HR137">
        <v>0</v>
      </c>
      <c r="HS137">
        <v>21758058</v>
      </c>
      <c r="HT137">
        <v>581751</v>
      </c>
      <c r="HW137">
        <v>0</v>
      </c>
      <c r="HX137">
        <v>117</v>
      </c>
      <c r="HY137">
        <v>341</v>
      </c>
      <c r="HZ137">
        <v>288</v>
      </c>
      <c r="IA137">
        <v>923</v>
      </c>
      <c r="IB137">
        <v>508</v>
      </c>
      <c r="IC137">
        <v>2177</v>
      </c>
      <c r="ID137">
        <v>0</v>
      </c>
      <c r="IE137">
        <v>0</v>
      </c>
      <c r="IF137">
        <v>0</v>
      </c>
      <c r="IG137">
        <v>30</v>
      </c>
      <c r="IH137">
        <v>999.76</v>
      </c>
      <c r="II137">
        <v>0</v>
      </c>
      <c r="IJ137">
        <v>994.84800000000007</v>
      </c>
      <c r="IK137">
        <v>0</v>
      </c>
      <c r="IL137">
        <v>8</v>
      </c>
      <c r="IM137">
        <v>0</v>
      </c>
      <c r="IN137">
        <v>0</v>
      </c>
      <c r="IO137">
        <v>8</v>
      </c>
      <c r="IP137">
        <v>0</v>
      </c>
      <c r="IQ137">
        <v>994.84800000000007</v>
      </c>
      <c r="IR137">
        <v>618298</v>
      </c>
      <c r="IS137">
        <v>0</v>
      </c>
      <c r="IT137">
        <v>40000</v>
      </c>
      <c r="IU137">
        <v>0</v>
      </c>
      <c r="IV137">
        <v>0</v>
      </c>
      <c r="IW137">
        <v>6215</v>
      </c>
      <c r="IX137">
        <v>0</v>
      </c>
      <c r="IY137">
        <v>0</v>
      </c>
      <c r="IZ137">
        <v>0</v>
      </c>
      <c r="JA137">
        <v>0</v>
      </c>
      <c r="JB137">
        <v>0</v>
      </c>
      <c r="JC137">
        <v>0</v>
      </c>
      <c r="JD137">
        <v>0</v>
      </c>
      <c r="JE137">
        <v>0</v>
      </c>
      <c r="JF137">
        <v>0</v>
      </c>
      <c r="JG137">
        <v>0</v>
      </c>
      <c r="JH137">
        <v>0</v>
      </c>
      <c r="JJ137">
        <v>0</v>
      </c>
      <c r="JK137">
        <v>0</v>
      </c>
      <c r="JL137">
        <v>0</v>
      </c>
      <c r="JM137">
        <v>0</v>
      </c>
      <c r="JO137">
        <v>16.920000000000002</v>
      </c>
      <c r="JP137">
        <v>105.759</v>
      </c>
      <c r="JQ137">
        <v>19.246000000000002</v>
      </c>
      <c r="JR137">
        <v>140688</v>
      </c>
      <c r="JS137">
        <v>1023273</v>
      </c>
      <c r="JT137">
        <v>213856</v>
      </c>
      <c r="JU137">
        <v>0</v>
      </c>
      <c r="JW137">
        <v>0</v>
      </c>
      <c r="JX137">
        <v>0</v>
      </c>
      <c r="JY137">
        <v>0</v>
      </c>
      <c r="JZ137">
        <v>0</v>
      </c>
      <c r="KD137">
        <v>0</v>
      </c>
      <c r="KE137">
        <v>7559</v>
      </c>
      <c r="KG137">
        <v>0</v>
      </c>
      <c r="KH137">
        <v>0</v>
      </c>
      <c r="KI137">
        <v>0</v>
      </c>
      <c r="KJ137">
        <v>10</v>
      </c>
      <c r="KK137">
        <v>20</v>
      </c>
      <c r="KL137">
        <v>6215</v>
      </c>
      <c r="KM137">
        <v>12430</v>
      </c>
      <c r="KN137">
        <v>0</v>
      </c>
      <c r="KO137">
        <v>0</v>
      </c>
      <c r="KP137">
        <v>0</v>
      </c>
      <c r="KQ137">
        <v>0</v>
      </c>
      <c r="KS137">
        <v>0</v>
      </c>
      <c r="KT137">
        <v>0</v>
      </c>
      <c r="KU137">
        <v>0</v>
      </c>
      <c r="KW137">
        <v>0</v>
      </c>
      <c r="KX137">
        <v>0</v>
      </c>
      <c r="KY137">
        <v>0</v>
      </c>
      <c r="KZ137">
        <v>0</v>
      </c>
      <c r="LA137">
        <v>0</v>
      </c>
      <c r="LB137">
        <v>0</v>
      </c>
      <c r="LD137">
        <v>0</v>
      </c>
      <c r="LE137">
        <v>0</v>
      </c>
      <c r="LF137">
        <v>0</v>
      </c>
      <c r="LG137">
        <v>0</v>
      </c>
      <c r="LH137">
        <v>0</v>
      </c>
      <c r="LI137">
        <v>0</v>
      </c>
      <c r="LJ137">
        <v>2198.6020000000003</v>
      </c>
      <c r="LK137">
        <v>5</v>
      </c>
      <c r="LL137">
        <v>167700</v>
      </c>
      <c r="LM137">
        <v>46391</v>
      </c>
      <c r="LN137">
        <v>0</v>
      </c>
      <c r="LO137">
        <v>0</v>
      </c>
      <c r="LP137">
        <v>0</v>
      </c>
      <c r="LQ137">
        <v>0</v>
      </c>
      <c r="LR137">
        <v>0</v>
      </c>
      <c r="LS137">
        <v>0</v>
      </c>
      <c r="LT137">
        <v>0</v>
      </c>
      <c r="LU137">
        <v>0</v>
      </c>
      <c r="LV137">
        <v>0</v>
      </c>
      <c r="LW137">
        <v>0</v>
      </c>
      <c r="LX137">
        <v>0</v>
      </c>
      <c r="LY137">
        <v>0</v>
      </c>
      <c r="LZ137">
        <v>0</v>
      </c>
      <c r="MA137">
        <v>0</v>
      </c>
      <c r="MB137">
        <v>0</v>
      </c>
      <c r="MC137">
        <v>0</v>
      </c>
      <c r="MD137">
        <v>0</v>
      </c>
      <c r="ME137">
        <v>0</v>
      </c>
      <c r="MF137">
        <v>0</v>
      </c>
      <c r="MG137">
        <v>26046905</v>
      </c>
      <c r="MH137">
        <v>0</v>
      </c>
      <c r="MI137">
        <v>0</v>
      </c>
      <c r="MJ137">
        <v>0</v>
      </c>
      <c r="MK137">
        <v>0</v>
      </c>
      <c r="ML137">
        <v>0</v>
      </c>
    </row>
    <row r="138" spans="1:350" customFormat="1" x14ac:dyDescent="0.3">
      <c r="A138">
        <v>45755</v>
      </c>
      <c r="B138" s="4">
        <v>130801</v>
      </c>
      <c r="C138">
        <v>9</v>
      </c>
      <c r="D138">
        <v>2026</v>
      </c>
      <c r="E138">
        <v>6215</v>
      </c>
      <c r="F138">
        <v>0</v>
      </c>
      <c r="G138">
        <v>41.298000000000002</v>
      </c>
      <c r="H138">
        <v>27.657</v>
      </c>
      <c r="I138">
        <v>27.657</v>
      </c>
      <c r="J138">
        <v>41.298000000000002</v>
      </c>
      <c r="K138">
        <v>0</v>
      </c>
      <c r="L138">
        <v>6215</v>
      </c>
      <c r="M138">
        <v>0</v>
      </c>
      <c r="N138">
        <v>0</v>
      </c>
      <c r="P138">
        <v>40.667999999999999</v>
      </c>
      <c r="Q138">
        <v>0</v>
      </c>
      <c r="R138">
        <v>19160</v>
      </c>
      <c r="S138">
        <v>471.13900000000001</v>
      </c>
      <c r="U138">
        <v>0</v>
      </c>
      <c r="V138">
        <v>0.17300000000000001</v>
      </c>
      <c r="W138">
        <v>108</v>
      </c>
      <c r="X138">
        <v>108</v>
      </c>
      <c r="Z138">
        <v>0</v>
      </c>
      <c r="AC138">
        <v>0</v>
      </c>
      <c r="AD138" t="s">
        <v>427</v>
      </c>
      <c r="AE138">
        <v>0</v>
      </c>
      <c r="AH138">
        <v>0</v>
      </c>
      <c r="AI138">
        <v>0</v>
      </c>
      <c r="AJ138">
        <v>6215</v>
      </c>
      <c r="AK138" t="s">
        <v>753</v>
      </c>
      <c r="AL138" t="s">
        <v>555</v>
      </c>
      <c r="AM138">
        <v>0</v>
      </c>
      <c r="AN138">
        <v>0</v>
      </c>
      <c r="AO138">
        <v>0</v>
      </c>
      <c r="AP138">
        <v>0</v>
      </c>
      <c r="AQ138">
        <v>0</v>
      </c>
      <c r="AS138">
        <v>0</v>
      </c>
      <c r="AT138">
        <v>0</v>
      </c>
      <c r="AU138">
        <v>0</v>
      </c>
      <c r="AV138">
        <v>0</v>
      </c>
      <c r="AW138">
        <v>833183</v>
      </c>
      <c r="AX138">
        <v>827567</v>
      </c>
      <c r="AY138">
        <v>0</v>
      </c>
      <c r="AZ138">
        <v>19160</v>
      </c>
      <c r="BA138">
        <v>0</v>
      </c>
      <c r="BB138">
        <v>0</v>
      </c>
      <c r="BC138">
        <v>0</v>
      </c>
      <c r="BD138">
        <v>0</v>
      </c>
      <c r="BE138">
        <v>0</v>
      </c>
      <c r="BF138">
        <v>719061</v>
      </c>
      <c r="BG138">
        <v>0</v>
      </c>
      <c r="BJ138">
        <v>0</v>
      </c>
      <c r="BK138">
        <v>0</v>
      </c>
      <c r="BL138">
        <v>0</v>
      </c>
      <c r="BM138">
        <v>0</v>
      </c>
      <c r="BN138">
        <v>0</v>
      </c>
      <c r="BO138">
        <v>0</v>
      </c>
      <c r="BP138">
        <v>0</v>
      </c>
      <c r="BQ138">
        <v>927</v>
      </c>
      <c r="BS138">
        <v>0</v>
      </c>
      <c r="BT138">
        <v>0</v>
      </c>
      <c r="BU138">
        <v>0</v>
      </c>
      <c r="BV138">
        <v>0</v>
      </c>
      <c r="BW138">
        <v>0</v>
      </c>
      <c r="BY138">
        <v>0</v>
      </c>
      <c r="CA138">
        <v>0</v>
      </c>
      <c r="CB138">
        <v>0</v>
      </c>
      <c r="CC138">
        <v>0</v>
      </c>
      <c r="CD138">
        <v>0</v>
      </c>
      <c r="CE138">
        <v>0</v>
      </c>
      <c r="CF138">
        <v>0</v>
      </c>
      <c r="CG138">
        <v>0</v>
      </c>
      <c r="CH138">
        <v>6574</v>
      </c>
      <c r="CI138">
        <v>0</v>
      </c>
      <c r="CJ138">
        <v>4</v>
      </c>
      <c r="CK138">
        <v>0</v>
      </c>
      <c r="CL138">
        <v>0</v>
      </c>
      <c r="CN138">
        <v>0</v>
      </c>
      <c r="CO138">
        <v>1</v>
      </c>
      <c r="CP138">
        <v>0</v>
      </c>
      <c r="CQ138">
        <v>0</v>
      </c>
      <c r="CR138">
        <v>41.298000000000002</v>
      </c>
      <c r="CS138">
        <v>0</v>
      </c>
      <c r="CT138">
        <v>0</v>
      </c>
      <c r="CU138">
        <v>0</v>
      </c>
      <c r="CV138">
        <v>0</v>
      </c>
      <c r="CW138">
        <v>0</v>
      </c>
      <c r="CX138">
        <v>0</v>
      </c>
      <c r="CY138">
        <v>0</v>
      </c>
      <c r="CZ138">
        <v>0</v>
      </c>
      <c r="DB138">
        <v>171888</v>
      </c>
      <c r="DC138">
        <v>0</v>
      </c>
      <c r="DD138">
        <v>0</v>
      </c>
      <c r="DE138">
        <v>75279</v>
      </c>
      <c r="DF138">
        <v>75279</v>
      </c>
      <c r="DG138">
        <v>12.113000000000001</v>
      </c>
      <c r="DH138">
        <v>0</v>
      </c>
      <c r="DI138">
        <v>0</v>
      </c>
      <c r="DK138">
        <v>4495</v>
      </c>
      <c r="DL138">
        <v>0</v>
      </c>
      <c r="DM138">
        <v>359979</v>
      </c>
      <c r="DN138">
        <v>958</v>
      </c>
      <c r="DO138">
        <v>0</v>
      </c>
      <c r="DP138">
        <v>0</v>
      </c>
      <c r="DQ138">
        <v>0</v>
      </c>
      <c r="DR138">
        <v>0</v>
      </c>
      <c r="DS138">
        <v>0</v>
      </c>
      <c r="DT138">
        <v>0</v>
      </c>
      <c r="DU138">
        <v>0</v>
      </c>
      <c r="DV138">
        <v>0</v>
      </c>
      <c r="DW138">
        <v>0</v>
      </c>
      <c r="DX138">
        <v>0</v>
      </c>
      <c r="DY138">
        <v>0</v>
      </c>
      <c r="DZ138">
        <v>0</v>
      </c>
      <c r="EA138">
        <v>0</v>
      </c>
      <c r="EB138">
        <v>0</v>
      </c>
      <c r="EC138">
        <v>4.843</v>
      </c>
      <c r="ED138">
        <v>34614</v>
      </c>
      <c r="EE138">
        <v>0</v>
      </c>
      <c r="EF138">
        <v>0</v>
      </c>
      <c r="EG138">
        <v>6.1000000000000006E-2</v>
      </c>
      <c r="EH138">
        <v>20843</v>
      </c>
      <c r="EI138">
        <v>305480</v>
      </c>
      <c r="EJ138">
        <v>12.288</v>
      </c>
      <c r="EK138">
        <v>0.751</v>
      </c>
      <c r="EL138">
        <v>0</v>
      </c>
      <c r="EM138">
        <v>9.1999999999999998E-2</v>
      </c>
      <c r="EN138">
        <v>0.13200000000000001</v>
      </c>
      <c r="EO138">
        <v>0</v>
      </c>
      <c r="EP138">
        <v>0</v>
      </c>
      <c r="EQ138">
        <v>13.324</v>
      </c>
      <c r="ER138">
        <v>0</v>
      </c>
      <c r="ES138">
        <v>3.3540000000000001</v>
      </c>
      <c r="ET138">
        <v>0</v>
      </c>
      <c r="EV138">
        <v>0</v>
      </c>
      <c r="EW138">
        <v>0</v>
      </c>
      <c r="EX138">
        <v>0</v>
      </c>
      <c r="EZ138">
        <v>703365</v>
      </c>
      <c r="FA138">
        <v>0</v>
      </c>
      <c r="FB138">
        <v>721567</v>
      </c>
      <c r="FC138">
        <v>0</v>
      </c>
      <c r="FD138">
        <v>0</v>
      </c>
      <c r="FE138">
        <v>105841</v>
      </c>
      <c r="FF138">
        <v>18361</v>
      </c>
      <c r="FG138">
        <v>7.0629999999999998E-2</v>
      </c>
      <c r="FH138">
        <v>3.1918000000000002E-2</v>
      </c>
      <c r="FI138">
        <v>0</v>
      </c>
      <c r="FJ138">
        <v>0</v>
      </c>
      <c r="FK138">
        <v>115.69800000000001</v>
      </c>
      <c r="FL138">
        <v>852343</v>
      </c>
      <c r="FM138">
        <v>0</v>
      </c>
      <c r="FN138">
        <v>0</v>
      </c>
      <c r="FO138">
        <v>0</v>
      </c>
      <c r="FP138">
        <v>0</v>
      </c>
      <c r="FQ138">
        <v>0</v>
      </c>
      <c r="FR138">
        <v>0</v>
      </c>
      <c r="FS138">
        <v>0</v>
      </c>
      <c r="FT138">
        <v>0</v>
      </c>
      <c r="FU138">
        <v>0</v>
      </c>
      <c r="FV138">
        <v>0</v>
      </c>
      <c r="FW138">
        <v>0</v>
      </c>
      <c r="FX138">
        <v>0</v>
      </c>
      <c r="FY138">
        <v>0</v>
      </c>
      <c r="GB138">
        <v>3081</v>
      </c>
      <c r="GC138">
        <v>3081</v>
      </c>
      <c r="GD138">
        <v>0.317</v>
      </c>
      <c r="GF138">
        <v>0</v>
      </c>
      <c r="GG138">
        <v>0</v>
      </c>
      <c r="GH138">
        <v>0</v>
      </c>
      <c r="GI138">
        <v>0</v>
      </c>
      <c r="GK138">
        <v>0</v>
      </c>
      <c r="GL138">
        <v>0</v>
      </c>
      <c r="GM138">
        <v>0</v>
      </c>
      <c r="GN138">
        <v>0</v>
      </c>
      <c r="GO138">
        <v>0</v>
      </c>
      <c r="GQ138">
        <v>0</v>
      </c>
      <c r="GR138">
        <v>0</v>
      </c>
      <c r="GS138">
        <v>0</v>
      </c>
      <c r="GT138">
        <v>0</v>
      </c>
      <c r="HB138">
        <v>379934357</v>
      </c>
      <c r="HC138">
        <v>3.9798E-2</v>
      </c>
      <c r="HD138">
        <v>6574</v>
      </c>
      <c r="HE138">
        <v>0</v>
      </c>
      <c r="HF138">
        <v>37171</v>
      </c>
      <c r="HG138">
        <v>0</v>
      </c>
      <c r="HH138">
        <v>2533</v>
      </c>
      <c r="HI138">
        <v>0</v>
      </c>
      <c r="HJ138">
        <v>68064</v>
      </c>
      <c r="HK138">
        <v>481</v>
      </c>
      <c r="HL138">
        <v>313</v>
      </c>
      <c r="HM138">
        <v>0</v>
      </c>
      <c r="HN138">
        <v>0</v>
      </c>
      <c r="HO138">
        <v>0</v>
      </c>
      <c r="HP138">
        <v>0</v>
      </c>
      <c r="HQ138">
        <v>0</v>
      </c>
      <c r="HR138">
        <v>0</v>
      </c>
      <c r="HS138">
        <v>702407</v>
      </c>
      <c r="HT138">
        <v>18361</v>
      </c>
      <c r="HW138">
        <v>0</v>
      </c>
      <c r="HX138">
        <v>4</v>
      </c>
      <c r="HY138">
        <v>1</v>
      </c>
      <c r="HZ138">
        <v>1</v>
      </c>
      <c r="IA138">
        <v>0</v>
      </c>
      <c r="IB138">
        <v>39</v>
      </c>
      <c r="IC138">
        <v>45</v>
      </c>
      <c r="ID138">
        <v>0</v>
      </c>
      <c r="IE138">
        <v>0</v>
      </c>
      <c r="IF138">
        <v>0</v>
      </c>
      <c r="IG138">
        <v>0</v>
      </c>
      <c r="IH138">
        <v>4.0750000000000002</v>
      </c>
      <c r="II138">
        <v>0</v>
      </c>
      <c r="IJ138">
        <v>0.17300000000000001</v>
      </c>
      <c r="IK138">
        <v>9.7100000000000009</v>
      </c>
      <c r="IL138">
        <v>0</v>
      </c>
      <c r="IM138">
        <v>0</v>
      </c>
      <c r="IN138">
        <v>0</v>
      </c>
      <c r="IO138">
        <v>0</v>
      </c>
      <c r="IP138">
        <v>9.7100000000000009</v>
      </c>
      <c r="IQ138">
        <v>0.17300000000000001</v>
      </c>
      <c r="IR138">
        <v>108</v>
      </c>
      <c r="IS138">
        <v>2670</v>
      </c>
      <c r="IT138">
        <v>0</v>
      </c>
      <c r="IU138">
        <v>0</v>
      </c>
      <c r="IV138">
        <v>0</v>
      </c>
      <c r="IW138">
        <v>6215</v>
      </c>
      <c r="IX138">
        <v>0</v>
      </c>
      <c r="IY138">
        <v>0</v>
      </c>
      <c r="IZ138">
        <v>2670</v>
      </c>
      <c r="JA138">
        <v>0</v>
      </c>
      <c r="JB138">
        <v>0</v>
      </c>
      <c r="JC138">
        <v>0</v>
      </c>
      <c r="JD138">
        <v>0</v>
      </c>
      <c r="JE138">
        <v>0</v>
      </c>
      <c r="JF138">
        <v>0</v>
      </c>
      <c r="JG138">
        <v>0</v>
      </c>
      <c r="JH138">
        <v>0</v>
      </c>
      <c r="JJ138">
        <v>0</v>
      </c>
      <c r="JK138">
        <v>0</v>
      </c>
      <c r="JL138">
        <v>0</v>
      </c>
      <c r="JM138">
        <v>0</v>
      </c>
      <c r="JO138">
        <v>0</v>
      </c>
      <c r="JP138">
        <v>0.307</v>
      </c>
      <c r="JQ138">
        <v>0.01</v>
      </c>
      <c r="JR138">
        <v>0</v>
      </c>
      <c r="JS138">
        <v>2970</v>
      </c>
      <c r="JT138">
        <v>111</v>
      </c>
      <c r="JU138">
        <v>0</v>
      </c>
      <c r="JW138">
        <v>0</v>
      </c>
      <c r="JX138">
        <v>0</v>
      </c>
      <c r="JY138">
        <v>0</v>
      </c>
      <c r="JZ138">
        <v>0</v>
      </c>
      <c r="KD138">
        <v>0</v>
      </c>
      <c r="KE138">
        <v>7559</v>
      </c>
      <c r="KG138">
        <v>0</v>
      </c>
      <c r="KH138">
        <v>0</v>
      </c>
      <c r="KI138">
        <v>0</v>
      </c>
      <c r="KJ138">
        <v>0</v>
      </c>
      <c r="KK138">
        <v>0</v>
      </c>
      <c r="KL138">
        <v>0</v>
      </c>
      <c r="KM138">
        <v>0</v>
      </c>
      <c r="KN138">
        <v>0</v>
      </c>
      <c r="KO138">
        <v>0</v>
      </c>
      <c r="KP138">
        <v>0</v>
      </c>
      <c r="KQ138">
        <v>0</v>
      </c>
      <c r="KS138">
        <v>0</v>
      </c>
      <c r="KT138">
        <v>0</v>
      </c>
      <c r="KU138">
        <v>0</v>
      </c>
      <c r="KW138">
        <v>0</v>
      </c>
      <c r="KX138">
        <v>0</v>
      </c>
      <c r="KY138">
        <v>0</v>
      </c>
      <c r="KZ138">
        <v>0</v>
      </c>
      <c r="LA138">
        <v>0</v>
      </c>
      <c r="LB138">
        <v>0</v>
      </c>
      <c r="LD138">
        <v>0</v>
      </c>
      <c r="LE138">
        <v>0</v>
      </c>
      <c r="LF138">
        <v>0</v>
      </c>
      <c r="LG138">
        <v>0</v>
      </c>
      <c r="LH138">
        <v>0</v>
      </c>
      <c r="LI138">
        <v>0</v>
      </c>
      <c r="LJ138">
        <v>46.614000000000004</v>
      </c>
      <c r="LK138">
        <v>2</v>
      </c>
      <c r="LL138">
        <v>67080</v>
      </c>
      <c r="LM138">
        <v>984</v>
      </c>
      <c r="LN138">
        <v>0</v>
      </c>
      <c r="LO138">
        <v>0</v>
      </c>
      <c r="LP138">
        <v>0</v>
      </c>
      <c r="LQ138">
        <v>0</v>
      </c>
      <c r="LR138">
        <v>0</v>
      </c>
      <c r="LS138">
        <v>0</v>
      </c>
      <c r="LT138">
        <v>0</v>
      </c>
      <c r="LU138">
        <v>0</v>
      </c>
      <c r="LV138">
        <v>0</v>
      </c>
      <c r="LW138">
        <v>0</v>
      </c>
      <c r="LX138">
        <v>0</v>
      </c>
      <c r="LY138">
        <v>0</v>
      </c>
      <c r="LZ138">
        <v>0</v>
      </c>
      <c r="MA138">
        <v>0</v>
      </c>
      <c r="MB138">
        <v>0</v>
      </c>
      <c r="MC138">
        <v>0</v>
      </c>
      <c r="MD138">
        <v>0</v>
      </c>
      <c r="ME138">
        <v>0</v>
      </c>
      <c r="MF138">
        <v>0</v>
      </c>
      <c r="MG138">
        <v>833183</v>
      </c>
      <c r="MH138">
        <v>0</v>
      </c>
      <c r="MI138">
        <v>0</v>
      </c>
      <c r="MJ138">
        <v>0</v>
      </c>
      <c r="MK138">
        <v>0</v>
      </c>
      <c r="ML138">
        <v>0</v>
      </c>
    </row>
    <row r="139" spans="1:350" customFormat="1" x14ac:dyDescent="0.3">
      <c r="A139">
        <v>45755</v>
      </c>
      <c r="B139" s="4">
        <v>152802</v>
      </c>
      <c r="C139">
        <v>9</v>
      </c>
      <c r="D139">
        <v>2026</v>
      </c>
      <c r="E139">
        <v>6215</v>
      </c>
      <c r="F139">
        <v>0</v>
      </c>
      <c r="G139">
        <v>249.345</v>
      </c>
      <c r="H139">
        <v>242.16400000000002</v>
      </c>
      <c r="I139">
        <v>242.16400000000002</v>
      </c>
      <c r="J139">
        <v>249.345</v>
      </c>
      <c r="K139">
        <v>0</v>
      </c>
      <c r="L139">
        <v>6215</v>
      </c>
      <c r="M139">
        <v>0</v>
      </c>
      <c r="N139">
        <v>0</v>
      </c>
      <c r="P139">
        <v>249.715</v>
      </c>
      <c r="Q139">
        <v>0</v>
      </c>
      <c r="R139">
        <v>117650</v>
      </c>
      <c r="S139">
        <v>471.13900000000001</v>
      </c>
      <c r="U139">
        <v>0</v>
      </c>
      <c r="V139">
        <v>6.8970000000000002</v>
      </c>
      <c r="W139">
        <v>4286</v>
      </c>
      <c r="X139">
        <v>4286</v>
      </c>
      <c r="Z139">
        <v>0</v>
      </c>
      <c r="AC139">
        <v>0</v>
      </c>
      <c r="AD139" t="s">
        <v>427</v>
      </c>
      <c r="AE139">
        <v>0</v>
      </c>
      <c r="AH139">
        <v>0</v>
      </c>
      <c r="AI139">
        <v>0</v>
      </c>
      <c r="AJ139">
        <v>6215</v>
      </c>
      <c r="AK139" t="s">
        <v>753</v>
      </c>
      <c r="AL139" t="s">
        <v>556</v>
      </c>
      <c r="AM139">
        <v>0</v>
      </c>
      <c r="AN139">
        <v>0</v>
      </c>
      <c r="AO139">
        <v>0</v>
      </c>
      <c r="AP139">
        <v>0</v>
      </c>
      <c r="AQ139">
        <v>0</v>
      </c>
      <c r="AS139">
        <v>0</v>
      </c>
      <c r="AT139">
        <v>0</v>
      </c>
      <c r="AU139">
        <v>0</v>
      </c>
      <c r="AV139">
        <v>0</v>
      </c>
      <c r="AW139">
        <v>2857814</v>
      </c>
      <c r="AX139">
        <v>2818515</v>
      </c>
      <c r="AY139">
        <v>0</v>
      </c>
      <c r="AZ139">
        <v>117650</v>
      </c>
      <c r="BA139">
        <v>11.25</v>
      </c>
      <c r="BB139">
        <v>0</v>
      </c>
      <c r="BC139">
        <v>0</v>
      </c>
      <c r="BD139">
        <v>0</v>
      </c>
      <c r="BE139">
        <v>0</v>
      </c>
      <c r="BF139">
        <v>2503708</v>
      </c>
      <c r="BG139">
        <v>0</v>
      </c>
      <c r="BJ139">
        <v>0</v>
      </c>
      <c r="BK139">
        <v>0</v>
      </c>
      <c r="BL139">
        <v>0</v>
      </c>
      <c r="BM139">
        <v>0</v>
      </c>
      <c r="BN139">
        <v>0</v>
      </c>
      <c r="BO139">
        <v>0</v>
      </c>
      <c r="BP139">
        <v>0</v>
      </c>
      <c r="BQ139">
        <v>887</v>
      </c>
      <c r="BS139">
        <v>0</v>
      </c>
      <c r="BT139">
        <v>0</v>
      </c>
      <c r="BU139">
        <v>0</v>
      </c>
      <c r="BV139">
        <v>0</v>
      </c>
      <c r="BW139">
        <v>0</v>
      </c>
      <c r="BY139">
        <v>0</v>
      </c>
      <c r="CA139">
        <v>0</v>
      </c>
      <c r="CB139">
        <v>0</v>
      </c>
      <c r="CC139">
        <v>0</v>
      </c>
      <c r="CD139">
        <v>0</v>
      </c>
      <c r="CE139">
        <v>0</v>
      </c>
      <c r="CF139">
        <v>0</v>
      </c>
      <c r="CG139">
        <v>0</v>
      </c>
      <c r="CH139">
        <v>39694</v>
      </c>
      <c r="CI139">
        <v>0</v>
      </c>
      <c r="CJ139">
        <v>4</v>
      </c>
      <c r="CK139">
        <v>0</v>
      </c>
      <c r="CL139">
        <v>0</v>
      </c>
      <c r="CN139">
        <v>0</v>
      </c>
      <c r="CO139">
        <v>1</v>
      </c>
      <c r="CP139">
        <v>0</v>
      </c>
      <c r="CQ139">
        <v>0.5</v>
      </c>
      <c r="CR139">
        <v>249.345</v>
      </c>
      <c r="CS139">
        <v>0</v>
      </c>
      <c r="CT139">
        <v>0</v>
      </c>
      <c r="CU139">
        <v>0</v>
      </c>
      <c r="CV139">
        <v>0</v>
      </c>
      <c r="CW139">
        <v>0</v>
      </c>
      <c r="CX139">
        <v>0</v>
      </c>
      <c r="CY139">
        <v>0</v>
      </c>
      <c r="CZ139">
        <v>0</v>
      </c>
      <c r="DB139">
        <v>1505049</v>
      </c>
      <c r="DC139">
        <v>0</v>
      </c>
      <c r="DD139">
        <v>0</v>
      </c>
      <c r="DE139">
        <v>410889</v>
      </c>
      <c r="DF139">
        <v>410889</v>
      </c>
      <c r="DG139">
        <v>66.113</v>
      </c>
      <c r="DH139">
        <v>0</v>
      </c>
      <c r="DI139">
        <v>0</v>
      </c>
      <c r="DK139">
        <v>3882</v>
      </c>
      <c r="DL139">
        <v>0</v>
      </c>
      <c r="DM139">
        <v>148423</v>
      </c>
      <c r="DN139">
        <v>395</v>
      </c>
      <c r="DO139">
        <v>0</v>
      </c>
      <c r="DP139">
        <v>0</v>
      </c>
      <c r="DQ139">
        <v>0</v>
      </c>
      <c r="DR139">
        <v>0</v>
      </c>
      <c r="DS139">
        <v>0</v>
      </c>
      <c r="DT139">
        <v>0</v>
      </c>
      <c r="DU139">
        <v>0</v>
      </c>
      <c r="DV139">
        <v>0</v>
      </c>
      <c r="DW139">
        <v>0</v>
      </c>
      <c r="DX139">
        <v>0</v>
      </c>
      <c r="DY139">
        <v>0</v>
      </c>
      <c r="DZ139">
        <v>0</v>
      </c>
      <c r="EA139">
        <v>0</v>
      </c>
      <c r="EB139">
        <v>0</v>
      </c>
      <c r="EC139">
        <v>0.04</v>
      </c>
      <c r="ED139">
        <v>286</v>
      </c>
      <c r="EE139">
        <v>0</v>
      </c>
      <c r="EF139">
        <v>0</v>
      </c>
      <c r="EG139">
        <v>0</v>
      </c>
      <c r="EH139">
        <v>148532</v>
      </c>
      <c r="EI139">
        <v>0</v>
      </c>
      <c r="EJ139">
        <v>0</v>
      </c>
      <c r="EK139">
        <v>6.0030000000000001</v>
      </c>
      <c r="EL139">
        <v>0</v>
      </c>
      <c r="EM139">
        <v>0</v>
      </c>
      <c r="EN139">
        <v>1.1780000000000002</v>
      </c>
      <c r="EO139">
        <v>0</v>
      </c>
      <c r="EP139">
        <v>0</v>
      </c>
      <c r="EQ139">
        <v>7.181</v>
      </c>
      <c r="ER139">
        <v>0</v>
      </c>
      <c r="ES139">
        <v>23.899000000000001</v>
      </c>
      <c r="ET139">
        <v>0</v>
      </c>
      <c r="EV139">
        <v>0</v>
      </c>
      <c r="EW139">
        <v>0</v>
      </c>
      <c r="EX139">
        <v>0</v>
      </c>
      <c r="EZ139">
        <v>2386058</v>
      </c>
      <c r="FA139">
        <v>0</v>
      </c>
      <c r="FB139">
        <v>2503313</v>
      </c>
      <c r="FC139">
        <v>0</v>
      </c>
      <c r="FD139">
        <v>0</v>
      </c>
      <c r="FE139">
        <v>368526</v>
      </c>
      <c r="FF139">
        <v>63931</v>
      </c>
      <c r="FG139">
        <v>7.0629999999999998E-2</v>
      </c>
      <c r="FH139">
        <v>3.1918000000000002E-2</v>
      </c>
      <c r="FI139">
        <v>0</v>
      </c>
      <c r="FJ139">
        <v>0</v>
      </c>
      <c r="FK139">
        <v>402.84900000000005</v>
      </c>
      <c r="FL139">
        <v>2975464</v>
      </c>
      <c r="FM139">
        <v>0</v>
      </c>
      <c r="FN139">
        <v>0</v>
      </c>
      <c r="FO139">
        <v>0</v>
      </c>
      <c r="FP139">
        <v>0</v>
      </c>
      <c r="FQ139">
        <v>0</v>
      </c>
      <c r="FR139">
        <v>0</v>
      </c>
      <c r="FS139">
        <v>0</v>
      </c>
      <c r="FT139">
        <v>0</v>
      </c>
      <c r="FU139">
        <v>0</v>
      </c>
      <c r="FV139">
        <v>0</v>
      </c>
      <c r="FW139">
        <v>0</v>
      </c>
      <c r="FX139">
        <v>0</v>
      </c>
      <c r="FY139">
        <v>0</v>
      </c>
      <c r="GB139">
        <v>0</v>
      </c>
      <c r="GC139">
        <v>0</v>
      </c>
      <c r="GD139">
        <v>0</v>
      </c>
      <c r="GF139">
        <v>0</v>
      </c>
      <c r="GG139">
        <v>0</v>
      </c>
      <c r="GH139">
        <v>0</v>
      </c>
      <c r="GI139">
        <v>0</v>
      </c>
      <c r="GK139">
        <v>0</v>
      </c>
      <c r="GL139">
        <v>0</v>
      </c>
      <c r="GM139">
        <v>0</v>
      </c>
      <c r="GN139">
        <v>0</v>
      </c>
      <c r="GO139">
        <v>0</v>
      </c>
      <c r="GQ139">
        <v>0</v>
      </c>
      <c r="GR139">
        <v>0</v>
      </c>
      <c r="GS139">
        <v>0</v>
      </c>
      <c r="GT139">
        <v>0</v>
      </c>
      <c r="HB139">
        <v>379934357</v>
      </c>
      <c r="HC139">
        <v>3.9798E-2</v>
      </c>
      <c r="HD139">
        <v>39694</v>
      </c>
      <c r="HE139">
        <v>0</v>
      </c>
      <c r="HF139">
        <v>325468</v>
      </c>
      <c r="HG139">
        <v>622</v>
      </c>
      <c r="HH139">
        <v>70014</v>
      </c>
      <c r="HI139">
        <v>0</v>
      </c>
      <c r="HJ139">
        <v>38562</v>
      </c>
      <c r="HK139">
        <v>0</v>
      </c>
      <c r="HL139">
        <v>0</v>
      </c>
      <c r="HM139">
        <v>0</v>
      </c>
      <c r="HN139">
        <v>0</v>
      </c>
      <c r="HO139">
        <v>0</v>
      </c>
      <c r="HP139">
        <v>0</v>
      </c>
      <c r="HQ139">
        <v>0</v>
      </c>
      <c r="HR139">
        <v>0</v>
      </c>
      <c r="HS139">
        <v>2385663</v>
      </c>
      <c r="HT139">
        <v>63931</v>
      </c>
      <c r="HW139">
        <v>0</v>
      </c>
      <c r="HX139">
        <v>14</v>
      </c>
      <c r="HY139">
        <v>27</v>
      </c>
      <c r="HZ139">
        <v>58</v>
      </c>
      <c r="IA139">
        <v>46</v>
      </c>
      <c r="IB139">
        <v>109</v>
      </c>
      <c r="IC139">
        <v>254</v>
      </c>
      <c r="ID139">
        <v>0</v>
      </c>
      <c r="IE139">
        <v>0</v>
      </c>
      <c r="IF139">
        <v>0</v>
      </c>
      <c r="IG139">
        <v>1</v>
      </c>
      <c r="IH139">
        <v>112.65300000000001</v>
      </c>
      <c r="II139">
        <v>0</v>
      </c>
      <c r="IJ139">
        <v>6.8970000000000002</v>
      </c>
      <c r="IK139">
        <v>0</v>
      </c>
      <c r="IL139">
        <v>0</v>
      </c>
      <c r="IM139">
        <v>0</v>
      </c>
      <c r="IN139">
        <v>0</v>
      </c>
      <c r="IO139">
        <v>0</v>
      </c>
      <c r="IP139">
        <v>0</v>
      </c>
      <c r="IQ139">
        <v>6.8970000000000002</v>
      </c>
      <c r="IR139">
        <v>4286</v>
      </c>
      <c r="IS139">
        <v>0</v>
      </c>
      <c r="IT139">
        <v>0</v>
      </c>
      <c r="IU139">
        <v>0</v>
      </c>
      <c r="IV139">
        <v>0</v>
      </c>
      <c r="IW139">
        <v>6215</v>
      </c>
      <c r="IX139">
        <v>0</v>
      </c>
      <c r="IY139">
        <v>0</v>
      </c>
      <c r="IZ139">
        <v>0</v>
      </c>
      <c r="JA139">
        <v>0</v>
      </c>
      <c r="JB139">
        <v>0</v>
      </c>
      <c r="JC139">
        <v>0</v>
      </c>
      <c r="JD139">
        <v>0</v>
      </c>
      <c r="JE139">
        <v>0</v>
      </c>
      <c r="JF139">
        <v>0</v>
      </c>
      <c r="JG139">
        <v>0</v>
      </c>
      <c r="JH139">
        <v>0</v>
      </c>
      <c r="JJ139">
        <v>0</v>
      </c>
      <c r="JK139">
        <v>0</v>
      </c>
      <c r="JL139">
        <v>0</v>
      </c>
      <c r="JM139">
        <v>0</v>
      </c>
      <c r="JO139">
        <v>0</v>
      </c>
      <c r="JP139">
        <v>0</v>
      </c>
      <c r="JQ139">
        <v>0</v>
      </c>
      <c r="JR139">
        <v>0</v>
      </c>
      <c r="JS139">
        <v>0</v>
      </c>
      <c r="JT139">
        <v>0</v>
      </c>
      <c r="JU139">
        <v>0</v>
      </c>
      <c r="JW139">
        <v>0</v>
      </c>
      <c r="JX139">
        <v>0</v>
      </c>
      <c r="JY139">
        <v>0</v>
      </c>
      <c r="JZ139">
        <v>0</v>
      </c>
      <c r="KD139">
        <v>0</v>
      </c>
      <c r="KE139">
        <v>7559</v>
      </c>
      <c r="KG139">
        <v>0</v>
      </c>
      <c r="KH139">
        <v>0</v>
      </c>
      <c r="KI139">
        <v>0</v>
      </c>
      <c r="KJ139">
        <v>1</v>
      </c>
      <c r="KK139">
        <v>0</v>
      </c>
      <c r="KL139">
        <v>622</v>
      </c>
      <c r="KM139">
        <v>0</v>
      </c>
      <c r="KN139">
        <v>0</v>
      </c>
      <c r="KO139">
        <v>0</v>
      </c>
      <c r="KP139">
        <v>0</v>
      </c>
      <c r="KQ139">
        <v>0</v>
      </c>
      <c r="KS139">
        <v>0</v>
      </c>
      <c r="KT139">
        <v>0</v>
      </c>
      <c r="KU139">
        <v>0</v>
      </c>
      <c r="KW139">
        <v>0</v>
      </c>
      <c r="KX139">
        <v>0</v>
      </c>
      <c r="KY139">
        <v>0</v>
      </c>
      <c r="KZ139">
        <v>0</v>
      </c>
      <c r="LA139">
        <v>0</v>
      </c>
      <c r="LB139">
        <v>0</v>
      </c>
      <c r="LD139">
        <v>0</v>
      </c>
      <c r="LE139">
        <v>0</v>
      </c>
      <c r="LF139">
        <v>0</v>
      </c>
      <c r="LG139">
        <v>0</v>
      </c>
      <c r="LH139">
        <v>0</v>
      </c>
      <c r="LI139">
        <v>0</v>
      </c>
      <c r="LJ139">
        <v>237.994</v>
      </c>
      <c r="LK139">
        <v>1</v>
      </c>
      <c r="LL139">
        <v>33540</v>
      </c>
      <c r="LM139">
        <v>5022</v>
      </c>
      <c r="LN139">
        <v>0</v>
      </c>
      <c r="LO139">
        <v>0</v>
      </c>
      <c r="LP139">
        <v>0</v>
      </c>
      <c r="LQ139">
        <v>0</v>
      </c>
      <c r="LR139">
        <v>0</v>
      </c>
      <c r="LS139">
        <v>0</v>
      </c>
      <c r="LT139">
        <v>0</v>
      </c>
      <c r="LU139">
        <v>0</v>
      </c>
      <c r="LV139">
        <v>0</v>
      </c>
      <c r="LW139">
        <v>0</v>
      </c>
      <c r="LX139">
        <v>0</v>
      </c>
      <c r="LY139">
        <v>0</v>
      </c>
      <c r="LZ139">
        <v>0</v>
      </c>
      <c r="MA139">
        <v>0</v>
      </c>
      <c r="MB139">
        <v>0</v>
      </c>
      <c r="MC139">
        <v>0</v>
      </c>
      <c r="MD139">
        <v>0</v>
      </c>
      <c r="ME139">
        <v>0</v>
      </c>
      <c r="MF139">
        <v>0</v>
      </c>
      <c r="MG139">
        <v>2857814</v>
      </c>
      <c r="MH139">
        <v>0</v>
      </c>
      <c r="MI139">
        <v>0</v>
      </c>
      <c r="MJ139">
        <v>0</v>
      </c>
      <c r="MK139">
        <v>0</v>
      </c>
      <c r="ML139">
        <v>0</v>
      </c>
    </row>
    <row r="140" spans="1:350" customFormat="1" x14ac:dyDescent="0.3">
      <c r="A140">
        <v>45755</v>
      </c>
      <c r="B140" s="4">
        <v>152803</v>
      </c>
      <c r="C140">
        <v>9</v>
      </c>
      <c r="D140">
        <v>2026</v>
      </c>
      <c r="E140">
        <v>6215</v>
      </c>
      <c r="F140">
        <v>0</v>
      </c>
      <c r="G140">
        <v>94.100000000000009</v>
      </c>
      <c r="H140">
        <v>86.813000000000002</v>
      </c>
      <c r="I140">
        <v>86.813000000000002</v>
      </c>
      <c r="J140">
        <v>94.100000000000009</v>
      </c>
      <c r="K140">
        <v>0</v>
      </c>
      <c r="L140">
        <v>6215</v>
      </c>
      <c r="M140">
        <v>0</v>
      </c>
      <c r="N140">
        <v>0</v>
      </c>
      <c r="P140">
        <v>94.100000000000009</v>
      </c>
      <c r="Q140">
        <v>0</v>
      </c>
      <c r="R140">
        <v>44334</v>
      </c>
      <c r="S140">
        <v>471.13900000000001</v>
      </c>
      <c r="U140">
        <v>0</v>
      </c>
      <c r="V140">
        <v>3.99</v>
      </c>
      <c r="W140">
        <v>2480</v>
      </c>
      <c r="X140">
        <v>2480</v>
      </c>
      <c r="Z140">
        <v>0</v>
      </c>
      <c r="AC140">
        <v>0</v>
      </c>
      <c r="AD140" t="s">
        <v>427</v>
      </c>
      <c r="AE140">
        <v>0</v>
      </c>
      <c r="AH140">
        <v>0</v>
      </c>
      <c r="AI140">
        <v>0</v>
      </c>
      <c r="AJ140">
        <v>6215</v>
      </c>
      <c r="AK140" t="s">
        <v>753</v>
      </c>
      <c r="AL140" t="s">
        <v>557</v>
      </c>
      <c r="AM140">
        <v>0</v>
      </c>
      <c r="AN140">
        <v>0</v>
      </c>
      <c r="AO140">
        <v>0</v>
      </c>
      <c r="AP140">
        <v>0</v>
      </c>
      <c r="AQ140">
        <v>0</v>
      </c>
      <c r="AS140">
        <v>0</v>
      </c>
      <c r="AT140">
        <v>0</v>
      </c>
      <c r="AU140">
        <v>0</v>
      </c>
      <c r="AV140">
        <v>0</v>
      </c>
      <c r="AW140">
        <v>1222803</v>
      </c>
      <c r="AX140">
        <v>1208084</v>
      </c>
      <c r="AY140">
        <v>0</v>
      </c>
      <c r="AZ140">
        <v>44334</v>
      </c>
      <c r="BA140">
        <v>4</v>
      </c>
      <c r="BB140">
        <v>0</v>
      </c>
      <c r="BC140">
        <v>0</v>
      </c>
      <c r="BD140">
        <v>0</v>
      </c>
      <c r="BE140">
        <v>0</v>
      </c>
      <c r="BF140">
        <v>1064467</v>
      </c>
      <c r="BG140">
        <v>0</v>
      </c>
      <c r="BJ140">
        <v>0</v>
      </c>
      <c r="BK140">
        <v>0</v>
      </c>
      <c r="BL140">
        <v>0</v>
      </c>
      <c r="BM140">
        <v>0</v>
      </c>
      <c r="BN140">
        <v>0</v>
      </c>
      <c r="BO140">
        <v>0</v>
      </c>
      <c r="BP140">
        <v>0</v>
      </c>
      <c r="BQ140">
        <v>916</v>
      </c>
      <c r="BS140">
        <v>0</v>
      </c>
      <c r="BT140">
        <v>0</v>
      </c>
      <c r="BU140">
        <v>0</v>
      </c>
      <c r="BV140">
        <v>0</v>
      </c>
      <c r="BW140">
        <v>0</v>
      </c>
      <c r="BY140">
        <v>0</v>
      </c>
      <c r="CA140">
        <v>0</v>
      </c>
      <c r="CB140">
        <v>0</v>
      </c>
      <c r="CC140">
        <v>0</v>
      </c>
      <c r="CD140">
        <v>0</v>
      </c>
      <c r="CE140">
        <v>0</v>
      </c>
      <c r="CF140">
        <v>0</v>
      </c>
      <c r="CG140">
        <v>0</v>
      </c>
      <c r="CH140">
        <v>14980</v>
      </c>
      <c r="CI140">
        <v>0</v>
      </c>
      <c r="CJ140">
        <v>4</v>
      </c>
      <c r="CK140">
        <v>0</v>
      </c>
      <c r="CL140">
        <v>0</v>
      </c>
      <c r="CN140">
        <v>0</v>
      </c>
      <c r="CO140">
        <v>1</v>
      </c>
      <c r="CP140">
        <v>0.442</v>
      </c>
      <c r="CQ140">
        <v>12</v>
      </c>
      <c r="CR140">
        <v>94.100000000000009</v>
      </c>
      <c r="CS140">
        <v>0</v>
      </c>
      <c r="CT140">
        <v>0</v>
      </c>
      <c r="CU140">
        <v>0</v>
      </c>
      <c r="CV140">
        <v>0</v>
      </c>
      <c r="CW140">
        <v>0</v>
      </c>
      <c r="CX140">
        <v>0</v>
      </c>
      <c r="CY140">
        <v>0</v>
      </c>
      <c r="CZ140">
        <v>0</v>
      </c>
      <c r="DB140">
        <v>539543</v>
      </c>
      <c r="DC140">
        <v>0</v>
      </c>
      <c r="DD140">
        <v>0</v>
      </c>
      <c r="DE140">
        <v>195151</v>
      </c>
      <c r="DF140">
        <v>201771</v>
      </c>
      <c r="DG140">
        <v>31.400000000000002</v>
      </c>
      <c r="DH140">
        <v>0</v>
      </c>
      <c r="DI140">
        <v>6620</v>
      </c>
      <c r="DK140">
        <v>4326</v>
      </c>
      <c r="DL140">
        <v>0</v>
      </c>
      <c r="DM140">
        <v>97926</v>
      </c>
      <c r="DN140">
        <v>261</v>
      </c>
      <c r="DO140">
        <v>0</v>
      </c>
      <c r="DP140">
        <v>0</v>
      </c>
      <c r="DQ140">
        <v>0</v>
      </c>
      <c r="DR140">
        <v>0</v>
      </c>
      <c r="DS140">
        <v>0</v>
      </c>
      <c r="DT140">
        <v>0</v>
      </c>
      <c r="DU140">
        <v>0</v>
      </c>
      <c r="DV140">
        <v>0</v>
      </c>
      <c r="DW140">
        <v>0</v>
      </c>
      <c r="DX140">
        <v>0</v>
      </c>
      <c r="DY140">
        <v>0</v>
      </c>
      <c r="DZ140">
        <v>0</v>
      </c>
      <c r="EA140">
        <v>6.1000000000000006E-2</v>
      </c>
      <c r="EB140">
        <v>0</v>
      </c>
      <c r="EC140">
        <v>11.01</v>
      </c>
      <c r="ED140">
        <v>78691</v>
      </c>
      <c r="EE140">
        <v>0</v>
      </c>
      <c r="EF140">
        <v>0</v>
      </c>
      <c r="EG140">
        <v>0</v>
      </c>
      <c r="EH140">
        <v>19496</v>
      </c>
      <c r="EI140">
        <v>0</v>
      </c>
      <c r="EJ140">
        <v>0</v>
      </c>
      <c r="EK140">
        <v>0.94400000000000006</v>
      </c>
      <c r="EL140">
        <v>0</v>
      </c>
      <c r="EM140">
        <v>0</v>
      </c>
      <c r="EN140">
        <v>0</v>
      </c>
      <c r="EO140">
        <v>0</v>
      </c>
      <c r="EP140">
        <v>0</v>
      </c>
      <c r="EQ140">
        <v>1.0050000000000001</v>
      </c>
      <c r="ER140">
        <v>0</v>
      </c>
      <c r="ES140">
        <v>3.137</v>
      </c>
      <c r="ET140">
        <v>0</v>
      </c>
      <c r="EV140">
        <v>0</v>
      </c>
      <c r="EW140">
        <v>0</v>
      </c>
      <c r="EX140">
        <v>0</v>
      </c>
      <c r="EZ140">
        <v>1024222</v>
      </c>
      <c r="FA140">
        <v>0</v>
      </c>
      <c r="FB140">
        <v>1068295</v>
      </c>
      <c r="FC140">
        <v>0</v>
      </c>
      <c r="FD140">
        <v>0</v>
      </c>
      <c r="FE140">
        <v>156681</v>
      </c>
      <c r="FF140">
        <v>27181</v>
      </c>
      <c r="FG140">
        <v>7.0629999999999998E-2</v>
      </c>
      <c r="FH140">
        <v>3.1918000000000002E-2</v>
      </c>
      <c r="FI140">
        <v>0</v>
      </c>
      <c r="FJ140">
        <v>0</v>
      </c>
      <c r="FK140">
        <v>171.274</v>
      </c>
      <c r="FL140">
        <v>1267137</v>
      </c>
      <c r="FM140">
        <v>0</v>
      </c>
      <c r="FN140">
        <v>0</v>
      </c>
      <c r="FO140">
        <v>0</v>
      </c>
      <c r="FP140">
        <v>0</v>
      </c>
      <c r="FQ140">
        <v>0</v>
      </c>
      <c r="FR140">
        <v>0</v>
      </c>
      <c r="FS140">
        <v>0</v>
      </c>
      <c r="FT140">
        <v>0</v>
      </c>
      <c r="FU140">
        <v>0</v>
      </c>
      <c r="FV140">
        <v>0</v>
      </c>
      <c r="FW140">
        <v>0</v>
      </c>
      <c r="FX140">
        <v>0</v>
      </c>
      <c r="FY140">
        <v>0</v>
      </c>
      <c r="GB140">
        <v>64776</v>
      </c>
      <c r="GC140">
        <v>64776</v>
      </c>
      <c r="GD140">
        <v>6.282</v>
      </c>
      <c r="GF140">
        <v>0</v>
      </c>
      <c r="GG140">
        <v>0</v>
      </c>
      <c r="GH140">
        <v>0</v>
      </c>
      <c r="GI140">
        <v>0</v>
      </c>
      <c r="GK140">
        <v>0</v>
      </c>
      <c r="GL140">
        <v>0</v>
      </c>
      <c r="GM140">
        <v>0</v>
      </c>
      <c r="GN140">
        <v>0</v>
      </c>
      <c r="GO140">
        <v>0</v>
      </c>
      <c r="GQ140">
        <v>0</v>
      </c>
      <c r="GR140">
        <v>0</v>
      </c>
      <c r="GS140">
        <v>0</v>
      </c>
      <c r="GT140">
        <v>0</v>
      </c>
      <c r="HB140">
        <v>379934357</v>
      </c>
      <c r="HC140">
        <v>3.9798E-2</v>
      </c>
      <c r="HD140">
        <v>14980</v>
      </c>
      <c r="HE140">
        <v>0</v>
      </c>
      <c r="HF140">
        <v>116677</v>
      </c>
      <c r="HG140">
        <v>4972</v>
      </c>
      <c r="HH140">
        <v>0</v>
      </c>
      <c r="HI140">
        <v>0</v>
      </c>
      <c r="HJ140">
        <v>36061</v>
      </c>
      <c r="HK140">
        <v>2470</v>
      </c>
      <c r="HL140">
        <v>1619</v>
      </c>
      <c r="HM140">
        <v>0</v>
      </c>
      <c r="HN140">
        <v>0</v>
      </c>
      <c r="HO140">
        <v>0</v>
      </c>
      <c r="HP140">
        <v>0</v>
      </c>
      <c r="HQ140">
        <v>0</v>
      </c>
      <c r="HR140">
        <v>0</v>
      </c>
      <c r="HS140">
        <v>1023961</v>
      </c>
      <c r="HT140">
        <v>27181</v>
      </c>
      <c r="HW140">
        <v>0</v>
      </c>
      <c r="HX140">
        <v>7</v>
      </c>
      <c r="HY140">
        <v>16</v>
      </c>
      <c r="HZ140">
        <v>14</v>
      </c>
      <c r="IA140">
        <v>24</v>
      </c>
      <c r="IB140">
        <v>59</v>
      </c>
      <c r="IC140">
        <v>120</v>
      </c>
      <c r="ID140">
        <v>0</v>
      </c>
      <c r="IE140">
        <v>0</v>
      </c>
      <c r="IF140">
        <v>0</v>
      </c>
      <c r="IG140">
        <v>8</v>
      </c>
      <c r="IH140">
        <v>0</v>
      </c>
      <c r="II140">
        <v>0</v>
      </c>
      <c r="IJ140">
        <v>3.99</v>
      </c>
      <c r="IK140">
        <v>0</v>
      </c>
      <c r="IL140">
        <v>0</v>
      </c>
      <c r="IM140">
        <v>0</v>
      </c>
      <c r="IN140">
        <v>0</v>
      </c>
      <c r="IO140">
        <v>0</v>
      </c>
      <c r="IP140">
        <v>0</v>
      </c>
      <c r="IQ140">
        <v>3.99</v>
      </c>
      <c r="IR140">
        <v>2480</v>
      </c>
      <c r="IS140">
        <v>0</v>
      </c>
      <c r="IT140">
        <v>0</v>
      </c>
      <c r="IU140">
        <v>0</v>
      </c>
      <c r="IV140">
        <v>0</v>
      </c>
      <c r="IW140">
        <v>6215</v>
      </c>
      <c r="IX140">
        <v>0</v>
      </c>
      <c r="IY140">
        <v>0</v>
      </c>
      <c r="IZ140">
        <v>0</v>
      </c>
      <c r="JA140">
        <v>0</v>
      </c>
      <c r="JB140">
        <v>0</v>
      </c>
      <c r="JC140">
        <v>0</v>
      </c>
      <c r="JD140">
        <v>0</v>
      </c>
      <c r="JE140">
        <v>0</v>
      </c>
      <c r="JF140">
        <v>0</v>
      </c>
      <c r="JG140">
        <v>0</v>
      </c>
      <c r="JH140">
        <v>0</v>
      </c>
      <c r="JJ140">
        <v>0</v>
      </c>
      <c r="JK140">
        <v>0</v>
      </c>
      <c r="JL140">
        <v>0</v>
      </c>
      <c r="JM140">
        <v>0</v>
      </c>
      <c r="JO140">
        <v>0</v>
      </c>
      <c r="JP140">
        <v>3.5010000000000003</v>
      </c>
      <c r="JQ140">
        <v>2.7810000000000001</v>
      </c>
      <c r="JR140">
        <v>0</v>
      </c>
      <c r="JS140">
        <v>33874</v>
      </c>
      <c r="JT140">
        <v>30902</v>
      </c>
      <c r="JU140">
        <v>0</v>
      </c>
      <c r="JW140">
        <v>0</v>
      </c>
      <c r="JX140">
        <v>0</v>
      </c>
      <c r="JY140">
        <v>0</v>
      </c>
      <c r="JZ140">
        <v>0</v>
      </c>
      <c r="KD140">
        <v>0</v>
      </c>
      <c r="KE140">
        <v>7559</v>
      </c>
      <c r="KG140">
        <v>0</v>
      </c>
      <c r="KH140">
        <v>0</v>
      </c>
      <c r="KI140">
        <v>0</v>
      </c>
      <c r="KJ140">
        <v>4</v>
      </c>
      <c r="KK140">
        <v>4</v>
      </c>
      <c r="KL140">
        <v>2486</v>
      </c>
      <c r="KM140">
        <v>2486</v>
      </c>
      <c r="KN140">
        <v>0</v>
      </c>
      <c r="KO140">
        <v>0</v>
      </c>
      <c r="KP140">
        <v>0</v>
      </c>
      <c r="KQ140">
        <v>0</v>
      </c>
      <c r="KS140">
        <v>0</v>
      </c>
      <c r="KT140">
        <v>0</v>
      </c>
      <c r="KU140">
        <v>0</v>
      </c>
      <c r="KW140">
        <v>0</v>
      </c>
      <c r="KX140">
        <v>0</v>
      </c>
      <c r="KY140">
        <v>0</v>
      </c>
      <c r="KZ140">
        <v>0</v>
      </c>
      <c r="LA140">
        <v>0</v>
      </c>
      <c r="LB140">
        <v>0</v>
      </c>
      <c r="LD140">
        <v>0</v>
      </c>
      <c r="LE140">
        <v>0</v>
      </c>
      <c r="LF140">
        <v>0</v>
      </c>
      <c r="LG140">
        <v>0</v>
      </c>
      <c r="LH140">
        <v>0</v>
      </c>
      <c r="LI140">
        <v>0</v>
      </c>
      <c r="LJ140">
        <v>119.497</v>
      </c>
      <c r="LK140">
        <v>1</v>
      </c>
      <c r="LL140">
        <v>33540</v>
      </c>
      <c r="LM140">
        <v>2521</v>
      </c>
      <c r="LN140">
        <v>0</v>
      </c>
      <c r="LO140">
        <v>0</v>
      </c>
      <c r="LP140">
        <v>0</v>
      </c>
      <c r="LQ140">
        <v>0</v>
      </c>
      <c r="LR140">
        <v>0</v>
      </c>
      <c r="LS140">
        <v>0</v>
      </c>
      <c r="LT140">
        <v>0</v>
      </c>
      <c r="LU140">
        <v>0</v>
      </c>
      <c r="LV140">
        <v>0</v>
      </c>
      <c r="LW140">
        <v>0</v>
      </c>
      <c r="LX140">
        <v>0</v>
      </c>
      <c r="LY140">
        <v>0</v>
      </c>
      <c r="LZ140">
        <v>0</v>
      </c>
      <c r="MA140">
        <v>0</v>
      </c>
      <c r="MB140">
        <v>0</v>
      </c>
      <c r="MC140">
        <v>0</v>
      </c>
      <c r="MD140">
        <v>0</v>
      </c>
      <c r="ME140">
        <v>0</v>
      </c>
      <c r="MF140">
        <v>0</v>
      </c>
      <c r="MG140">
        <v>1222803</v>
      </c>
      <c r="MH140">
        <v>0</v>
      </c>
      <c r="MI140">
        <v>0</v>
      </c>
      <c r="MJ140">
        <v>0</v>
      </c>
      <c r="MK140">
        <v>0</v>
      </c>
      <c r="ML140">
        <v>0</v>
      </c>
    </row>
    <row r="141" spans="1:350" customFormat="1" x14ac:dyDescent="0.3">
      <c r="A141">
        <v>45755</v>
      </c>
      <c r="B141" s="4">
        <v>152806</v>
      </c>
      <c r="C141">
        <v>9</v>
      </c>
      <c r="D141">
        <v>2026</v>
      </c>
      <c r="E141">
        <v>6215</v>
      </c>
      <c r="F141">
        <v>0</v>
      </c>
      <c r="G141">
        <v>166.25200000000001</v>
      </c>
      <c r="H141">
        <v>124.992</v>
      </c>
      <c r="I141">
        <v>124.992</v>
      </c>
      <c r="J141">
        <v>166.25200000000001</v>
      </c>
      <c r="K141">
        <v>0</v>
      </c>
      <c r="L141">
        <v>6215</v>
      </c>
      <c r="M141">
        <v>0</v>
      </c>
      <c r="N141">
        <v>0</v>
      </c>
      <c r="P141">
        <v>167.25200000000001</v>
      </c>
      <c r="Q141">
        <v>0</v>
      </c>
      <c r="R141">
        <v>78799</v>
      </c>
      <c r="S141">
        <v>471.13900000000001</v>
      </c>
      <c r="U141">
        <v>0</v>
      </c>
      <c r="V141">
        <v>0</v>
      </c>
      <c r="W141">
        <v>0</v>
      </c>
      <c r="X141">
        <v>0</v>
      </c>
      <c r="Z141">
        <v>0</v>
      </c>
      <c r="AC141">
        <v>0</v>
      </c>
      <c r="AD141" t="s">
        <v>427</v>
      </c>
      <c r="AE141">
        <v>0</v>
      </c>
      <c r="AH141">
        <v>0</v>
      </c>
      <c r="AI141">
        <v>0</v>
      </c>
      <c r="AJ141">
        <v>6215</v>
      </c>
      <c r="AK141" t="s">
        <v>753</v>
      </c>
      <c r="AL141" t="s">
        <v>558</v>
      </c>
      <c r="AM141">
        <v>0</v>
      </c>
      <c r="AN141">
        <v>0</v>
      </c>
      <c r="AO141">
        <v>0</v>
      </c>
      <c r="AP141">
        <v>0</v>
      </c>
      <c r="AQ141">
        <v>0</v>
      </c>
      <c r="AS141">
        <v>0</v>
      </c>
      <c r="AT141">
        <v>0</v>
      </c>
      <c r="AU141">
        <v>0</v>
      </c>
      <c r="AV141">
        <v>0</v>
      </c>
      <c r="AW141">
        <v>2481685</v>
      </c>
      <c r="AX141">
        <v>2483880</v>
      </c>
      <c r="AY141">
        <v>0</v>
      </c>
      <c r="AZ141">
        <v>78799</v>
      </c>
      <c r="BA141">
        <v>0</v>
      </c>
      <c r="BB141">
        <v>0</v>
      </c>
      <c r="BC141">
        <v>0</v>
      </c>
      <c r="BD141">
        <v>0</v>
      </c>
      <c r="BE141">
        <v>0</v>
      </c>
      <c r="BF141">
        <v>2175617</v>
      </c>
      <c r="BG141">
        <v>0</v>
      </c>
      <c r="BJ141">
        <v>0</v>
      </c>
      <c r="BK141">
        <v>0</v>
      </c>
      <c r="BL141">
        <v>0</v>
      </c>
      <c r="BM141">
        <v>0</v>
      </c>
      <c r="BN141">
        <v>0</v>
      </c>
      <c r="BO141">
        <v>0</v>
      </c>
      <c r="BP141">
        <v>0</v>
      </c>
      <c r="BQ141">
        <v>909</v>
      </c>
      <c r="BS141">
        <v>0</v>
      </c>
      <c r="BT141">
        <v>0</v>
      </c>
      <c r="BU141">
        <v>0</v>
      </c>
      <c r="BV141">
        <v>0</v>
      </c>
      <c r="BW141">
        <v>0</v>
      </c>
      <c r="BY141">
        <v>0</v>
      </c>
      <c r="CA141">
        <v>0</v>
      </c>
      <c r="CB141">
        <v>0</v>
      </c>
      <c r="CC141">
        <v>0</v>
      </c>
      <c r="CD141">
        <v>0</v>
      </c>
      <c r="CE141">
        <v>0</v>
      </c>
      <c r="CF141">
        <v>0</v>
      </c>
      <c r="CG141">
        <v>0</v>
      </c>
      <c r="CH141">
        <v>0</v>
      </c>
      <c r="CI141">
        <v>0</v>
      </c>
      <c r="CJ141">
        <v>4</v>
      </c>
      <c r="CK141">
        <v>0</v>
      </c>
      <c r="CL141">
        <v>0</v>
      </c>
      <c r="CN141">
        <v>0</v>
      </c>
      <c r="CO141">
        <v>1</v>
      </c>
      <c r="CP141">
        <v>0</v>
      </c>
      <c r="CQ141">
        <v>0</v>
      </c>
      <c r="CR141">
        <v>166.25200000000001</v>
      </c>
      <c r="CS141">
        <v>0</v>
      </c>
      <c r="CT141">
        <v>0</v>
      </c>
      <c r="CU141">
        <v>0</v>
      </c>
      <c r="CV141">
        <v>0</v>
      </c>
      <c r="CW141">
        <v>0</v>
      </c>
      <c r="CX141">
        <v>0</v>
      </c>
      <c r="CY141">
        <v>0</v>
      </c>
      <c r="CZ141">
        <v>0</v>
      </c>
      <c r="DB141">
        <v>776825</v>
      </c>
      <c r="DC141">
        <v>0</v>
      </c>
      <c r="DD141">
        <v>0</v>
      </c>
      <c r="DE141">
        <v>241220</v>
      </c>
      <c r="DF141">
        <v>241220</v>
      </c>
      <c r="DG141">
        <v>38.813000000000002</v>
      </c>
      <c r="DH141">
        <v>0</v>
      </c>
      <c r="DI141">
        <v>0</v>
      </c>
      <c r="DK141">
        <v>4217</v>
      </c>
      <c r="DL141">
        <v>0</v>
      </c>
      <c r="DM141">
        <v>824241</v>
      </c>
      <c r="DN141">
        <v>2195</v>
      </c>
      <c r="DO141">
        <v>0</v>
      </c>
      <c r="DP141">
        <v>0</v>
      </c>
      <c r="DQ141">
        <v>0</v>
      </c>
      <c r="DR141">
        <v>0</v>
      </c>
      <c r="DS141">
        <v>0</v>
      </c>
      <c r="DT141">
        <v>0</v>
      </c>
      <c r="DU141">
        <v>0</v>
      </c>
      <c r="DV141">
        <v>0</v>
      </c>
      <c r="DW141">
        <v>0</v>
      </c>
      <c r="DX141">
        <v>0</v>
      </c>
      <c r="DY141">
        <v>0</v>
      </c>
      <c r="DZ141">
        <v>0</v>
      </c>
      <c r="EA141">
        <v>0</v>
      </c>
      <c r="EB141">
        <v>0</v>
      </c>
      <c r="EC141">
        <v>5.87</v>
      </c>
      <c r="ED141">
        <v>41954</v>
      </c>
      <c r="EE141">
        <v>0</v>
      </c>
      <c r="EF141">
        <v>0</v>
      </c>
      <c r="EG141">
        <v>0</v>
      </c>
      <c r="EH141">
        <v>784482</v>
      </c>
      <c r="EI141">
        <v>0</v>
      </c>
      <c r="EJ141">
        <v>0</v>
      </c>
      <c r="EK141">
        <v>36.308</v>
      </c>
      <c r="EL141">
        <v>0</v>
      </c>
      <c r="EM141">
        <v>3.73</v>
      </c>
      <c r="EN141">
        <v>1.222</v>
      </c>
      <c r="EO141">
        <v>0</v>
      </c>
      <c r="EP141">
        <v>0</v>
      </c>
      <c r="EQ141">
        <v>41.26</v>
      </c>
      <c r="ER141">
        <v>0</v>
      </c>
      <c r="ES141">
        <v>126.224</v>
      </c>
      <c r="ET141">
        <v>0</v>
      </c>
      <c r="EV141">
        <v>0</v>
      </c>
      <c r="EW141">
        <v>0</v>
      </c>
      <c r="EX141">
        <v>0</v>
      </c>
      <c r="EZ141">
        <v>2108093</v>
      </c>
      <c r="FA141">
        <v>0</v>
      </c>
      <c r="FB141">
        <v>2184697</v>
      </c>
      <c r="FC141">
        <v>0</v>
      </c>
      <c r="FD141">
        <v>0</v>
      </c>
      <c r="FE141">
        <v>320234</v>
      </c>
      <c r="FF141">
        <v>55553</v>
      </c>
      <c r="FG141">
        <v>7.0629999999999998E-2</v>
      </c>
      <c r="FH141">
        <v>3.1918000000000002E-2</v>
      </c>
      <c r="FI141">
        <v>0</v>
      </c>
      <c r="FJ141">
        <v>0</v>
      </c>
      <c r="FK141">
        <v>350.05900000000003</v>
      </c>
      <c r="FL141">
        <v>2560484</v>
      </c>
      <c r="FM141">
        <v>0</v>
      </c>
      <c r="FN141">
        <v>0</v>
      </c>
      <c r="FO141">
        <v>11275</v>
      </c>
      <c r="FP141">
        <v>0</v>
      </c>
      <c r="FQ141">
        <v>11275</v>
      </c>
      <c r="FR141">
        <v>11275</v>
      </c>
      <c r="FS141">
        <v>0</v>
      </c>
      <c r="FT141">
        <v>0</v>
      </c>
      <c r="FU141">
        <v>0</v>
      </c>
      <c r="FV141">
        <v>0</v>
      </c>
      <c r="FW141">
        <v>0</v>
      </c>
      <c r="FX141">
        <v>0</v>
      </c>
      <c r="FY141">
        <v>0</v>
      </c>
      <c r="GB141">
        <v>0</v>
      </c>
      <c r="GC141">
        <v>0</v>
      </c>
      <c r="GD141">
        <v>0</v>
      </c>
      <c r="GF141">
        <v>0</v>
      </c>
      <c r="GG141">
        <v>0</v>
      </c>
      <c r="GH141">
        <v>0</v>
      </c>
      <c r="GI141">
        <v>0</v>
      </c>
      <c r="GK141">
        <v>0</v>
      </c>
      <c r="GL141">
        <v>0</v>
      </c>
      <c r="GM141">
        <v>0</v>
      </c>
      <c r="GN141">
        <v>0</v>
      </c>
      <c r="GO141">
        <v>0</v>
      </c>
      <c r="GQ141">
        <v>0</v>
      </c>
      <c r="GR141">
        <v>0</v>
      </c>
      <c r="GS141">
        <v>0</v>
      </c>
      <c r="GT141">
        <v>0</v>
      </c>
      <c r="HB141">
        <v>0</v>
      </c>
      <c r="HC141">
        <v>3.9798E-2</v>
      </c>
      <c r="HD141">
        <v>0</v>
      </c>
      <c r="HE141">
        <v>0</v>
      </c>
      <c r="HF141">
        <v>167989</v>
      </c>
      <c r="HG141">
        <v>62150</v>
      </c>
      <c r="HH141">
        <v>58244</v>
      </c>
      <c r="HI141">
        <v>0</v>
      </c>
      <c r="HJ141">
        <v>36999</v>
      </c>
      <c r="HK141">
        <v>0</v>
      </c>
      <c r="HL141">
        <v>0</v>
      </c>
      <c r="HM141">
        <v>0</v>
      </c>
      <c r="HN141">
        <v>5754</v>
      </c>
      <c r="HO141">
        <v>0</v>
      </c>
      <c r="HP141">
        <v>0</v>
      </c>
      <c r="HQ141">
        <v>0</v>
      </c>
      <c r="HR141">
        <v>0</v>
      </c>
      <c r="HS141">
        <v>2105898</v>
      </c>
      <c r="HT141">
        <v>55553</v>
      </c>
      <c r="HW141">
        <v>0</v>
      </c>
      <c r="HX141">
        <v>12</v>
      </c>
      <c r="HY141">
        <v>15</v>
      </c>
      <c r="HZ141">
        <v>32</v>
      </c>
      <c r="IA141">
        <v>38</v>
      </c>
      <c r="IB141">
        <v>53</v>
      </c>
      <c r="IC141">
        <v>150</v>
      </c>
      <c r="ID141">
        <v>0</v>
      </c>
      <c r="IE141">
        <v>0</v>
      </c>
      <c r="IF141">
        <v>0</v>
      </c>
      <c r="IG141">
        <v>100</v>
      </c>
      <c r="IH141">
        <v>93.715000000000003</v>
      </c>
      <c r="II141">
        <v>0</v>
      </c>
      <c r="IJ141">
        <v>0</v>
      </c>
      <c r="IK141">
        <v>0</v>
      </c>
      <c r="IL141">
        <v>0</v>
      </c>
      <c r="IM141">
        <v>0</v>
      </c>
      <c r="IN141">
        <v>0</v>
      </c>
      <c r="IO141">
        <v>0</v>
      </c>
      <c r="IP141">
        <v>0</v>
      </c>
      <c r="IQ141">
        <v>0</v>
      </c>
      <c r="IR141">
        <v>0</v>
      </c>
      <c r="IS141">
        <v>0</v>
      </c>
      <c r="IT141">
        <v>0</v>
      </c>
      <c r="IU141">
        <v>0</v>
      </c>
      <c r="IV141">
        <v>0</v>
      </c>
      <c r="IW141">
        <v>6215</v>
      </c>
      <c r="IX141">
        <v>0</v>
      </c>
      <c r="IY141">
        <v>0</v>
      </c>
      <c r="IZ141">
        <v>0</v>
      </c>
      <c r="JA141">
        <v>0</v>
      </c>
      <c r="JB141">
        <v>0</v>
      </c>
      <c r="JC141">
        <v>0</v>
      </c>
      <c r="JD141">
        <v>0</v>
      </c>
      <c r="JE141">
        <v>0</v>
      </c>
      <c r="JF141">
        <v>1</v>
      </c>
      <c r="JG141">
        <v>5754</v>
      </c>
      <c r="JH141">
        <v>0</v>
      </c>
      <c r="JJ141">
        <v>0</v>
      </c>
      <c r="JK141">
        <v>0</v>
      </c>
      <c r="JL141">
        <v>0</v>
      </c>
      <c r="JM141">
        <v>0</v>
      </c>
      <c r="JO141">
        <v>0</v>
      </c>
      <c r="JP141">
        <v>0</v>
      </c>
      <c r="JQ141">
        <v>0</v>
      </c>
      <c r="JR141">
        <v>0</v>
      </c>
      <c r="JS141">
        <v>0</v>
      </c>
      <c r="JT141">
        <v>0</v>
      </c>
      <c r="JU141">
        <v>0</v>
      </c>
      <c r="JW141">
        <v>0</v>
      </c>
      <c r="JX141">
        <v>0</v>
      </c>
      <c r="JY141">
        <v>0</v>
      </c>
      <c r="JZ141">
        <v>0</v>
      </c>
      <c r="KD141">
        <v>0</v>
      </c>
      <c r="KE141">
        <v>7559</v>
      </c>
      <c r="KG141">
        <v>0</v>
      </c>
      <c r="KH141">
        <v>0</v>
      </c>
      <c r="KI141">
        <v>0</v>
      </c>
      <c r="KJ141">
        <v>100</v>
      </c>
      <c r="KK141">
        <v>0</v>
      </c>
      <c r="KL141">
        <v>62150</v>
      </c>
      <c r="KM141">
        <v>0</v>
      </c>
      <c r="KN141">
        <v>0</v>
      </c>
      <c r="KO141">
        <v>0</v>
      </c>
      <c r="KP141">
        <v>0</v>
      </c>
      <c r="KQ141">
        <v>0</v>
      </c>
      <c r="KS141">
        <v>0</v>
      </c>
      <c r="KT141">
        <v>0</v>
      </c>
      <c r="KU141">
        <v>0</v>
      </c>
      <c r="KW141">
        <v>0</v>
      </c>
      <c r="KX141">
        <v>0</v>
      </c>
      <c r="KY141">
        <v>0</v>
      </c>
      <c r="KZ141">
        <v>0</v>
      </c>
      <c r="LA141">
        <v>0</v>
      </c>
      <c r="LB141">
        <v>0</v>
      </c>
      <c r="LD141">
        <v>0</v>
      </c>
      <c r="LE141">
        <v>0</v>
      </c>
      <c r="LF141">
        <v>0</v>
      </c>
      <c r="LG141">
        <v>0</v>
      </c>
      <c r="LH141">
        <v>0</v>
      </c>
      <c r="LI141">
        <v>0</v>
      </c>
      <c r="LJ141">
        <v>163.92500000000001</v>
      </c>
      <c r="LK141">
        <v>1</v>
      </c>
      <c r="LL141">
        <v>33540</v>
      </c>
      <c r="LM141">
        <v>3459</v>
      </c>
      <c r="LN141">
        <v>0</v>
      </c>
      <c r="LO141">
        <v>0</v>
      </c>
      <c r="LP141">
        <v>0</v>
      </c>
      <c r="LQ141">
        <v>0</v>
      </c>
      <c r="LR141">
        <v>0</v>
      </c>
      <c r="LS141">
        <v>0</v>
      </c>
      <c r="LT141">
        <v>0</v>
      </c>
      <c r="LU141">
        <v>0</v>
      </c>
      <c r="LV141">
        <v>0</v>
      </c>
      <c r="LW141">
        <v>0</v>
      </c>
      <c r="LX141">
        <v>0</v>
      </c>
      <c r="LY141">
        <v>0</v>
      </c>
      <c r="LZ141">
        <v>0</v>
      </c>
      <c r="MA141">
        <v>0</v>
      </c>
      <c r="MB141">
        <v>0</v>
      </c>
      <c r="MC141">
        <v>0</v>
      </c>
      <c r="MD141">
        <v>0</v>
      </c>
      <c r="ME141">
        <v>0</v>
      </c>
      <c r="MF141">
        <v>0</v>
      </c>
      <c r="MG141">
        <v>2481685</v>
      </c>
      <c r="MH141">
        <v>0</v>
      </c>
      <c r="MI141">
        <v>0</v>
      </c>
      <c r="MJ141">
        <v>0</v>
      </c>
      <c r="MK141">
        <v>0</v>
      </c>
      <c r="ML141">
        <v>0</v>
      </c>
    </row>
    <row r="142" spans="1:350" customFormat="1" x14ac:dyDescent="0.3">
      <c r="A142">
        <v>45755</v>
      </c>
      <c r="B142" s="4">
        <v>161802</v>
      </c>
      <c r="C142">
        <v>9</v>
      </c>
      <c r="D142">
        <v>2026</v>
      </c>
      <c r="E142">
        <v>6215</v>
      </c>
      <c r="F142">
        <v>0</v>
      </c>
      <c r="G142">
        <v>815.12</v>
      </c>
      <c r="H142">
        <v>721.67900000000009</v>
      </c>
      <c r="I142">
        <v>721.67900000000009</v>
      </c>
      <c r="J142">
        <v>815.12</v>
      </c>
      <c r="K142">
        <v>0</v>
      </c>
      <c r="L142">
        <v>6215</v>
      </c>
      <c r="M142">
        <v>0</v>
      </c>
      <c r="N142">
        <v>0</v>
      </c>
      <c r="P142">
        <v>816.18299999999999</v>
      </c>
      <c r="Q142">
        <v>0</v>
      </c>
      <c r="R142">
        <v>384536</v>
      </c>
      <c r="S142">
        <v>471.13900000000001</v>
      </c>
      <c r="U142">
        <v>0</v>
      </c>
      <c r="V142">
        <v>67.221000000000004</v>
      </c>
      <c r="W142">
        <v>41778</v>
      </c>
      <c r="X142">
        <v>41778</v>
      </c>
      <c r="Z142">
        <v>0</v>
      </c>
      <c r="AC142">
        <v>0</v>
      </c>
      <c r="AD142" t="s">
        <v>427</v>
      </c>
      <c r="AE142">
        <v>0</v>
      </c>
      <c r="AH142">
        <v>0</v>
      </c>
      <c r="AI142">
        <v>0</v>
      </c>
      <c r="AJ142">
        <v>6215</v>
      </c>
      <c r="AK142" t="s">
        <v>753</v>
      </c>
      <c r="AL142" t="s">
        <v>559</v>
      </c>
      <c r="AM142">
        <v>0</v>
      </c>
      <c r="AN142">
        <v>0</v>
      </c>
      <c r="AO142">
        <v>0</v>
      </c>
      <c r="AP142">
        <v>0</v>
      </c>
      <c r="AQ142">
        <v>0</v>
      </c>
      <c r="AS142">
        <v>0</v>
      </c>
      <c r="AT142">
        <v>0</v>
      </c>
      <c r="AU142">
        <v>0</v>
      </c>
      <c r="AV142">
        <v>0</v>
      </c>
      <c r="AW142">
        <v>9704335</v>
      </c>
      <c r="AX142">
        <v>9577643</v>
      </c>
      <c r="AY142">
        <v>0</v>
      </c>
      <c r="AZ142">
        <v>384536</v>
      </c>
      <c r="BA142">
        <v>0</v>
      </c>
      <c r="BB142">
        <v>0</v>
      </c>
      <c r="BC142">
        <v>0</v>
      </c>
      <c r="BD142">
        <v>0</v>
      </c>
      <c r="BE142">
        <v>0</v>
      </c>
      <c r="BF142">
        <v>8491478</v>
      </c>
      <c r="BG142">
        <v>0</v>
      </c>
      <c r="BJ142">
        <v>0</v>
      </c>
      <c r="BK142">
        <v>0</v>
      </c>
      <c r="BL142">
        <v>0</v>
      </c>
      <c r="BM142">
        <v>0</v>
      </c>
      <c r="BN142">
        <v>0</v>
      </c>
      <c r="BO142">
        <v>0</v>
      </c>
      <c r="BP142">
        <v>0</v>
      </c>
      <c r="BQ142">
        <v>798</v>
      </c>
      <c r="BS142">
        <v>0</v>
      </c>
      <c r="BT142">
        <v>0</v>
      </c>
      <c r="BU142">
        <v>0</v>
      </c>
      <c r="BV142">
        <v>0</v>
      </c>
      <c r="BW142">
        <v>0</v>
      </c>
      <c r="BY142">
        <v>0</v>
      </c>
      <c r="CA142">
        <v>0</v>
      </c>
      <c r="CB142">
        <v>0</v>
      </c>
      <c r="CC142">
        <v>0</v>
      </c>
      <c r="CD142">
        <v>0</v>
      </c>
      <c r="CE142">
        <v>0</v>
      </c>
      <c r="CF142">
        <v>0</v>
      </c>
      <c r="CG142">
        <v>0</v>
      </c>
      <c r="CH142">
        <v>129760</v>
      </c>
      <c r="CI142">
        <v>0</v>
      </c>
      <c r="CJ142">
        <v>4</v>
      </c>
      <c r="CK142">
        <v>0</v>
      </c>
      <c r="CL142">
        <v>0</v>
      </c>
      <c r="CN142">
        <v>0</v>
      </c>
      <c r="CO142">
        <v>1</v>
      </c>
      <c r="CP142">
        <v>0</v>
      </c>
      <c r="CQ142">
        <v>0</v>
      </c>
      <c r="CR142">
        <v>815.12</v>
      </c>
      <c r="CS142">
        <v>0</v>
      </c>
      <c r="CT142">
        <v>0</v>
      </c>
      <c r="CU142">
        <v>0</v>
      </c>
      <c r="CV142">
        <v>0</v>
      </c>
      <c r="CW142">
        <v>0</v>
      </c>
      <c r="CX142">
        <v>0</v>
      </c>
      <c r="CY142">
        <v>0</v>
      </c>
      <c r="CZ142">
        <v>0</v>
      </c>
      <c r="DB142">
        <v>4485235</v>
      </c>
      <c r="DC142">
        <v>0</v>
      </c>
      <c r="DD142">
        <v>0</v>
      </c>
      <c r="DE142">
        <v>1005199</v>
      </c>
      <c r="DF142">
        <v>1005199</v>
      </c>
      <c r="DG142">
        <v>161.738</v>
      </c>
      <c r="DH142">
        <v>0</v>
      </c>
      <c r="DI142">
        <v>0</v>
      </c>
      <c r="DK142">
        <v>2511</v>
      </c>
      <c r="DL142">
        <v>0</v>
      </c>
      <c r="DM142">
        <v>1152164</v>
      </c>
      <c r="DN142">
        <v>3068</v>
      </c>
      <c r="DO142">
        <v>0</v>
      </c>
      <c r="DP142">
        <v>0</v>
      </c>
      <c r="DQ142">
        <v>0</v>
      </c>
      <c r="DR142">
        <v>0</v>
      </c>
      <c r="DS142">
        <v>0</v>
      </c>
      <c r="DT142">
        <v>0</v>
      </c>
      <c r="DU142">
        <v>0</v>
      </c>
      <c r="DV142">
        <v>0</v>
      </c>
      <c r="DW142">
        <v>0</v>
      </c>
      <c r="DX142">
        <v>0</v>
      </c>
      <c r="DY142">
        <v>0</v>
      </c>
      <c r="DZ142">
        <v>0</v>
      </c>
      <c r="EA142">
        <v>0</v>
      </c>
      <c r="EB142">
        <v>0</v>
      </c>
      <c r="EC142">
        <v>50.28</v>
      </c>
      <c r="ED142">
        <v>359364</v>
      </c>
      <c r="EE142">
        <v>0</v>
      </c>
      <c r="EF142">
        <v>0</v>
      </c>
      <c r="EG142">
        <v>0</v>
      </c>
      <c r="EH142">
        <v>795868</v>
      </c>
      <c r="EI142">
        <v>0</v>
      </c>
      <c r="EJ142">
        <v>0</v>
      </c>
      <c r="EK142">
        <v>37.048999999999999</v>
      </c>
      <c r="EL142">
        <v>0</v>
      </c>
      <c r="EM142">
        <v>1.8080000000000001</v>
      </c>
      <c r="EN142">
        <v>2.2970000000000002</v>
      </c>
      <c r="EO142">
        <v>0</v>
      </c>
      <c r="EP142">
        <v>0</v>
      </c>
      <c r="EQ142">
        <v>41.154000000000003</v>
      </c>
      <c r="ER142">
        <v>0</v>
      </c>
      <c r="ES142">
        <v>128.05600000000001</v>
      </c>
      <c r="ET142">
        <v>0</v>
      </c>
      <c r="EV142">
        <v>0</v>
      </c>
      <c r="EW142">
        <v>0</v>
      </c>
      <c r="EX142">
        <v>0</v>
      </c>
      <c r="EZ142">
        <v>8110938</v>
      </c>
      <c r="FA142">
        <v>0</v>
      </c>
      <c r="FB142">
        <v>8492406</v>
      </c>
      <c r="FC142">
        <v>0</v>
      </c>
      <c r="FD142">
        <v>0</v>
      </c>
      <c r="FE142">
        <v>1249880</v>
      </c>
      <c r="FF142">
        <v>216825</v>
      </c>
      <c r="FG142">
        <v>7.0629999999999998E-2</v>
      </c>
      <c r="FH142">
        <v>3.1918000000000002E-2</v>
      </c>
      <c r="FI142">
        <v>0</v>
      </c>
      <c r="FJ142">
        <v>0</v>
      </c>
      <c r="FK142">
        <v>1366.288</v>
      </c>
      <c r="FL142">
        <v>10088871</v>
      </c>
      <c r="FM142">
        <v>0</v>
      </c>
      <c r="FN142">
        <v>0</v>
      </c>
      <c r="FO142">
        <v>0</v>
      </c>
      <c r="FP142">
        <v>0</v>
      </c>
      <c r="FQ142">
        <v>0</v>
      </c>
      <c r="FR142">
        <v>0</v>
      </c>
      <c r="FS142">
        <v>0</v>
      </c>
      <c r="FT142">
        <v>0</v>
      </c>
      <c r="FU142">
        <v>0</v>
      </c>
      <c r="FV142">
        <v>0</v>
      </c>
      <c r="FW142">
        <v>0</v>
      </c>
      <c r="FX142">
        <v>0</v>
      </c>
      <c r="FY142">
        <v>0</v>
      </c>
      <c r="GB142">
        <v>520520</v>
      </c>
      <c r="GC142">
        <v>520520</v>
      </c>
      <c r="GD142">
        <v>52.286999999999999</v>
      </c>
      <c r="GF142">
        <v>0</v>
      </c>
      <c r="GG142">
        <v>0</v>
      </c>
      <c r="GH142">
        <v>0</v>
      </c>
      <c r="GI142">
        <v>0</v>
      </c>
      <c r="GK142">
        <v>0</v>
      </c>
      <c r="GL142">
        <v>0</v>
      </c>
      <c r="GM142">
        <v>0</v>
      </c>
      <c r="GN142">
        <v>0</v>
      </c>
      <c r="GO142">
        <v>0</v>
      </c>
      <c r="GQ142">
        <v>0</v>
      </c>
      <c r="GR142">
        <v>0</v>
      </c>
      <c r="GS142">
        <v>0</v>
      </c>
      <c r="GT142">
        <v>0</v>
      </c>
      <c r="HB142">
        <v>379934357</v>
      </c>
      <c r="HC142">
        <v>3.9798E-2</v>
      </c>
      <c r="HD142">
        <v>129760</v>
      </c>
      <c r="HE142">
        <v>0</v>
      </c>
      <c r="HF142">
        <v>969937</v>
      </c>
      <c r="HG142">
        <v>37912</v>
      </c>
      <c r="HH142">
        <v>129160</v>
      </c>
      <c r="HI142">
        <v>0</v>
      </c>
      <c r="HJ142">
        <v>117505</v>
      </c>
      <c r="HK142">
        <v>2239</v>
      </c>
      <c r="HL142">
        <v>1757</v>
      </c>
      <c r="HM142">
        <v>29000</v>
      </c>
      <c r="HN142">
        <v>0</v>
      </c>
      <c r="HO142">
        <v>0</v>
      </c>
      <c r="HP142">
        <v>0</v>
      </c>
      <c r="HQ142">
        <v>0</v>
      </c>
      <c r="HR142">
        <v>0</v>
      </c>
      <c r="HS142">
        <v>8107870</v>
      </c>
      <c r="HT142">
        <v>216825</v>
      </c>
      <c r="HW142">
        <v>0</v>
      </c>
      <c r="HX142">
        <v>40</v>
      </c>
      <c r="HY142">
        <v>60</v>
      </c>
      <c r="HZ142">
        <v>104</v>
      </c>
      <c r="IA142">
        <v>131</v>
      </c>
      <c r="IB142">
        <v>284</v>
      </c>
      <c r="IC142">
        <v>619</v>
      </c>
      <c r="ID142">
        <v>0</v>
      </c>
      <c r="IE142">
        <v>0</v>
      </c>
      <c r="IF142">
        <v>0</v>
      </c>
      <c r="IG142">
        <v>61</v>
      </c>
      <c r="IH142">
        <v>207.82</v>
      </c>
      <c r="II142">
        <v>0</v>
      </c>
      <c r="IJ142">
        <v>67.221000000000004</v>
      </c>
      <c r="IK142">
        <v>0</v>
      </c>
      <c r="IL142">
        <v>1</v>
      </c>
      <c r="IM142">
        <v>8</v>
      </c>
      <c r="IN142">
        <v>0</v>
      </c>
      <c r="IO142">
        <v>9</v>
      </c>
      <c r="IP142">
        <v>0</v>
      </c>
      <c r="IQ142">
        <v>67.221000000000004</v>
      </c>
      <c r="IR142">
        <v>41778</v>
      </c>
      <c r="IS142">
        <v>0</v>
      </c>
      <c r="IT142">
        <v>5000</v>
      </c>
      <c r="IU142">
        <v>24000</v>
      </c>
      <c r="IV142">
        <v>0</v>
      </c>
      <c r="IW142">
        <v>6215</v>
      </c>
      <c r="IX142">
        <v>0</v>
      </c>
      <c r="IY142">
        <v>0</v>
      </c>
      <c r="IZ142">
        <v>0</v>
      </c>
      <c r="JA142">
        <v>0</v>
      </c>
      <c r="JB142">
        <v>0</v>
      </c>
      <c r="JC142">
        <v>0</v>
      </c>
      <c r="JD142">
        <v>0</v>
      </c>
      <c r="JE142">
        <v>0</v>
      </c>
      <c r="JF142">
        <v>0</v>
      </c>
      <c r="JG142">
        <v>0</v>
      </c>
      <c r="JH142">
        <v>0</v>
      </c>
      <c r="JJ142">
        <v>0</v>
      </c>
      <c r="JK142">
        <v>0</v>
      </c>
      <c r="JL142">
        <v>0</v>
      </c>
      <c r="JM142">
        <v>0</v>
      </c>
      <c r="JO142">
        <v>5.0419999999999998</v>
      </c>
      <c r="JP142">
        <v>32.292000000000002</v>
      </c>
      <c r="JQ142">
        <v>14.953000000000001</v>
      </c>
      <c r="JR142">
        <v>41924</v>
      </c>
      <c r="JS142">
        <v>312442</v>
      </c>
      <c r="JT142">
        <v>166154</v>
      </c>
      <c r="JU142">
        <v>0</v>
      </c>
      <c r="JW142">
        <v>0</v>
      </c>
      <c r="JX142">
        <v>0</v>
      </c>
      <c r="JY142">
        <v>0</v>
      </c>
      <c r="JZ142">
        <v>0</v>
      </c>
      <c r="KD142">
        <v>0</v>
      </c>
      <c r="KE142">
        <v>7559</v>
      </c>
      <c r="KG142">
        <v>0</v>
      </c>
      <c r="KH142">
        <v>0</v>
      </c>
      <c r="KI142">
        <v>0</v>
      </c>
      <c r="KJ142">
        <v>44</v>
      </c>
      <c r="KK142">
        <v>17</v>
      </c>
      <c r="KL142">
        <v>27346</v>
      </c>
      <c r="KM142">
        <v>10566</v>
      </c>
      <c r="KN142">
        <v>0</v>
      </c>
      <c r="KO142">
        <v>0</v>
      </c>
      <c r="KP142">
        <v>0</v>
      </c>
      <c r="KQ142">
        <v>0</v>
      </c>
      <c r="KS142">
        <v>0</v>
      </c>
      <c r="KT142">
        <v>0</v>
      </c>
      <c r="KU142">
        <v>0</v>
      </c>
      <c r="KW142">
        <v>0</v>
      </c>
      <c r="KX142">
        <v>0</v>
      </c>
      <c r="KY142">
        <v>0</v>
      </c>
      <c r="KZ142">
        <v>0</v>
      </c>
      <c r="LA142">
        <v>0</v>
      </c>
      <c r="LB142">
        <v>0</v>
      </c>
      <c r="LD142">
        <v>0</v>
      </c>
      <c r="LE142">
        <v>0</v>
      </c>
      <c r="LF142">
        <v>0</v>
      </c>
      <c r="LG142">
        <v>0</v>
      </c>
      <c r="LH142">
        <v>0</v>
      </c>
      <c r="LI142">
        <v>0</v>
      </c>
      <c r="LJ142">
        <v>800.24</v>
      </c>
      <c r="LK142">
        <v>3</v>
      </c>
      <c r="LL142">
        <v>100620</v>
      </c>
      <c r="LM142">
        <v>16885</v>
      </c>
      <c r="LN142">
        <v>0</v>
      </c>
      <c r="LO142">
        <v>0</v>
      </c>
      <c r="LP142">
        <v>0</v>
      </c>
      <c r="LQ142">
        <v>0</v>
      </c>
      <c r="LR142">
        <v>0</v>
      </c>
      <c r="LS142">
        <v>0</v>
      </c>
      <c r="LT142">
        <v>0</v>
      </c>
      <c r="LU142">
        <v>0</v>
      </c>
      <c r="LV142">
        <v>0</v>
      </c>
      <c r="LW142">
        <v>0</v>
      </c>
      <c r="LX142">
        <v>0</v>
      </c>
      <c r="LY142">
        <v>0</v>
      </c>
      <c r="LZ142">
        <v>0</v>
      </c>
      <c r="MA142">
        <v>0</v>
      </c>
      <c r="MB142">
        <v>0</v>
      </c>
      <c r="MC142">
        <v>0</v>
      </c>
      <c r="MD142">
        <v>0</v>
      </c>
      <c r="ME142">
        <v>0</v>
      </c>
      <c r="MF142">
        <v>0</v>
      </c>
      <c r="MG142">
        <v>9704335</v>
      </c>
      <c r="MH142">
        <v>0</v>
      </c>
      <c r="MI142">
        <v>0</v>
      </c>
      <c r="MJ142">
        <v>0</v>
      </c>
      <c r="MK142">
        <v>0</v>
      </c>
      <c r="ML142">
        <v>0</v>
      </c>
    </row>
    <row r="143" spans="1:350" customFormat="1" x14ac:dyDescent="0.3">
      <c r="A143">
        <v>45755</v>
      </c>
      <c r="B143" s="4">
        <v>161807</v>
      </c>
      <c r="C143">
        <v>9</v>
      </c>
      <c r="D143">
        <v>2026</v>
      </c>
      <c r="E143">
        <v>6215</v>
      </c>
      <c r="F143">
        <v>0</v>
      </c>
      <c r="G143">
        <v>10104.105</v>
      </c>
      <c r="H143">
        <v>9053.4120000000003</v>
      </c>
      <c r="I143">
        <v>9053.4120000000003</v>
      </c>
      <c r="J143">
        <v>10104.105</v>
      </c>
      <c r="K143">
        <v>0</v>
      </c>
      <c r="L143">
        <v>6215</v>
      </c>
      <c r="M143">
        <v>0</v>
      </c>
      <c r="N143">
        <v>0</v>
      </c>
      <c r="P143">
        <v>10105.661</v>
      </c>
      <c r="Q143">
        <v>0</v>
      </c>
      <c r="R143">
        <v>4761171</v>
      </c>
      <c r="S143">
        <v>471.13900000000001</v>
      </c>
      <c r="U143">
        <v>0</v>
      </c>
      <c r="V143">
        <v>3056.681</v>
      </c>
      <c r="W143">
        <v>1899727</v>
      </c>
      <c r="X143">
        <v>1899727</v>
      </c>
      <c r="Z143">
        <v>0</v>
      </c>
      <c r="AC143">
        <v>0</v>
      </c>
      <c r="AD143" t="s">
        <v>427</v>
      </c>
      <c r="AE143">
        <v>0</v>
      </c>
      <c r="AH143">
        <v>0</v>
      </c>
      <c r="AI143">
        <v>0</v>
      </c>
      <c r="AJ143">
        <v>6215</v>
      </c>
      <c r="AK143" t="s">
        <v>753</v>
      </c>
      <c r="AL143" t="s">
        <v>560</v>
      </c>
      <c r="AM143">
        <v>0</v>
      </c>
      <c r="AN143">
        <v>0</v>
      </c>
      <c r="AO143">
        <v>0</v>
      </c>
      <c r="AP143">
        <v>0</v>
      </c>
      <c r="AQ143">
        <v>0</v>
      </c>
      <c r="AS143">
        <v>0</v>
      </c>
      <c r="AT143">
        <v>0</v>
      </c>
      <c r="AU143">
        <v>0</v>
      </c>
      <c r="AV143">
        <v>0</v>
      </c>
      <c r="AW143">
        <v>118893845</v>
      </c>
      <c r="AX143">
        <v>117313295</v>
      </c>
      <c r="AY143">
        <v>0</v>
      </c>
      <c r="AZ143">
        <v>4761171</v>
      </c>
      <c r="BA143">
        <v>159.667</v>
      </c>
      <c r="BB143">
        <v>214705</v>
      </c>
      <c r="BC143">
        <v>213336</v>
      </c>
      <c r="BD143">
        <v>505</v>
      </c>
      <c r="BE143">
        <v>1369</v>
      </c>
      <c r="BF143">
        <v>104049701</v>
      </c>
      <c r="BG143">
        <v>0</v>
      </c>
      <c r="BJ143">
        <v>0</v>
      </c>
      <c r="BK143">
        <v>0</v>
      </c>
      <c r="BL143">
        <v>0</v>
      </c>
      <c r="BM143">
        <v>0</v>
      </c>
      <c r="BN143">
        <v>0</v>
      </c>
      <c r="BO143">
        <v>0</v>
      </c>
      <c r="BP143">
        <v>0</v>
      </c>
      <c r="BQ143">
        <v>0</v>
      </c>
      <c r="BS143">
        <v>0</v>
      </c>
      <c r="BT143">
        <v>0</v>
      </c>
      <c r="BU143">
        <v>0</v>
      </c>
      <c r="BV143">
        <v>0</v>
      </c>
      <c r="BW143">
        <v>0</v>
      </c>
      <c r="BY143">
        <v>0</v>
      </c>
      <c r="CA143">
        <v>0</v>
      </c>
      <c r="CB143">
        <v>0</v>
      </c>
      <c r="CC143">
        <v>0</v>
      </c>
      <c r="CD143">
        <v>0</v>
      </c>
      <c r="CE143">
        <v>0</v>
      </c>
      <c r="CF143">
        <v>0</v>
      </c>
      <c r="CG143">
        <v>0</v>
      </c>
      <c r="CH143">
        <v>1608491</v>
      </c>
      <c r="CI143">
        <v>0</v>
      </c>
      <c r="CJ143">
        <v>4</v>
      </c>
      <c r="CK143">
        <v>0</v>
      </c>
      <c r="CL143">
        <v>0</v>
      </c>
      <c r="CN143">
        <v>0</v>
      </c>
      <c r="CO143">
        <v>1</v>
      </c>
      <c r="CP143">
        <v>0</v>
      </c>
      <c r="CQ143">
        <v>0</v>
      </c>
      <c r="CR143">
        <v>10104.105</v>
      </c>
      <c r="CS143">
        <v>0</v>
      </c>
      <c r="CT143">
        <v>0</v>
      </c>
      <c r="CU143">
        <v>0</v>
      </c>
      <c r="CV143">
        <v>0</v>
      </c>
      <c r="CW143">
        <v>0</v>
      </c>
      <c r="CX143">
        <v>0</v>
      </c>
      <c r="CY143">
        <v>0</v>
      </c>
      <c r="CZ143">
        <v>0</v>
      </c>
      <c r="DB143">
        <v>56266956</v>
      </c>
      <c r="DC143">
        <v>0</v>
      </c>
      <c r="DD143">
        <v>0</v>
      </c>
      <c r="DE143">
        <v>11122830</v>
      </c>
      <c r="DF143">
        <v>11122830</v>
      </c>
      <c r="DG143">
        <v>1789.6750000000002</v>
      </c>
      <c r="DH143">
        <v>0</v>
      </c>
      <c r="DI143">
        <v>0</v>
      </c>
      <c r="DK143">
        <v>0</v>
      </c>
      <c r="DL143">
        <v>0</v>
      </c>
      <c r="DM143">
        <v>9980026</v>
      </c>
      <c r="DN143">
        <v>26572</v>
      </c>
      <c r="DO143">
        <v>0</v>
      </c>
      <c r="DP143">
        <v>0</v>
      </c>
      <c r="DQ143">
        <v>0</v>
      </c>
      <c r="DR143">
        <v>0</v>
      </c>
      <c r="DS143">
        <v>0</v>
      </c>
      <c r="DT143">
        <v>0</v>
      </c>
      <c r="DU143">
        <v>0</v>
      </c>
      <c r="DV143">
        <v>0</v>
      </c>
      <c r="DW143">
        <v>0</v>
      </c>
      <c r="DX143">
        <v>0</v>
      </c>
      <c r="DY143">
        <v>0</v>
      </c>
      <c r="DZ143">
        <v>0</v>
      </c>
      <c r="EA143">
        <v>0</v>
      </c>
      <c r="EB143">
        <v>0</v>
      </c>
      <c r="EC143">
        <v>151.232</v>
      </c>
      <c r="ED143">
        <v>1080893</v>
      </c>
      <c r="EE143">
        <v>0</v>
      </c>
      <c r="EF143">
        <v>0</v>
      </c>
      <c r="EG143">
        <v>0</v>
      </c>
      <c r="EH143">
        <v>8925705</v>
      </c>
      <c r="EI143">
        <v>0</v>
      </c>
      <c r="EJ143">
        <v>0</v>
      </c>
      <c r="EK143">
        <v>390.76300000000003</v>
      </c>
      <c r="EL143">
        <v>0</v>
      </c>
      <c r="EM143">
        <v>49.849000000000004</v>
      </c>
      <c r="EN143">
        <v>22.638000000000002</v>
      </c>
      <c r="EO143">
        <v>0</v>
      </c>
      <c r="EP143">
        <v>0</v>
      </c>
      <c r="EQ143">
        <v>463.74100000000004</v>
      </c>
      <c r="ER143">
        <v>0.49100000000000005</v>
      </c>
      <c r="ES143">
        <v>1436.155</v>
      </c>
      <c r="ET143">
        <v>0</v>
      </c>
      <c r="EV143">
        <v>0</v>
      </c>
      <c r="EW143">
        <v>0</v>
      </c>
      <c r="EX143">
        <v>0</v>
      </c>
      <c r="EZ143">
        <v>99341139</v>
      </c>
      <c r="FA143">
        <v>0</v>
      </c>
      <c r="FB143">
        <v>104074369</v>
      </c>
      <c r="FC143">
        <v>0</v>
      </c>
      <c r="FD143">
        <v>0</v>
      </c>
      <c r="FE143">
        <v>15315309</v>
      </c>
      <c r="FF143">
        <v>2656847</v>
      </c>
      <c r="FG143">
        <v>7.0629999999999998E-2</v>
      </c>
      <c r="FH143">
        <v>3.1918000000000002E-2</v>
      </c>
      <c r="FI143">
        <v>0</v>
      </c>
      <c r="FJ143">
        <v>0</v>
      </c>
      <c r="FK143">
        <v>16741.705999999998</v>
      </c>
      <c r="FL143">
        <v>123655016</v>
      </c>
      <c r="FM143">
        <v>0</v>
      </c>
      <c r="FN143">
        <v>0</v>
      </c>
      <c r="FO143">
        <v>0</v>
      </c>
      <c r="FP143">
        <v>0</v>
      </c>
      <c r="FQ143">
        <v>0</v>
      </c>
      <c r="FR143">
        <v>0</v>
      </c>
      <c r="FS143">
        <v>0</v>
      </c>
      <c r="FT143">
        <v>0</v>
      </c>
      <c r="FU143">
        <v>0</v>
      </c>
      <c r="FV143">
        <v>0</v>
      </c>
      <c r="FW143">
        <v>0</v>
      </c>
      <c r="FX143">
        <v>0</v>
      </c>
      <c r="FY143">
        <v>0</v>
      </c>
      <c r="GB143">
        <v>6041691</v>
      </c>
      <c r="GC143">
        <v>6041691</v>
      </c>
      <c r="GD143">
        <v>586.952</v>
      </c>
      <c r="GF143">
        <v>0</v>
      </c>
      <c r="GG143">
        <v>0</v>
      </c>
      <c r="GH143">
        <v>0</v>
      </c>
      <c r="GI143">
        <v>0</v>
      </c>
      <c r="GK143">
        <v>0</v>
      </c>
      <c r="GL143">
        <v>0</v>
      </c>
      <c r="GM143">
        <v>0</v>
      </c>
      <c r="GN143">
        <v>0</v>
      </c>
      <c r="GO143">
        <v>0</v>
      </c>
      <c r="GQ143">
        <v>0</v>
      </c>
      <c r="GR143">
        <v>0</v>
      </c>
      <c r="GS143">
        <v>0</v>
      </c>
      <c r="GT143">
        <v>0</v>
      </c>
      <c r="HB143">
        <v>379934357</v>
      </c>
      <c r="HC143">
        <v>3.9798E-2</v>
      </c>
      <c r="HD143">
        <v>1608491</v>
      </c>
      <c r="HE143">
        <v>0</v>
      </c>
      <c r="HF143">
        <v>12167786</v>
      </c>
      <c r="HG143">
        <v>177749</v>
      </c>
      <c r="HH143">
        <v>1917818</v>
      </c>
      <c r="HI143">
        <v>0</v>
      </c>
      <c r="HJ143">
        <v>736550</v>
      </c>
      <c r="HK143">
        <v>29572</v>
      </c>
      <c r="HL143">
        <v>23037</v>
      </c>
      <c r="HM143">
        <v>979000</v>
      </c>
      <c r="HN143">
        <v>2518291</v>
      </c>
      <c r="HO143">
        <v>0</v>
      </c>
      <c r="HP143">
        <v>0</v>
      </c>
      <c r="HQ143">
        <v>0</v>
      </c>
      <c r="HR143">
        <v>0</v>
      </c>
      <c r="HS143">
        <v>99313198</v>
      </c>
      <c r="HT143">
        <v>2656847</v>
      </c>
      <c r="HW143">
        <v>0</v>
      </c>
      <c r="HX143">
        <v>1584</v>
      </c>
      <c r="HY143">
        <v>1369</v>
      </c>
      <c r="HZ143">
        <v>1478</v>
      </c>
      <c r="IA143">
        <v>1475</v>
      </c>
      <c r="IB143">
        <v>1278</v>
      </c>
      <c r="IC143">
        <v>7184</v>
      </c>
      <c r="ID143">
        <v>0</v>
      </c>
      <c r="IE143">
        <v>0</v>
      </c>
      <c r="IF143">
        <v>0</v>
      </c>
      <c r="IG143">
        <v>286</v>
      </c>
      <c r="IH143">
        <v>3085.7890000000002</v>
      </c>
      <c r="II143">
        <v>0</v>
      </c>
      <c r="IJ143">
        <v>3056.681</v>
      </c>
      <c r="IK143">
        <v>0</v>
      </c>
      <c r="IL143">
        <v>138</v>
      </c>
      <c r="IM143">
        <v>87</v>
      </c>
      <c r="IN143">
        <v>7</v>
      </c>
      <c r="IO143">
        <v>232</v>
      </c>
      <c r="IP143">
        <v>0</v>
      </c>
      <c r="IQ143">
        <v>3056.681</v>
      </c>
      <c r="IR143">
        <v>1899727</v>
      </c>
      <c r="IS143">
        <v>0</v>
      </c>
      <c r="IT143">
        <v>690000</v>
      </c>
      <c r="IU143">
        <v>261000</v>
      </c>
      <c r="IV143">
        <v>28000</v>
      </c>
      <c r="IW143">
        <v>6215</v>
      </c>
      <c r="IX143">
        <v>0</v>
      </c>
      <c r="IY143">
        <v>0</v>
      </c>
      <c r="IZ143">
        <v>0</v>
      </c>
      <c r="JA143">
        <v>0</v>
      </c>
      <c r="JB143">
        <v>55</v>
      </c>
      <c r="JC143">
        <v>1063227</v>
      </c>
      <c r="JD143">
        <v>108</v>
      </c>
      <c r="JE143">
        <v>1042766</v>
      </c>
      <c r="JF143">
        <v>73</v>
      </c>
      <c r="JG143">
        <v>376798</v>
      </c>
      <c r="JH143">
        <v>35500</v>
      </c>
      <c r="JJ143">
        <v>0</v>
      </c>
      <c r="JK143">
        <v>0</v>
      </c>
      <c r="JL143">
        <v>0</v>
      </c>
      <c r="JM143">
        <v>0</v>
      </c>
      <c r="JO143">
        <v>0</v>
      </c>
      <c r="JP143">
        <v>334.464</v>
      </c>
      <c r="JQ143">
        <v>252.488</v>
      </c>
      <c r="JR143">
        <v>0</v>
      </c>
      <c r="JS143">
        <v>3236113</v>
      </c>
      <c r="JT143">
        <v>2805578</v>
      </c>
      <c r="JU143">
        <v>219700</v>
      </c>
      <c r="JW143">
        <v>0</v>
      </c>
      <c r="JX143">
        <v>0</v>
      </c>
      <c r="JY143">
        <v>0</v>
      </c>
      <c r="JZ143">
        <v>0</v>
      </c>
      <c r="KD143">
        <v>219700</v>
      </c>
      <c r="KE143">
        <v>7559</v>
      </c>
      <c r="KG143">
        <v>0</v>
      </c>
      <c r="KH143">
        <v>0</v>
      </c>
      <c r="KI143">
        <v>0</v>
      </c>
      <c r="KJ143">
        <v>186</v>
      </c>
      <c r="KK143">
        <v>100</v>
      </c>
      <c r="KL143">
        <v>115599</v>
      </c>
      <c r="KM143">
        <v>62150</v>
      </c>
      <c r="KN143">
        <v>0</v>
      </c>
      <c r="KO143">
        <v>0</v>
      </c>
      <c r="KP143">
        <v>0</v>
      </c>
      <c r="KQ143">
        <v>0</v>
      </c>
      <c r="KS143">
        <v>0</v>
      </c>
      <c r="KT143">
        <v>0</v>
      </c>
      <c r="KU143">
        <v>0</v>
      </c>
      <c r="KW143">
        <v>0</v>
      </c>
      <c r="KX143">
        <v>0</v>
      </c>
      <c r="KY143">
        <v>0</v>
      </c>
      <c r="KZ143">
        <v>0</v>
      </c>
      <c r="LA143">
        <v>0</v>
      </c>
      <c r="LB143">
        <v>0</v>
      </c>
      <c r="LD143">
        <v>0</v>
      </c>
      <c r="LE143">
        <v>0</v>
      </c>
      <c r="LF143">
        <v>0</v>
      </c>
      <c r="LG143">
        <v>0</v>
      </c>
      <c r="LH143">
        <v>0</v>
      </c>
      <c r="LI143">
        <v>0</v>
      </c>
      <c r="LJ143">
        <v>9474.4279999999999</v>
      </c>
      <c r="LK143">
        <v>16</v>
      </c>
      <c r="LL143">
        <v>536640</v>
      </c>
      <c r="LM143">
        <v>199910</v>
      </c>
      <c r="LN143">
        <v>0</v>
      </c>
      <c r="LO143">
        <v>0</v>
      </c>
      <c r="LP143">
        <v>0</v>
      </c>
      <c r="LQ143">
        <v>0</v>
      </c>
      <c r="LR143">
        <v>0</v>
      </c>
      <c r="LS143">
        <v>0</v>
      </c>
      <c r="LT143">
        <v>0</v>
      </c>
      <c r="LU143">
        <v>0</v>
      </c>
      <c r="LV143">
        <v>0</v>
      </c>
      <c r="LW143">
        <v>0</v>
      </c>
      <c r="LX143">
        <v>0</v>
      </c>
      <c r="LY143">
        <v>0</v>
      </c>
      <c r="LZ143">
        <v>0</v>
      </c>
      <c r="MA143">
        <v>0</v>
      </c>
      <c r="MB143">
        <v>0</v>
      </c>
      <c r="MC143">
        <v>0</v>
      </c>
      <c r="MD143">
        <v>0</v>
      </c>
      <c r="ME143">
        <v>0</v>
      </c>
      <c r="MF143">
        <v>0</v>
      </c>
      <c r="MG143">
        <v>118893845</v>
      </c>
      <c r="MH143">
        <v>0</v>
      </c>
      <c r="MI143">
        <v>0</v>
      </c>
      <c r="MJ143">
        <v>0</v>
      </c>
      <c r="MK143">
        <v>0</v>
      </c>
      <c r="ML143">
        <v>0</v>
      </c>
    </row>
    <row r="144" spans="1:350" customFormat="1" x14ac:dyDescent="0.3">
      <c r="A144">
        <v>45755</v>
      </c>
      <c r="B144" s="4">
        <v>165802</v>
      </c>
      <c r="C144">
        <v>9</v>
      </c>
      <c r="D144">
        <v>2026</v>
      </c>
      <c r="E144">
        <v>6215</v>
      </c>
      <c r="F144">
        <v>0</v>
      </c>
      <c r="G144">
        <v>408.33500000000004</v>
      </c>
      <c r="H144">
        <v>394.46600000000001</v>
      </c>
      <c r="I144">
        <v>394.46600000000001</v>
      </c>
      <c r="J144">
        <v>408.33500000000004</v>
      </c>
      <c r="K144">
        <v>0</v>
      </c>
      <c r="L144">
        <v>6215</v>
      </c>
      <c r="M144">
        <v>0</v>
      </c>
      <c r="N144">
        <v>0</v>
      </c>
      <c r="P144">
        <v>408.952</v>
      </c>
      <c r="Q144">
        <v>0</v>
      </c>
      <c r="R144">
        <v>192673</v>
      </c>
      <c r="S144">
        <v>471.13900000000001</v>
      </c>
      <c r="U144">
        <v>0</v>
      </c>
      <c r="V144">
        <v>14.167</v>
      </c>
      <c r="W144">
        <v>8805</v>
      </c>
      <c r="X144">
        <v>8805</v>
      </c>
      <c r="Z144">
        <v>0</v>
      </c>
      <c r="AC144">
        <v>0</v>
      </c>
      <c r="AD144" t="s">
        <v>427</v>
      </c>
      <c r="AE144">
        <v>0</v>
      </c>
      <c r="AH144">
        <v>0</v>
      </c>
      <c r="AI144">
        <v>0</v>
      </c>
      <c r="AJ144">
        <v>6215</v>
      </c>
      <c r="AK144" t="s">
        <v>753</v>
      </c>
      <c r="AL144" t="s">
        <v>561</v>
      </c>
      <c r="AM144">
        <v>0</v>
      </c>
      <c r="AN144">
        <v>0</v>
      </c>
      <c r="AO144">
        <v>0</v>
      </c>
      <c r="AP144">
        <v>0</v>
      </c>
      <c r="AQ144">
        <v>0</v>
      </c>
      <c r="AS144">
        <v>0</v>
      </c>
      <c r="AT144">
        <v>0</v>
      </c>
      <c r="AU144">
        <v>0</v>
      </c>
      <c r="AV144">
        <v>0</v>
      </c>
      <c r="AW144">
        <v>4124120</v>
      </c>
      <c r="AX144">
        <v>4059889</v>
      </c>
      <c r="AY144">
        <v>0</v>
      </c>
      <c r="AZ144">
        <v>192673</v>
      </c>
      <c r="BA144">
        <v>13.417</v>
      </c>
      <c r="BB144">
        <v>8503</v>
      </c>
      <c r="BC144">
        <v>8449</v>
      </c>
      <c r="BD144">
        <v>20</v>
      </c>
      <c r="BE144">
        <v>54</v>
      </c>
      <c r="BF144">
        <v>3626218</v>
      </c>
      <c r="BG144">
        <v>0</v>
      </c>
      <c r="BJ144">
        <v>0</v>
      </c>
      <c r="BK144">
        <v>0</v>
      </c>
      <c r="BL144">
        <v>0</v>
      </c>
      <c r="BM144">
        <v>0</v>
      </c>
      <c r="BN144">
        <v>0</v>
      </c>
      <c r="BO144">
        <v>0</v>
      </c>
      <c r="BP144">
        <v>0</v>
      </c>
      <c r="BQ144">
        <v>859</v>
      </c>
      <c r="BS144">
        <v>0</v>
      </c>
      <c r="BT144">
        <v>0</v>
      </c>
      <c r="BU144">
        <v>0</v>
      </c>
      <c r="BV144">
        <v>0</v>
      </c>
      <c r="BW144">
        <v>0</v>
      </c>
      <c r="BY144">
        <v>0</v>
      </c>
      <c r="CA144">
        <v>0</v>
      </c>
      <c r="CB144">
        <v>0</v>
      </c>
      <c r="CC144">
        <v>0</v>
      </c>
      <c r="CD144">
        <v>0</v>
      </c>
      <c r="CE144">
        <v>0</v>
      </c>
      <c r="CF144">
        <v>0</v>
      </c>
      <c r="CG144">
        <v>0</v>
      </c>
      <c r="CH144">
        <v>65004</v>
      </c>
      <c r="CI144">
        <v>0</v>
      </c>
      <c r="CJ144">
        <v>4</v>
      </c>
      <c r="CK144">
        <v>0</v>
      </c>
      <c r="CL144">
        <v>0</v>
      </c>
      <c r="CN144">
        <v>0</v>
      </c>
      <c r="CO144">
        <v>1</v>
      </c>
      <c r="CP144">
        <v>0</v>
      </c>
      <c r="CQ144">
        <v>0</v>
      </c>
      <c r="CR144">
        <v>408.33500000000004</v>
      </c>
      <c r="CS144">
        <v>0</v>
      </c>
      <c r="CT144">
        <v>0</v>
      </c>
      <c r="CU144">
        <v>0</v>
      </c>
      <c r="CV144">
        <v>0</v>
      </c>
      <c r="CW144">
        <v>0</v>
      </c>
      <c r="CX144">
        <v>0</v>
      </c>
      <c r="CY144">
        <v>0</v>
      </c>
      <c r="CZ144">
        <v>0</v>
      </c>
      <c r="DB144">
        <v>2451606</v>
      </c>
      <c r="DC144">
        <v>0</v>
      </c>
      <c r="DD144">
        <v>0</v>
      </c>
      <c r="DE144">
        <v>258777</v>
      </c>
      <c r="DF144">
        <v>258777</v>
      </c>
      <c r="DG144">
        <v>41.638000000000005</v>
      </c>
      <c r="DH144">
        <v>0</v>
      </c>
      <c r="DI144">
        <v>0</v>
      </c>
      <c r="DK144">
        <v>3447</v>
      </c>
      <c r="DL144">
        <v>0</v>
      </c>
      <c r="DM144">
        <v>269950</v>
      </c>
      <c r="DN144">
        <v>719</v>
      </c>
      <c r="DO144">
        <v>0</v>
      </c>
      <c r="DP144">
        <v>0</v>
      </c>
      <c r="DQ144">
        <v>0</v>
      </c>
      <c r="DR144">
        <v>0</v>
      </c>
      <c r="DS144">
        <v>0</v>
      </c>
      <c r="DT144">
        <v>0</v>
      </c>
      <c r="DU144">
        <v>0</v>
      </c>
      <c r="DV144">
        <v>0</v>
      </c>
      <c r="DW144">
        <v>0</v>
      </c>
      <c r="DX144">
        <v>0</v>
      </c>
      <c r="DY144">
        <v>0</v>
      </c>
      <c r="DZ144">
        <v>0</v>
      </c>
      <c r="EA144">
        <v>0</v>
      </c>
      <c r="EB144">
        <v>0</v>
      </c>
      <c r="EC144">
        <v>0</v>
      </c>
      <c r="ED144">
        <v>0</v>
      </c>
      <c r="EE144">
        <v>0</v>
      </c>
      <c r="EF144">
        <v>0</v>
      </c>
      <c r="EG144">
        <v>0</v>
      </c>
      <c r="EH144">
        <v>270669</v>
      </c>
      <c r="EI144">
        <v>0</v>
      </c>
      <c r="EJ144">
        <v>0</v>
      </c>
      <c r="EK144">
        <v>12.897</v>
      </c>
      <c r="EL144">
        <v>0</v>
      </c>
      <c r="EM144">
        <v>0</v>
      </c>
      <c r="EN144">
        <v>0.97200000000000009</v>
      </c>
      <c r="EO144">
        <v>0</v>
      </c>
      <c r="EP144">
        <v>0</v>
      </c>
      <c r="EQ144">
        <v>13.869000000000002</v>
      </c>
      <c r="ER144">
        <v>0</v>
      </c>
      <c r="ES144">
        <v>43.551000000000002</v>
      </c>
      <c r="ET144">
        <v>0</v>
      </c>
      <c r="EV144">
        <v>0</v>
      </c>
      <c r="EW144">
        <v>0</v>
      </c>
      <c r="EX144">
        <v>0</v>
      </c>
      <c r="EZ144">
        <v>3433545</v>
      </c>
      <c r="FA144">
        <v>0</v>
      </c>
      <c r="FB144">
        <v>3625445</v>
      </c>
      <c r="FC144">
        <v>0</v>
      </c>
      <c r="FD144">
        <v>0</v>
      </c>
      <c r="FE144">
        <v>533751</v>
      </c>
      <c r="FF144">
        <v>92593</v>
      </c>
      <c r="FG144">
        <v>7.0629999999999998E-2</v>
      </c>
      <c r="FH144">
        <v>3.1918000000000002E-2</v>
      </c>
      <c r="FI144">
        <v>0</v>
      </c>
      <c r="FJ144">
        <v>0</v>
      </c>
      <c r="FK144">
        <v>583.46199999999999</v>
      </c>
      <c r="FL144">
        <v>4316793</v>
      </c>
      <c r="FM144">
        <v>0</v>
      </c>
      <c r="FN144">
        <v>0</v>
      </c>
      <c r="FO144">
        <v>0</v>
      </c>
      <c r="FP144">
        <v>0</v>
      </c>
      <c r="FQ144">
        <v>0</v>
      </c>
      <c r="FR144">
        <v>0</v>
      </c>
      <c r="FS144">
        <v>0</v>
      </c>
      <c r="FT144">
        <v>0</v>
      </c>
      <c r="FU144">
        <v>0</v>
      </c>
      <c r="FV144">
        <v>0</v>
      </c>
      <c r="FW144">
        <v>0</v>
      </c>
      <c r="FX144">
        <v>0</v>
      </c>
      <c r="FY144">
        <v>0</v>
      </c>
      <c r="GB144">
        <v>0</v>
      </c>
      <c r="GC144">
        <v>0</v>
      </c>
      <c r="GD144">
        <v>0</v>
      </c>
      <c r="GF144">
        <v>0</v>
      </c>
      <c r="GG144">
        <v>0</v>
      </c>
      <c r="GH144">
        <v>0</v>
      </c>
      <c r="GI144">
        <v>0</v>
      </c>
      <c r="GK144">
        <v>0</v>
      </c>
      <c r="GL144">
        <v>0</v>
      </c>
      <c r="GM144">
        <v>0</v>
      </c>
      <c r="GN144">
        <v>0</v>
      </c>
      <c r="GO144">
        <v>0</v>
      </c>
      <c r="GQ144">
        <v>0</v>
      </c>
      <c r="GR144">
        <v>0</v>
      </c>
      <c r="GS144">
        <v>0</v>
      </c>
      <c r="GT144">
        <v>0</v>
      </c>
      <c r="HB144">
        <v>379934357</v>
      </c>
      <c r="HC144">
        <v>3.9798E-2</v>
      </c>
      <c r="HD144">
        <v>65004</v>
      </c>
      <c r="HE144">
        <v>0</v>
      </c>
      <c r="HF144">
        <v>530162</v>
      </c>
      <c r="HG144">
        <v>3729</v>
      </c>
      <c r="HH144">
        <v>48018</v>
      </c>
      <c r="HI144">
        <v>0</v>
      </c>
      <c r="HJ144">
        <v>41811</v>
      </c>
      <c r="HK144">
        <v>0</v>
      </c>
      <c r="HL144">
        <v>0</v>
      </c>
      <c r="HM144">
        <v>0</v>
      </c>
      <c r="HN144">
        <v>4138</v>
      </c>
      <c r="HO144">
        <v>0</v>
      </c>
      <c r="HP144">
        <v>0</v>
      </c>
      <c r="HQ144">
        <v>0</v>
      </c>
      <c r="HR144">
        <v>0</v>
      </c>
      <c r="HS144">
        <v>3432772</v>
      </c>
      <c r="HT144">
        <v>92593</v>
      </c>
      <c r="HW144">
        <v>0</v>
      </c>
      <c r="HX144">
        <v>61</v>
      </c>
      <c r="HY144">
        <v>51</v>
      </c>
      <c r="HZ144">
        <v>29</v>
      </c>
      <c r="IA144">
        <v>20</v>
      </c>
      <c r="IB144">
        <v>12</v>
      </c>
      <c r="IC144">
        <v>173</v>
      </c>
      <c r="ID144">
        <v>0</v>
      </c>
      <c r="IE144">
        <v>0</v>
      </c>
      <c r="IF144">
        <v>0</v>
      </c>
      <c r="IG144">
        <v>6</v>
      </c>
      <c r="IH144">
        <v>77.262</v>
      </c>
      <c r="II144">
        <v>0</v>
      </c>
      <c r="IJ144">
        <v>14.167</v>
      </c>
      <c r="IK144">
        <v>0</v>
      </c>
      <c r="IL144">
        <v>0</v>
      </c>
      <c r="IM144">
        <v>0</v>
      </c>
      <c r="IN144">
        <v>0</v>
      </c>
      <c r="IO144">
        <v>0</v>
      </c>
      <c r="IP144">
        <v>0</v>
      </c>
      <c r="IQ144">
        <v>14.167</v>
      </c>
      <c r="IR144">
        <v>8805</v>
      </c>
      <c r="IS144">
        <v>0</v>
      </c>
      <c r="IT144">
        <v>0</v>
      </c>
      <c r="IU144">
        <v>0</v>
      </c>
      <c r="IV144">
        <v>0</v>
      </c>
      <c r="IW144">
        <v>6215</v>
      </c>
      <c r="IX144">
        <v>0</v>
      </c>
      <c r="IY144">
        <v>0</v>
      </c>
      <c r="IZ144">
        <v>0</v>
      </c>
      <c r="JA144">
        <v>0</v>
      </c>
      <c r="JB144">
        <v>0</v>
      </c>
      <c r="JC144">
        <v>0</v>
      </c>
      <c r="JD144">
        <v>0</v>
      </c>
      <c r="JE144">
        <v>0</v>
      </c>
      <c r="JF144">
        <v>1</v>
      </c>
      <c r="JG144">
        <v>4138</v>
      </c>
      <c r="JH144">
        <v>0</v>
      </c>
      <c r="JJ144">
        <v>0</v>
      </c>
      <c r="JK144">
        <v>0</v>
      </c>
      <c r="JL144">
        <v>0</v>
      </c>
      <c r="JM144">
        <v>0</v>
      </c>
      <c r="JO144">
        <v>0</v>
      </c>
      <c r="JP144">
        <v>0</v>
      </c>
      <c r="JQ144">
        <v>0</v>
      </c>
      <c r="JR144">
        <v>0</v>
      </c>
      <c r="JS144">
        <v>0</v>
      </c>
      <c r="JT144">
        <v>0</v>
      </c>
      <c r="JU144">
        <v>8701</v>
      </c>
      <c r="JW144">
        <v>0</v>
      </c>
      <c r="JX144">
        <v>0</v>
      </c>
      <c r="JY144">
        <v>0</v>
      </c>
      <c r="JZ144">
        <v>0</v>
      </c>
      <c r="KD144">
        <v>8701</v>
      </c>
      <c r="KE144">
        <v>7559</v>
      </c>
      <c r="KG144">
        <v>0</v>
      </c>
      <c r="KH144">
        <v>0</v>
      </c>
      <c r="KI144">
        <v>0</v>
      </c>
      <c r="KJ144">
        <v>0</v>
      </c>
      <c r="KK144">
        <v>6</v>
      </c>
      <c r="KL144">
        <v>0</v>
      </c>
      <c r="KM144">
        <v>3729</v>
      </c>
      <c r="KN144">
        <v>0</v>
      </c>
      <c r="KO144">
        <v>0</v>
      </c>
      <c r="KP144">
        <v>0</v>
      </c>
      <c r="KQ144">
        <v>0</v>
      </c>
      <c r="KS144">
        <v>0</v>
      </c>
      <c r="KT144">
        <v>0</v>
      </c>
      <c r="KU144">
        <v>0</v>
      </c>
      <c r="KW144">
        <v>0</v>
      </c>
      <c r="KX144">
        <v>0</v>
      </c>
      <c r="KY144">
        <v>0</v>
      </c>
      <c r="KZ144">
        <v>0</v>
      </c>
      <c r="LA144">
        <v>0</v>
      </c>
      <c r="LB144">
        <v>0</v>
      </c>
      <c r="LD144">
        <v>0</v>
      </c>
      <c r="LE144">
        <v>0</v>
      </c>
      <c r="LF144">
        <v>0</v>
      </c>
      <c r="LG144">
        <v>0</v>
      </c>
      <c r="LH144">
        <v>0</v>
      </c>
      <c r="LI144">
        <v>0</v>
      </c>
      <c r="LJ144">
        <v>392.00800000000004</v>
      </c>
      <c r="LK144">
        <v>1</v>
      </c>
      <c r="LL144">
        <v>33540</v>
      </c>
      <c r="LM144">
        <v>8271</v>
      </c>
      <c r="LN144">
        <v>0</v>
      </c>
      <c r="LO144">
        <v>0</v>
      </c>
      <c r="LP144">
        <v>0</v>
      </c>
      <c r="LQ144">
        <v>0</v>
      </c>
      <c r="LR144">
        <v>0</v>
      </c>
      <c r="LS144">
        <v>0</v>
      </c>
      <c r="LT144">
        <v>0</v>
      </c>
      <c r="LU144">
        <v>0</v>
      </c>
      <c r="LV144">
        <v>0</v>
      </c>
      <c r="LW144">
        <v>0</v>
      </c>
      <c r="LX144">
        <v>0</v>
      </c>
      <c r="LY144">
        <v>0</v>
      </c>
      <c r="LZ144">
        <v>0</v>
      </c>
      <c r="MA144">
        <v>0</v>
      </c>
      <c r="MB144">
        <v>0</v>
      </c>
      <c r="MC144">
        <v>0</v>
      </c>
      <c r="MD144">
        <v>0</v>
      </c>
      <c r="ME144">
        <v>0</v>
      </c>
      <c r="MF144">
        <v>0</v>
      </c>
      <c r="MG144">
        <v>4124120</v>
      </c>
      <c r="MH144">
        <v>0</v>
      </c>
      <c r="MI144">
        <v>0</v>
      </c>
      <c r="MJ144">
        <v>0</v>
      </c>
      <c r="MK144">
        <v>0</v>
      </c>
      <c r="ML144">
        <v>0</v>
      </c>
    </row>
    <row r="145" spans="1:350" customFormat="1" x14ac:dyDescent="0.3">
      <c r="A145">
        <v>45755</v>
      </c>
      <c r="B145" s="4">
        <v>170802</v>
      </c>
      <c r="C145">
        <v>9</v>
      </c>
      <c r="D145">
        <v>2026</v>
      </c>
      <c r="E145">
        <v>6215</v>
      </c>
      <c r="F145">
        <v>0</v>
      </c>
      <c r="G145">
        <v>137.392</v>
      </c>
      <c r="H145">
        <v>77.782000000000011</v>
      </c>
      <c r="I145">
        <v>77.782000000000011</v>
      </c>
      <c r="J145">
        <v>137.392</v>
      </c>
      <c r="K145">
        <v>0</v>
      </c>
      <c r="L145">
        <v>6215</v>
      </c>
      <c r="M145">
        <v>0</v>
      </c>
      <c r="N145">
        <v>0</v>
      </c>
      <c r="P145">
        <v>137.88</v>
      </c>
      <c r="Q145">
        <v>0</v>
      </c>
      <c r="R145">
        <v>64961</v>
      </c>
      <c r="S145">
        <v>471.13900000000001</v>
      </c>
      <c r="U145">
        <v>0</v>
      </c>
      <c r="V145">
        <v>10.237</v>
      </c>
      <c r="W145">
        <v>6362</v>
      </c>
      <c r="X145">
        <v>6362</v>
      </c>
      <c r="Z145">
        <v>0</v>
      </c>
      <c r="AC145">
        <v>0</v>
      </c>
      <c r="AD145" t="s">
        <v>427</v>
      </c>
      <c r="AE145">
        <v>0</v>
      </c>
      <c r="AH145">
        <v>0</v>
      </c>
      <c r="AI145">
        <v>0</v>
      </c>
      <c r="AJ145">
        <v>6215</v>
      </c>
      <c r="AK145" t="s">
        <v>753</v>
      </c>
      <c r="AL145" t="s">
        <v>562</v>
      </c>
      <c r="AM145">
        <v>0</v>
      </c>
      <c r="AN145">
        <v>0</v>
      </c>
      <c r="AO145">
        <v>0</v>
      </c>
      <c r="AP145">
        <v>0</v>
      </c>
      <c r="AQ145">
        <v>0</v>
      </c>
      <c r="AS145">
        <v>0</v>
      </c>
      <c r="AT145">
        <v>0</v>
      </c>
      <c r="AU145">
        <v>0</v>
      </c>
      <c r="AV145">
        <v>0</v>
      </c>
      <c r="AW145">
        <v>2106528</v>
      </c>
      <c r="AX145">
        <v>2109636</v>
      </c>
      <c r="AY145">
        <v>0</v>
      </c>
      <c r="AZ145">
        <v>64961</v>
      </c>
      <c r="BA145">
        <v>0</v>
      </c>
      <c r="BB145">
        <v>0</v>
      </c>
      <c r="BC145">
        <v>0</v>
      </c>
      <c r="BD145">
        <v>0</v>
      </c>
      <c r="BE145">
        <v>0</v>
      </c>
      <c r="BF145">
        <v>1843964</v>
      </c>
      <c r="BG145">
        <v>0</v>
      </c>
      <c r="BJ145">
        <v>0</v>
      </c>
      <c r="BK145">
        <v>0</v>
      </c>
      <c r="BL145">
        <v>0</v>
      </c>
      <c r="BM145">
        <v>0</v>
      </c>
      <c r="BN145">
        <v>0</v>
      </c>
      <c r="BO145">
        <v>0</v>
      </c>
      <c r="BP145">
        <v>0</v>
      </c>
      <c r="BQ145">
        <v>918</v>
      </c>
      <c r="BS145">
        <v>0</v>
      </c>
      <c r="BT145">
        <v>0</v>
      </c>
      <c r="BU145">
        <v>0</v>
      </c>
      <c r="BV145">
        <v>0</v>
      </c>
      <c r="BW145">
        <v>0</v>
      </c>
      <c r="BY145">
        <v>0</v>
      </c>
      <c r="CA145">
        <v>0</v>
      </c>
      <c r="CB145">
        <v>0</v>
      </c>
      <c r="CC145">
        <v>0</v>
      </c>
      <c r="CD145">
        <v>0</v>
      </c>
      <c r="CE145">
        <v>0</v>
      </c>
      <c r="CF145">
        <v>0</v>
      </c>
      <c r="CG145">
        <v>0</v>
      </c>
      <c r="CH145">
        <v>0</v>
      </c>
      <c r="CI145">
        <v>0</v>
      </c>
      <c r="CJ145">
        <v>5</v>
      </c>
      <c r="CK145">
        <v>0</v>
      </c>
      <c r="CL145">
        <v>0</v>
      </c>
      <c r="CN145">
        <v>0</v>
      </c>
      <c r="CO145">
        <v>1</v>
      </c>
      <c r="CP145">
        <v>0</v>
      </c>
      <c r="CQ145">
        <v>0</v>
      </c>
      <c r="CR145">
        <v>137.392</v>
      </c>
      <c r="CS145">
        <v>0</v>
      </c>
      <c r="CT145">
        <v>0</v>
      </c>
      <c r="CU145">
        <v>0</v>
      </c>
      <c r="CV145">
        <v>0</v>
      </c>
      <c r="CW145">
        <v>0</v>
      </c>
      <c r="CX145">
        <v>0</v>
      </c>
      <c r="CY145">
        <v>0</v>
      </c>
      <c r="CZ145">
        <v>0</v>
      </c>
      <c r="DB145">
        <v>483415</v>
      </c>
      <c r="DC145">
        <v>0</v>
      </c>
      <c r="DD145">
        <v>0</v>
      </c>
      <c r="DE145">
        <v>29366</v>
      </c>
      <c r="DF145">
        <v>29366</v>
      </c>
      <c r="DG145">
        <v>4.7250000000000005</v>
      </c>
      <c r="DH145">
        <v>0</v>
      </c>
      <c r="DI145">
        <v>0</v>
      </c>
      <c r="DK145">
        <v>4352</v>
      </c>
      <c r="DL145">
        <v>0</v>
      </c>
      <c r="DM145">
        <v>1167363</v>
      </c>
      <c r="DN145">
        <v>3108</v>
      </c>
      <c r="DO145">
        <v>0</v>
      </c>
      <c r="DP145">
        <v>0</v>
      </c>
      <c r="DQ145">
        <v>0</v>
      </c>
      <c r="DR145">
        <v>0</v>
      </c>
      <c r="DS145">
        <v>0</v>
      </c>
      <c r="DT145">
        <v>0</v>
      </c>
      <c r="DU145">
        <v>0</v>
      </c>
      <c r="DV145">
        <v>0</v>
      </c>
      <c r="DW145">
        <v>0</v>
      </c>
      <c r="DX145">
        <v>0</v>
      </c>
      <c r="DY145">
        <v>0</v>
      </c>
      <c r="DZ145">
        <v>0</v>
      </c>
      <c r="EA145">
        <v>0</v>
      </c>
      <c r="EB145">
        <v>0</v>
      </c>
      <c r="EC145">
        <v>0</v>
      </c>
      <c r="ED145">
        <v>0</v>
      </c>
      <c r="EE145">
        <v>0</v>
      </c>
      <c r="EF145">
        <v>0</v>
      </c>
      <c r="EG145">
        <v>0</v>
      </c>
      <c r="EH145">
        <v>1170471</v>
      </c>
      <c r="EI145">
        <v>0</v>
      </c>
      <c r="EJ145">
        <v>0</v>
      </c>
      <c r="EK145">
        <v>1.34</v>
      </c>
      <c r="EL145">
        <v>0</v>
      </c>
      <c r="EM145">
        <v>53.52</v>
      </c>
      <c r="EN145">
        <v>4.75</v>
      </c>
      <c r="EO145">
        <v>0</v>
      </c>
      <c r="EP145">
        <v>0</v>
      </c>
      <c r="EQ145">
        <v>59.61</v>
      </c>
      <c r="ER145">
        <v>0</v>
      </c>
      <c r="ES145">
        <v>188.33</v>
      </c>
      <c r="ET145">
        <v>0</v>
      </c>
      <c r="EV145">
        <v>0</v>
      </c>
      <c r="EW145">
        <v>0</v>
      </c>
      <c r="EX145">
        <v>0</v>
      </c>
      <c r="EZ145">
        <v>1791134</v>
      </c>
      <c r="FA145">
        <v>0</v>
      </c>
      <c r="FB145">
        <v>1852987</v>
      </c>
      <c r="FC145">
        <v>0</v>
      </c>
      <c r="FD145">
        <v>0</v>
      </c>
      <c r="FE145">
        <v>271417</v>
      </c>
      <c r="FF145">
        <v>47085</v>
      </c>
      <c r="FG145">
        <v>7.0629999999999998E-2</v>
      </c>
      <c r="FH145">
        <v>3.1918000000000002E-2</v>
      </c>
      <c r="FI145">
        <v>0</v>
      </c>
      <c r="FJ145">
        <v>0</v>
      </c>
      <c r="FK145">
        <v>296.69600000000003</v>
      </c>
      <c r="FL145">
        <v>2171489</v>
      </c>
      <c r="FM145">
        <v>0</v>
      </c>
      <c r="FN145">
        <v>0</v>
      </c>
      <c r="FO145">
        <v>0</v>
      </c>
      <c r="FP145">
        <v>12131</v>
      </c>
      <c r="FQ145">
        <v>12131</v>
      </c>
      <c r="FR145">
        <v>0</v>
      </c>
      <c r="FS145">
        <v>0</v>
      </c>
      <c r="FT145">
        <v>0</v>
      </c>
      <c r="FU145">
        <v>0</v>
      </c>
      <c r="FV145">
        <v>0</v>
      </c>
      <c r="FW145">
        <v>0</v>
      </c>
      <c r="FX145">
        <v>0</v>
      </c>
      <c r="FY145">
        <v>0</v>
      </c>
      <c r="GB145">
        <v>0</v>
      </c>
      <c r="GC145">
        <v>0</v>
      </c>
      <c r="GD145">
        <v>0</v>
      </c>
      <c r="GF145">
        <v>0</v>
      </c>
      <c r="GG145">
        <v>0</v>
      </c>
      <c r="GH145">
        <v>0</v>
      </c>
      <c r="GI145">
        <v>0</v>
      </c>
      <c r="GK145">
        <v>0</v>
      </c>
      <c r="GL145">
        <v>0</v>
      </c>
      <c r="GM145">
        <v>0</v>
      </c>
      <c r="GN145">
        <v>0</v>
      </c>
      <c r="GO145">
        <v>0</v>
      </c>
      <c r="GQ145">
        <v>0</v>
      </c>
      <c r="GR145">
        <v>0</v>
      </c>
      <c r="GS145">
        <v>0</v>
      </c>
      <c r="GT145">
        <v>0</v>
      </c>
      <c r="HB145">
        <v>0</v>
      </c>
      <c r="HC145">
        <v>3.9798E-2</v>
      </c>
      <c r="HD145">
        <v>0</v>
      </c>
      <c r="HE145">
        <v>0</v>
      </c>
      <c r="HF145">
        <v>104539</v>
      </c>
      <c r="HG145">
        <v>4972</v>
      </c>
      <c r="HH145">
        <v>9080</v>
      </c>
      <c r="HI145">
        <v>0</v>
      </c>
      <c r="HJ145">
        <v>35759</v>
      </c>
      <c r="HK145">
        <v>0</v>
      </c>
      <c r="HL145">
        <v>0</v>
      </c>
      <c r="HM145">
        <v>0</v>
      </c>
      <c r="HN145">
        <v>0</v>
      </c>
      <c r="HO145">
        <v>0</v>
      </c>
      <c r="HP145">
        <v>0</v>
      </c>
      <c r="HQ145">
        <v>0</v>
      </c>
      <c r="HR145">
        <v>0</v>
      </c>
      <c r="HS145">
        <v>1788026</v>
      </c>
      <c r="HT145">
        <v>47085</v>
      </c>
      <c r="HW145">
        <v>0</v>
      </c>
      <c r="HX145">
        <v>12</v>
      </c>
      <c r="HY145">
        <v>2</v>
      </c>
      <c r="HZ145">
        <v>2</v>
      </c>
      <c r="IA145">
        <v>4</v>
      </c>
      <c r="IB145">
        <v>0</v>
      </c>
      <c r="IC145">
        <v>20</v>
      </c>
      <c r="ID145">
        <v>0</v>
      </c>
      <c r="IE145">
        <v>0</v>
      </c>
      <c r="IF145">
        <v>0</v>
      </c>
      <c r="IG145">
        <v>8</v>
      </c>
      <c r="IH145">
        <v>14.61</v>
      </c>
      <c r="II145">
        <v>0</v>
      </c>
      <c r="IJ145">
        <v>10.237</v>
      </c>
      <c r="IK145">
        <v>0</v>
      </c>
      <c r="IL145">
        <v>0</v>
      </c>
      <c r="IM145">
        <v>0</v>
      </c>
      <c r="IN145">
        <v>0</v>
      </c>
      <c r="IO145">
        <v>0</v>
      </c>
      <c r="IP145">
        <v>0</v>
      </c>
      <c r="IQ145">
        <v>10.237</v>
      </c>
      <c r="IR145">
        <v>6362</v>
      </c>
      <c r="IS145">
        <v>0</v>
      </c>
      <c r="IT145">
        <v>0</v>
      </c>
      <c r="IU145">
        <v>0</v>
      </c>
      <c r="IV145">
        <v>0</v>
      </c>
      <c r="IW145">
        <v>6215</v>
      </c>
      <c r="IX145">
        <v>0</v>
      </c>
      <c r="IY145">
        <v>0</v>
      </c>
      <c r="IZ145">
        <v>0</v>
      </c>
      <c r="JA145">
        <v>0</v>
      </c>
      <c r="JB145">
        <v>0</v>
      </c>
      <c r="JC145">
        <v>0</v>
      </c>
      <c r="JD145">
        <v>0</v>
      </c>
      <c r="JE145">
        <v>0</v>
      </c>
      <c r="JF145">
        <v>0</v>
      </c>
      <c r="JG145">
        <v>0</v>
      </c>
      <c r="JH145">
        <v>0</v>
      </c>
      <c r="JJ145">
        <v>0</v>
      </c>
      <c r="JK145">
        <v>0</v>
      </c>
      <c r="JL145">
        <v>0</v>
      </c>
      <c r="JM145">
        <v>0</v>
      </c>
      <c r="JO145">
        <v>0</v>
      </c>
      <c r="JP145">
        <v>0</v>
      </c>
      <c r="JQ145">
        <v>0</v>
      </c>
      <c r="JR145">
        <v>0</v>
      </c>
      <c r="JS145">
        <v>0</v>
      </c>
      <c r="JT145">
        <v>0</v>
      </c>
      <c r="JU145">
        <v>0</v>
      </c>
      <c r="JW145">
        <v>0</v>
      </c>
      <c r="JX145">
        <v>0</v>
      </c>
      <c r="JY145">
        <v>0</v>
      </c>
      <c r="JZ145">
        <v>0</v>
      </c>
      <c r="KD145">
        <v>0</v>
      </c>
      <c r="KE145">
        <v>7559</v>
      </c>
      <c r="KG145">
        <v>0</v>
      </c>
      <c r="KH145">
        <v>0</v>
      </c>
      <c r="KI145">
        <v>0</v>
      </c>
      <c r="KJ145">
        <v>8</v>
      </c>
      <c r="KK145">
        <v>0</v>
      </c>
      <c r="KL145">
        <v>4972</v>
      </c>
      <c r="KM145">
        <v>0</v>
      </c>
      <c r="KN145">
        <v>0</v>
      </c>
      <c r="KO145">
        <v>0</v>
      </c>
      <c r="KP145">
        <v>0</v>
      </c>
      <c r="KQ145">
        <v>0</v>
      </c>
      <c r="KS145">
        <v>0</v>
      </c>
      <c r="KT145">
        <v>0</v>
      </c>
      <c r="KU145">
        <v>0</v>
      </c>
      <c r="KW145">
        <v>0</v>
      </c>
      <c r="KX145">
        <v>0</v>
      </c>
      <c r="KY145">
        <v>0</v>
      </c>
      <c r="KZ145">
        <v>0</v>
      </c>
      <c r="LA145">
        <v>0</v>
      </c>
      <c r="LB145">
        <v>0</v>
      </c>
      <c r="LD145">
        <v>0</v>
      </c>
      <c r="LE145">
        <v>0</v>
      </c>
      <c r="LF145">
        <v>0</v>
      </c>
      <c r="LG145">
        <v>0</v>
      </c>
      <c r="LH145">
        <v>0</v>
      </c>
      <c r="LI145">
        <v>0</v>
      </c>
      <c r="LJ145">
        <v>105.14500000000001</v>
      </c>
      <c r="LK145">
        <v>1</v>
      </c>
      <c r="LL145">
        <v>33540</v>
      </c>
      <c r="LM145">
        <v>2219</v>
      </c>
      <c r="LN145">
        <v>0</v>
      </c>
      <c r="LO145">
        <v>0</v>
      </c>
      <c r="LP145">
        <v>0</v>
      </c>
      <c r="LQ145">
        <v>0</v>
      </c>
      <c r="LR145">
        <v>0</v>
      </c>
      <c r="LS145">
        <v>0</v>
      </c>
      <c r="LT145">
        <v>0</v>
      </c>
      <c r="LU145">
        <v>0</v>
      </c>
      <c r="LV145">
        <v>0</v>
      </c>
      <c r="LW145">
        <v>0</v>
      </c>
      <c r="LX145">
        <v>0</v>
      </c>
      <c r="LY145">
        <v>0</v>
      </c>
      <c r="LZ145">
        <v>0</v>
      </c>
      <c r="MA145">
        <v>0</v>
      </c>
      <c r="MB145">
        <v>0</v>
      </c>
      <c r="MC145">
        <v>0</v>
      </c>
      <c r="MD145">
        <v>0</v>
      </c>
      <c r="ME145">
        <v>0</v>
      </c>
      <c r="MF145">
        <v>0</v>
      </c>
      <c r="MG145">
        <v>2106528</v>
      </c>
      <c r="MH145">
        <v>0</v>
      </c>
      <c r="MI145">
        <v>0</v>
      </c>
      <c r="MJ145">
        <v>0</v>
      </c>
      <c r="MK145">
        <v>0</v>
      </c>
      <c r="ML145">
        <v>0</v>
      </c>
    </row>
    <row r="146" spans="1:350" customFormat="1" x14ac:dyDescent="0.3">
      <c r="A146">
        <v>45755</v>
      </c>
      <c r="B146" s="4">
        <v>174801</v>
      </c>
      <c r="C146">
        <v>9</v>
      </c>
      <c r="D146">
        <v>2026</v>
      </c>
      <c r="E146">
        <v>6215</v>
      </c>
      <c r="F146">
        <v>0</v>
      </c>
      <c r="G146">
        <v>246.358</v>
      </c>
      <c r="H146">
        <v>238.21100000000001</v>
      </c>
      <c r="I146">
        <v>238.21100000000001</v>
      </c>
      <c r="J146">
        <v>246.358</v>
      </c>
      <c r="K146">
        <v>0</v>
      </c>
      <c r="L146">
        <v>6215</v>
      </c>
      <c r="M146">
        <v>0</v>
      </c>
      <c r="N146">
        <v>0</v>
      </c>
      <c r="P146">
        <v>246.42500000000001</v>
      </c>
      <c r="Q146">
        <v>0</v>
      </c>
      <c r="R146">
        <v>116100</v>
      </c>
      <c r="S146">
        <v>471.13900000000001</v>
      </c>
      <c r="U146">
        <v>0</v>
      </c>
      <c r="V146">
        <v>6.9670000000000005</v>
      </c>
      <c r="W146">
        <v>4330</v>
      </c>
      <c r="X146">
        <v>4330</v>
      </c>
      <c r="Z146">
        <v>0</v>
      </c>
      <c r="AC146">
        <v>0</v>
      </c>
      <c r="AD146" t="s">
        <v>427</v>
      </c>
      <c r="AE146">
        <v>0</v>
      </c>
      <c r="AH146">
        <v>0</v>
      </c>
      <c r="AI146">
        <v>0</v>
      </c>
      <c r="AJ146">
        <v>6215</v>
      </c>
      <c r="AK146" t="s">
        <v>753</v>
      </c>
      <c r="AL146" t="s">
        <v>563</v>
      </c>
      <c r="AM146">
        <v>0</v>
      </c>
      <c r="AN146">
        <v>0</v>
      </c>
      <c r="AO146">
        <v>0</v>
      </c>
      <c r="AP146">
        <v>0</v>
      </c>
      <c r="AQ146">
        <v>0</v>
      </c>
      <c r="AS146">
        <v>0</v>
      </c>
      <c r="AT146">
        <v>0</v>
      </c>
      <c r="AU146">
        <v>0</v>
      </c>
      <c r="AV146">
        <v>0</v>
      </c>
      <c r="AW146">
        <v>2327372</v>
      </c>
      <c r="AX146">
        <v>2288578</v>
      </c>
      <c r="AY146">
        <v>0</v>
      </c>
      <c r="AZ146">
        <v>116100</v>
      </c>
      <c r="BA146">
        <v>0</v>
      </c>
      <c r="BB146">
        <v>0</v>
      </c>
      <c r="BC146">
        <v>0</v>
      </c>
      <c r="BD146">
        <v>0</v>
      </c>
      <c r="BE146">
        <v>0</v>
      </c>
      <c r="BF146">
        <v>2050502</v>
      </c>
      <c r="BG146">
        <v>0</v>
      </c>
      <c r="BJ146">
        <v>0</v>
      </c>
      <c r="BK146">
        <v>0</v>
      </c>
      <c r="BL146">
        <v>0</v>
      </c>
      <c r="BM146">
        <v>0</v>
      </c>
      <c r="BN146">
        <v>0</v>
      </c>
      <c r="BO146">
        <v>0</v>
      </c>
      <c r="BP146">
        <v>0</v>
      </c>
      <c r="BQ146">
        <v>888</v>
      </c>
      <c r="BS146">
        <v>0</v>
      </c>
      <c r="BT146">
        <v>0</v>
      </c>
      <c r="BU146">
        <v>0</v>
      </c>
      <c r="BV146">
        <v>0</v>
      </c>
      <c r="BW146">
        <v>0</v>
      </c>
      <c r="BY146">
        <v>0</v>
      </c>
      <c r="CA146">
        <v>0</v>
      </c>
      <c r="CB146">
        <v>0</v>
      </c>
      <c r="CC146">
        <v>0</v>
      </c>
      <c r="CD146">
        <v>0</v>
      </c>
      <c r="CE146">
        <v>0</v>
      </c>
      <c r="CF146">
        <v>0</v>
      </c>
      <c r="CG146">
        <v>0</v>
      </c>
      <c r="CH146">
        <v>39218</v>
      </c>
      <c r="CI146">
        <v>0</v>
      </c>
      <c r="CJ146">
        <v>4</v>
      </c>
      <c r="CK146">
        <v>0</v>
      </c>
      <c r="CL146">
        <v>0</v>
      </c>
      <c r="CN146">
        <v>0</v>
      </c>
      <c r="CO146">
        <v>1</v>
      </c>
      <c r="CP146">
        <v>0</v>
      </c>
      <c r="CQ146">
        <v>0</v>
      </c>
      <c r="CR146">
        <v>246.358</v>
      </c>
      <c r="CS146">
        <v>0</v>
      </c>
      <c r="CT146">
        <v>0</v>
      </c>
      <c r="CU146">
        <v>0</v>
      </c>
      <c r="CV146">
        <v>0</v>
      </c>
      <c r="CW146">
        <v>0</v>
      </c>
      <c r="CX146">
        <v>0</v>
      </c>
      <c r="CY146">
        <v>0</v>
      </c>
      <c r="CZ146">
        <v>0</v>
      </c>
      <c r="DB146">
        <v>1480481</v>
      </c>
      <c r="DC146">
        <v>0</v>
      </c>
      <c r="DD146">
        <v>0</v>
      </c>
      <c r="DE146">
        <v>34183</v>
      </c>
      <c r="DF146">
        <v>34183</v>
      </c>
      <c r="DG146">
        <v>5.5</v>
      </c>
      <c r="DH146">
        <v>0</v>
      </c>
      <c r="DI146">
        <v>0</v>
      </c>
      <c r="DK146">
        <v>3893</v>
      </c>
      <c r="DL146">
        <v>0</v>
      </c>
      <c r="DM146">
        <v>159295</v>
      </c>
      <c r="DN146">
        <v>424</v>
      </c>
      <c r="DO146">
        <v>0</v>
      </c>
      <c r="DP146">
        <v>0</v>
      </c>
      <c r="DQ146">
        <v>0</v>
      </c>
      <c r="DR146">
        <v>0</v>
      </c>
      <c r="DS146">
        <v>0</v>
      </c>
      <c r="DT146">
        <v>0</v>
      </c>
      <c r="DU146">
        <v>0</v>
      </c>
      <c r="DV146">
        <v>0</v>
      </c>
      <c r="DW146">
        <v>0</v>
      </c>
      <c r="DX146">
        <v>0</v>
      </c>
      <c r="DY146">
        <v>0</v>
      </c>
      <c r="DZ146">
        <v>0</v>
      </c>
      <c r="EA146">
        <v>0</v>
      </c>
      <c r="EB146">
        <v>0</v>
      </c>
      <c r="EC146">
        <v>0</v>
      </c>
      <c r="ED146">
        <v>0</v>
      </c>
      <c r="EE146">
        <v>0</v>
      </c>
      <c r="EF146">
        <v>0</v>
      </c>
      <c r="EG146">
        <v>0</v>
      </c>
      <c r="EH146">
        <v>159719</v>
      </c>
      <c r="EI146">
        <v>0</v>
      </c>
      <c r="EJ146">
        <v>0</v>
      </c>
      <c r="EK146">
        <v>7.5180000000000007</v>
      </c>
      <c r="EL146">
        <v>0</v>
      </c>
      <c r="EM146">
        <v>0</v>
      </c>
      <c r="EN146">
        <v>0.629</v>
      </c>
      <c r="EO146">
        <v>0</v>
      </c>
      <c r="EP146">
        <v>0</v>
      </c>
      <c r="EQ146">
        <v>8.1470000000000002</v>
      </c>
      <c r="ER146">
        <v>0</v>
      </c>
      <c r="ES146">
        <v>25.699000000000002</v>
      </c>
      <c r="ET146">
        <v>0</v>
      </c>
      <c r="EV146">
        <v>0</v>
      </c>
      <c r="EW146">
        <v>0</v>
      </c>
      <c r="EX146">
        <v>0</v>
      </c>
      <c r="EZ146">
        <v>1934402</v>
      </c>
      <c r="FA146">
        <v>0</v>
      </c>
      <c r="FB146">
        <v>2050078</v>
      </c>
      <c r="FC146">
        <v>0</v>
      </c>
      <c r="FD146">
        <v>0</v>
      </c>
      <c r="FE146">
        <v>301818</v>
      </c>
      <c r="FF146">
        <v>52358</v>
      </c>
      <c r="FG146">
        <v>7.0629999999999998E-2</v>
      </c>
      <c r="FH146">
        <v>3.1918000000000002E-2</v>
      </c>
      <c r="FI146">
        <v>0</v>
      </c>
      <c r="FJ146">
        <v>0</v>
      </c>
      <c r="FK146">
        <v>329.928</v>
      </c>
      <c r="FL146">
        <v>2443472</v>
      </c>
      <c r="FM146">
        <v>0</v>
      </c>
      <c r="FN146">
        <v>0</v>
      </c>
      <c r="FO146">
        <v>0</v>
      </c>
      <c r="FP146">
        <v>0</v>
      </c>
      <c r="FQ146">
        <v>0</v>
      </c>
      <c r="FR146">
        <v>0</v>
      </c>
      <c r="FS146">
        <v>0</v>
      </c>
      <c r="FT146">
        <v>0</v>
      </c>
      <c r="FU146">
        <v>0</v>
      </c>
      <c r="FV146">
        <v>0</v>
      </c>
      <c r="FW146">
        <v>0</v>
      </c>
      <c r="FX146">
        <v>0</v>
      </c>
      <c r="FY146">
        <v>0</v>
      </c>
      <c r="GB146">
        <v>0</v>
      </c>
      <c r="GC146">
        <v>0</v>
      </c>
      <c r="GD146">
        <v>0</v>
      </c>
      <c r="GF146">
        <v>0</v>
      </c>
      <c r="GG146">
        <v>0</v>
      </c>
      <c r="GH146">
        <v>0</v>
      </c>
      <c r="GI146">
        <v>0</v>
      </c>
      <c r="GK146">
        <v>0</v>
      </c>
      <c r="GL146">
        <v>0</v>
      </c>
      <c r="GM146">
        <v>0</v>
      </c>
      <c r="GN146">
        <v>0</v>
      </c>
      <c r="GO146">
        <v>0</v>
      </c>
      <c r="GQ146">
        <v>0</v>
      </c>
      <c r="GR146">
        <v>0</v>
      </c>
      <c r="GS146">
        <v>0</v>
      </c>
      <c r="GT146">
        <v>0</v>
      </c>
      <c r="HB146">
        <v>379934357</v>
      </c>
      <c r="HC146">
        <v>3.9798E-2</v>
      </c>
      <c r="HD146">
        <v>39218</v>
      </c>
      <c r="HE146">
        <v>0</v>
      </c>
      <c r="HF146">
        <v>320156</v>
      </c>
      <c r="HG146">
        <v>3729</v>
      </c>
      <c r="HH146">
        <v>9134</v>
      </c>
      <c r="HI146">
        <v>0</v>
      </c>
      <c r="HJ146">
        <v>38770</v>
      </c>
      <c r="HK146">
        <v>0</v>
      </c>
      <c r="HL146">
        <v>0</v>
      </c>
      <c r="HM146">
        <v>0</v>
      </c>
      <c r="HN146">
        <v>0</v>
      </c>
      <c r="HO146">
        <v>0</v>
      </c>
      <c r="HP146">
        <v>0</v>
      </c>
      <c r="HQ146">
        <v>0</v>
      </c>
      <c r="HR146">
        <v>0</v>
      </c>
      <c r="HS146">
        <v>1933978</v>
      </c>
      <c r="HT146">
        <v>52358</v>
      </c>
      <c r="HW146">
        <v>0</v>
      </c>
      <c r="HX146">
        <v>2</v>
      </c>
      <c r="HY146">
        <v>7</v>
      </c>
      <c r="HZ146">
        <v>7</v>
      </c>
      <c r="IA146">
        <v>1</v>
      </c>
      <c r="IB146">
        <v>5</v>
      </c>
      <c r="IC146">
        <v>22</v>
      </c>
      <c r="ID146">
        <v>0</v>
      </c>
      <c r="IE146">
        <v>0</v>
      </c>
      <c r="IF146">
        <v>0</v>
      </c>
      <c r="IG146">
        <v>6</v>
      </c>
      <c r="IH146">
        <v>14.697000000000001</v>
      </c>
      <c r="II146">
        <v>0</v>
      </c>
      <c r="IJ146">
        <v>6.9670000000000005</v>
      </c>
      <c r="IK146">
        <v>0</v>
      </c>
      <c r="IL146">
        <v>0</v>
      </c>
      <c r="IM146">
        <v>0</v>
      </c>
      <c r="IN146">
        <v>0</v>
      </c>
      <c r="IO146">
        <v>0</v>
      </c>
      <c r="IP146">
        <v>0</v>
      </c>
      <c r="IQ146">
        <v>6.9670000000000005</v>
      </c>
      <c r="IR146">
        <v>4330</v>
      </c>
      <c r="IS146">
        <v>0</v>
      </c>
      <c r="IT146">
        <v>0</v>
      </c>
      <c r="IU146">
        <v>0</v>
      </c>
      <c r="IV146">
        <v>0</v>
      </c>
      <c r="IW146">
        <v>6215</v>
      </c>
      <c r="IX146">
        <v>0</v>
      </c>
      <c r="IY146">
        <v>0</v>
      </c>
      <c r="IZ146">
        <v>0</v>
      </c>
      <c r="JA146">
        <v>0</v>
      </c>
      <c r="JB146">
        <v>0</v>
      </c>
      <c r="JC146">
        <v>0</v>
      </c>
      <c r="JD146">
        <v>0</v>
      </c>
      <c r="JE146">
        <v>0</v>
      </c>
      <c r="JF146">
        <v>0</v>
      </c>
      <c r="JG146">
        <v>0</v>
      </c>
      <c r="JH146">
        <v>0</v>
      </c>
      <c r="JJ146">
        <v>0</v>
      </c>
      <c r="JK146">
        <v>0</v>
      </c>
      <c r="JL146">
        <v>0</v>
      </c>
      <c r="JM146">
        <v>0</v>
      </c>
      <c r="JO146">
        <v>0</v>
      </c>
      <c r="JP146">
        <v>0</v>
      </c>
      <c r="JQ146">
        <v>0</v>
      </c>
      <c r="JR146">
        <v>0</v>
      </c>
      <c r="JS146">
        <v>0</v>
      </c>
      <c r="JT146">
        <v>0</v>
      </c>
      <c r="JU146">
        <v>0</v>
      </c>
      <c r="JW146">
        <v>0</v>
      </c>
      <c r="JX146">
        <v>0</v>
      </c>
      <c r="JY146">
        <v>0</v>
      </c>
      <c r="JZ146">
        <v>0</v>
      </c>
      <c r="KD146">
        <v>0</v>
      </c>
      <c r="KE146">
        <v>7559</v>
      </c>
      <c r="KG146">
        <v>0</v>
      </c>
      <c r="KH146">
        <v>0</v>
      </c>
      <c r="KI146">
        <v>0</v>
      </c>
      <c r="KJ146">
        <v>4</v>
      </c>
      <c r="KK146">
        <v>2</v>
      </c>
      <c r="KL146">
        <v>2486</v>
      </c>
      <c r="KM146">
        <v>1243</v>
      </c>
      <c r="KN146">
        <v>0</v>
      </c>
      <c r="KO146">
        <v>0</v>
      </c>
      <c r="KP146">
        <v>0</v>
      </c>
      <c r="KQ146">
        <v>0</v>
      </c>
      <c r="KS146">
        <v>0</v>
      </c>
      <c r="KT146">
        <v>0</v>
      </c>
      <c r="KU146">
        <v>0</v>
      </c>
      <c r="KW146">
        <v>0</v>
      </c>
      <c r="KX146">
        <v>0</v>
      </c>
      <c r="KY146">
        <v>0</v>
      </c>
      <c r="KZ146">
        <v>0</v>
      </c>
      <c r="LA146">
        <v>0</v>
      </c>
      <c r="LB146">
        <v>0</v>
      </c>
      <c r="LD146">
        <v>0</v>
      </c>
      <c r="LE146">
        <v>0</v>
      </c>
      <c r="LF146">
        <v>0</v>
      </c>
      <c r="LG146">
        <v>0</v>
      </c>
      <c r="LH146">
        <v>0</v>
      </c>
      <c r="LI146">
        <v>0</v>
      </c>
      <c r="LJ146">
        <v>247.87200000000001</v>
      </c>
      <c r="LK146">
        <v>1</v>
      </c>
      <c r="LL146">
        <v>33540</v>
      </c>
      <c r="LM146">
        <v>5230</v>
      </c>
      <c r="LN146">
        <v>0</v>
      </c>
      <c r="LO146">
        <v>0</v>
      </c>
      <c r="LP146">
        <v>0</v>
      </c>
      <c r="LQ146">
        <v>0</v>
      </c>
      <c r="LR146">
        <v>0</v>
      </c>
      <c r="LS146">
        <v>0</v>
      </c>
      <c r="LT146">
        <v>0</v>
      </c>
      <c r="LU146">
        <v>0</v>
      </c>
      <c r="LV146">
        <v>0</v>
      </c>
      <c r="LW146">
        <v>0</v>
      </c>
      <c r="LX146">
        <v>0</v>
      </c>
      <c r="LY146">
        <v>0</v>
      </c>
      <c r="LZ146">
        <v>0</v>
      </c>
      <c r="MA146">
        <v>0</v>
      </c>
      <c r="MB146">
        <v>0</v>
      </c>
      <c r="MC146">
        <v>0</v>
      </c>
      <c r="MD146">
        <v>0</v>
      </c>
      <c r="ME146">
        <v>0</v>
      </c>
      <c r="MF146">
        <v>0</v>
      </c>
      <c r="MG146">
        <v>2327372</v>
      </c>
      <c r="MH146">
        <v>0</v>
      </c>
      <c r="MI146">
        <v>0</v>
      </c>
      <c r="MJ146">
        <v>0</v>
      </c>
      <c r="MK146">
        <v>0</v>
      </c>
      <c r="ML146">
        <v>0</v>
      </c>
    </row>
    <row r="147" spans="1:350" customFormat="1" x14ac:dyDescent="0.3">
      <c r="A147">
        <v>45755</v>
      </c>
      <c r="B147" s="4">
        <v>178801</v>
      </c>
      <c r="C147">
        <v>9</v>
      </c>
      <c r="D147">
        <v>2026</v>
      </c>
      <c r="E147">
        <v>6215</v>
      </c>
      <c r="F147">
        <v>0</v>
      </c>
      <c r="G147">
        <v>133.30799999999999</v>
      </c>
      <c r="H147">
        <v>132.762</v>
      </c>
      <c r="I147">
        <v>132.762</v>
      </c>
      <c r="J147">
        <v>133.30799999999999</v>
      </c>
      <c r="K147">
        <v>0</v>
      </c>
      <c r="L147">
        <v>6215</v>
      </c>
      <c r="M147">
        <v>0</v>
      </c>
      <c r="N147">
        <v>0</v>
      </c>
      <c r="P147">
        <v>133.917</v>
      </c>
      <c r="Q147">
        <v>0</v>
      </c>
      <c r="R147">
        <v>63094</v>
      </c>
      <c r="S147">
        <v>471.13900000000001</v>
      </c>
      <c r="U147">
        <v>0</v>
      </c>
      <c r="V147">
        <v>17.257000000000001</v>
      </c>
      <c r="W147">
        <v>10725</v>
      </c>
      <c r="X147">
        <v>10725</v>
      </c>
      <c r="Z147">
        <v>0</v>
      </c>
      <c r="AC147">
        <v>0</v>
      </c>
      <c r="AD147" t="s">
        <v>427</v>
      </c>
      <c r="AE147">
        <v>0</v>
      </c>
      <c r="AH147">
        <v>0</v>
      </c>
      <c r="AI147">
        <v>0</v>
      </c>
      <c r="AJ147">
        <v>6215</v>
      </c>
      <c r="AK147" t="s">
        <v>753</v>
      </c>
      <c r="AL147" t="s">
        <v>564</v>
      </c>
      <c r="AM147">
        <v>0</v>
      </c>
      <c r="AN147">
        <v>0</v>
      </c>
      <c r="AO147">
        <v>0</v>
      </c>
      <c r="AP147">
        <v>0</v>
      </c>
      <c r="AQ147">
        <v>0</v>
      </c>
      <c r="AS147">
        <v>0</v>
      </c>
      <c r="AT147">
        <v>0</v>
      </c>
      <c r="AU147">
        <v>0</v>
      </c>
      <c r="AV147">
        <v>0</v>
      </c>
      <c r="AW147">
        <v>1647832</v>
      </c>
      <c r="AX147">
        <v>1626975</v>
      </c>
      <c r="AY147">
        <v>0</v>
      </c>
      <c r="AZ147">
        <v>63094</v>
      </c>
      <c r="BA147">
        <v>12.75</v>
      </c>
      <c r="BB147">
        <v>0</v>
      </c>
      <c r="BC147">
        <v>0</v>
      </c>
      <c r="BD147">
        <v>0</v>
      </c>
      <c r="BE147">
        <v>0</v>
      </c>
      <c r="BF147">
        <v>1441144</v>
      </c>
      <c r="BG147">
        <v>0</v>
      </c>
      <c r="BJ147">
        <v>0</v>
      </c>
      <c r="BK147">
        <v>0</v>
      </c>
      <c r="BL147">
        <v>0</v>
      </c>
      <c r="BM147">
        <v>0</v>
      </c>
      <c r="BN147">
        <v>0</v>
      </c>
      <c r="BO147">
        <v>0</v>
      </c>
      <c r="BP147">
        <v>0</v>
      </c>
      <c r="BQ147">
        <v>907</v>
      </c>
      <c r="BS147">
        <v>0</v>
      </c>
      <c r="BT147">
        <v>0</v>
      </c>
      <c r="BU147">
        <v>0</v>
      </c>
      <c r="BV147">
        <v>0</v>
      </c>
      <c r="BW147">
        <v>0</v>
      </c>
      <c r="BY147">
        <v>0</v>
      </c>
      <c r="CA147">
        <v>0</v>
      </c>
      <c r="CB147">
        <v>0</v>
      </c>
      <c r="CC147">
        <v>0</v>
      </c>
      <c r="CD147">
        <v>0</v>
      </c>
      <c r="CE147">
        <v>0</v>
      </c>
      <c r="CF147">
        <v>0</v>
      </c>
      <c r="CG147">
        <v>0</v>
      </c>
      <c r="CH147">
        <v>21222</v>
      </c>
      <c r="CI147">
        <v>0</v>
      </c>
      <c r="CJ147">
        <v>4</v>
      </c>
      <c r="CK147">
        <v>0</v>
      </c>
      <c r="CL147">
        <v>0</v>
      </c>
      <c r="CN147">
        <v>0</v>
      </c>
      <c r="CO147">
        <v>1</v>
      </c>
      <c r="CP147">
        <v>0</v>
      </c>
      <c r="CQ147">
        <v>1.333</v>
      </c>
      <c r="CR147">
        <v>133.30799999999999</v>
      </c>
      <c r="CS147">
        <v>0</v>
      </c>
      <c r="CT147">
        <v>0</v>
      </c>
      <c r="CU147">
        <v>0</v>
      </c>
      <c r="CV147">
        <v>0</v>
      </c>
      <c r="CW147">
        <v>0</v>
      </c>
      <c r="CX147">
        <v>0</v>
      </c>
      <c r="CY147">
        <v>0</v>
      </c>
      <c r="CZ147">
        <v>0</v>
      </c>
      <c r="DB147">
        <v>825116</v>
      </c>
      <c r="DC147">
        <v>0</v>
      </c>
      <c r="DD147">
        <v>0</v>
      </c>
      <c r="DE147">
        <v>220166</v>
      </c>
      <c r="DF147">
        <v>220166</v>
      </c>
      <c r="DG147">
        <v>35.425000000000004</v>
      </c>
      <c r="DH147">
        <v>0</v>
      </c>
      <c r="DI147">
        <v>0</v>
      </c>
      <c r="DK147">
        <v>4195</v>
      </c>
      <c r="DL147">
        <v>0</v>
      </c>
      <c r="DM147">
        <v>137069</v>
      </c>
      <c r="DN147">
        <v>365</v>
      </c>
      <c r="DO147">
        <v>0</v>
      </c>
      <c r="DP147">
        <v>0</v>
      </c>
      <c r="DQ147">
        <v>0</v>
      </c>
      <c r="DR147">
        <v>0</v>
      </c>
      <c r="DS147">
        <v>0</v>
      </c>
      <c r="DT147">
        <v>0</v>
      </c>
      <c r="DU147">
        <v>0</v>
      </c>
      <c r="DV147">
        <v>0</v>
      </c>
      <c r="DW147">
        <v>0</v>
      </c>
      <c r="DX147">
        <v>0</v>
      </c>
      <c r="DY147">
        <v>0</v>
      </c>
      <c r="DZ147">
        <v>0</v>
      </c>
      <c r="EA147">
        <v>0</v>
      </c>
      <c r="EB147">
        <v>0</v>
      </c>
      <c r="EC147">
        <v>16.855</v>
      </c>
      <c r="ED147">
        <v>120467</v>
      </c>
      <c r="EE147">
        <v>0</v>
      </c>
      <c r="EF147">
        <v>0</v>
      </c>
      <c r="EG147">
        <v>0</v>
      </c>
      <c r="EH147">
        <v>16967</v>
      </c>
      <c r="EI147">
        <v>0</v>
      </c>
      <c r="EJ147">
        <v>0</v>
      </c>
      <c r="EK147">
        <v>0</v>
      </c>
      <c r="EL147">
        <v>0</v>
      </c>
      <c r="EM147">
        <v>0</v>
      </c>
      <c r="EN147">
        <v>0.54600000000000004</v>
      </c>
      <c r="EO147">
        <v>0</v>
      </c>
      <c r="EP147">
        <v>0</v>
      </c>
      <c r="EQ147">
        <v>0.54600000000000004</v>
      </c>
      <c r="ER147">
        <v>0</v>
      </c>
      <c r="ES147">
        <v>2.73</v>
      </c>
      <c r="ET147">
        <v>0</v>
      </c>
      <c r="EV147">
        <v>0</v>
      </c>
      <c r="EW147">
        <v>0</v>
      </c>
      <c r="EX147">
        <v>0</v>
      </c>
      <c r="EZ147">
        <v>1378050</v>
      </c>
      <c r="FA147">
        <v>0</v>
      </c>
      <c r="FB147">
        <v>1440779</v>
      </c>
      <c r="FC147">
        <v>0</v>
      </c>
      <c r="FD147">
        <v>0</v>
      </c>
      <c r="FE147">
        <v>212126</v>
      </c>
      <c r="FF147">
        <v>36799</v>
      </c>
      <c r="FG147">
        <v>7.0629999999999998E-2</v>
      </c>
      <c r="FH147">
        <v>3.1918000000000002E-2</v>
      </c>
      <c r="FI147">
        <v>0</v>
      </c>
      <c r="FJ147">
        <v>0</v>
      </c>
      <c r="FK147">
        <v>231.88200000000001</v>
      </c>
      <c r="FL147">
        <v>1710926</v>
      </c>
      <c r="FM147">
        <v>0</v>
      </c>
      <c r="FN147">
        <v>0</v>
      </c>
      <c r="FO147">
        <v>0</v>
      </c>
      <c r="FP147">
        <v>0</v>
      </c>
      <c r="FQ147">
        <v>0</v>
      </c>
      <c r="FR147">
        <v>0</v>
      </c>
      <c r="FS147">
        <v>0</v>
      </c>
      <c r="FT147">
        <v>0</v>
      </c>
      <c r="FU147">
        <v>0</v>
      </c>
      <c r="FV147">
        <v>0</v>
      </c>
      <c r="FW147">
        <v>0</v>
      </c>
      <c r="FX147">
        <v>0</v>
      </c>
      <c r="FY147">
        <v>0</v>
      </c>
      <c r="GB147">
        <v>0</v>
      </c>
      <c r="GC147">
        <v>0</v>
      </c>
      <c r="GD147">
        <v>0</v>
      </c>
      <c r="GF147">
        <v>0</v>
      </c>
      <c r="GG147">
        <v>0</v>
      </c>
      <c r="GH147">
        <v>0</v>
      </c>
      <c r="GI147">
        <v>0</v>
      </c>
      <c r="GK147">
        <v>0</v>
      </c>
      <c r="GL147">
        <v>0</v>
      </c>
      <c r="GM147">
        <v>0</v>
      </c>
      <c r="GN147">
        <v>0</v>
      </c>
      <c r="GO147">
        <v>0</v>
      </c>
      <c r="GQ147">
        <v>0</v>
      </c>
      <c r="GR147">
        <v>0</v>
      </c>
      <c r="GS147">
        <v>0</v>
      </c>
      <c r="GT147">
        <v>0</v>
      </c>
      <c r="HB147">
        <v>379934357</v>
      </c>
      <c r="HC147">
        <v>3.9798E-2</v>
      </c>
      <c r="HD147">
        <v>21222</v>
      </c>
      <c r="HE147">
        <v>0</v>
      </c>
      <c r="HF147">
        <v>178432</v>
      </c>
      <c r="HG147">
        <v>5594</v>
      </c>
      <c r="HH147">
        <v>27091</v>
      </c>
      <c r="HI147">
        <v>0</v>
      </c>
      <c r="HJ147">
        <v>36586</v>
      </c>
      <c r="HK147">
        <v>0</v>
      </c>
      <c r="HL147">
        <v>0</v>
      </c>
      <c r="HM147">
        <v>0</v>
      </c>
      <c r="HN147">
        <v>0</v>
      </c>
      <c r="HO147">
        <v>0</v>
      </c>
      <c r="HP147">
        <v>0</v>
      </c>
      <c r="HQ147">
        <v>0</v>
      </c>
      <c r="HR147">
        <v>0</v>
      </c>
      <c r="HS147">
        <v>1377685</v>
      </c>
      <c r="HT147">
        <v>36799</v>
      </c>
      <c r="HW147">
        <v>0</v>
      </c>
      <c r="HX147">
        <v>5</v>
      </c>
      <c r="HY147">
        <v>4</v>
      </c>
      <c r="HZ147">
        <v>33</v>
      </c>
      <c r="IA147">
        <v>38</v>
      </c>
      <c r="IB147">
        <v>55</v>
      </c>
      <c r="IC147">
        <v>135</v>
      </c>
      <c r="ID147">
        <v>0</v>
      </c>
      <c r="IE147">
        <v>0</v>
      </c>
      <c r="IF147">
        <v>0</v>
      </c>
      <c r="IG147">
        <v>9</v>
      </c>
      <c r="IH147">
        <v>43.59</v>
      </c>
      <c r="II147">
        <v>0</v>
      </c>
      <c r="IJ147">
        <v>17.257000000000001</v>
      </c>
      <c r="IK147">
        <v>0</v>
      </c>
      <c r="IL147">
        <v>0</v>
      </c>
      <c r="IM147">
        <v>0</v>
      </c>
      <c r="IN147">
        <v>0</v>
      </c>
      <c r="IO147">
        <v>0</v>
      </c>
      <c r="IP147">
        <v>0</v>
      </c>
      <c r="IQ147">
        <v>17.257000000000001</v>
      </c>
      <c r="IR147">
        <v>10725</v>
      </c>
      <c r="IS147">
        <v>0</v>
      </c>
      <c r="IT147">
        <v>0</v>
      </c>
      <c r="IU147">
        <v>0</v>
      </c>
      <c r="IV147">
        <v>0</v>
      </c>
      <c r="IW147">
        <v>6215</v>
      </c>
      <c r="IX147">
        <v>0</v>
      </c>
      <c r="IY147">
        <v>0</v>
      </c>
      <c r="IZ147">
        <v>0</v>
      </c>
      <c r="JA147">
        <v>0</v>
      </c>
      <c r="JB147">
        <v>0</v>
      </c>
      <c r="JC147">
        <v>0</v>
      </c>
      <c r="JD147">
        <v>0</v>
      </c>
      <c r="JE147">
        <v>0</v>
      </c>
      <c r="JF147">
        <v>0</v>
      </c>
      <c r="JG147">
        <v>0</v>
      </c>
      <c r="JH147">
        <v>0</v>
      </c>
      <c r="JJ147">
        <v>0</v>
      </c>
      <c r="JK147">
        <v>0</v>
      </c>
      <c r="JL147">
        <v>0</v>
      </c>
      <c r="JM147">
        <v>0</v>
      </c>
      <c r="JO147">
        <v>0</v>
      </c>
      <c r="JP147">
        <v>0</v>
      </c>
      <c r="JQ147">
        <v>0</v>
      </c>
      <c r="JR147">
        <v>0</v>
      </c>
      <c r="JS147">
        <v>0</v>
      </c>
      <c r="JT147">
        <v>0</v>
      </c>
      <c r="JU147">
        <v>0</v>
      </c>
      <c r="JW147">
        <v>0</v>
      </c>
      <c r="JX147">
        <v>0</v>
      </c>
      <c r="JY147">
        <v>0</v>
      </c>
      <c r="JZ147">
        <v>0</v>
      </c>
      <c r="KD147">
        <v>0</v>
      </c>
      <c r="KE147">
        <v>7559</v>
      </c>
      <c r="KG147">
        <v>0</v>
      </c>
      <c r="KH147">
        <v>0</v>
      </c>
      <c r="KI147">
        <v>0</v>
      </c>
      <c r="KJ147">
        <v>9</v>
      </c>
      <c r="KK147">
        <v>0</v>
      </c>
      <c r="KL147">
        <v>5594</v>
      </c>
      <c r="KM147">
        <v>0</v>
      </c>
      <c r="KN147">
        <v>0</v>
      </c>
      <c r="KO147">
        <v>0</v>
      </c>
      <c r="KP147">
        <v>0</v>
      </c>
      <c r="KQ147">
        <v>0</v>
      </c>
      <c r="KS147">
        <v>0</v>
      </c>
      <c r="KT147">
        <v>0</v>
      </c>
      <c r="KU147">
        <v>0</v>
      </c>
      <c r="KW147">
        <v>0</v>
      </c>
      <c r="KX147">
        <v>0</v>
      </c>
      <c r="KY147">
        <v>0</v>
      </c>
      <c r="KZ147">
        <v>0</v>
      </c>
      <c r="LA147">
        <v>0</v>
      </c>
      <c r="LB147">
        <v>0</v>
      </c>
      <c r="LD147">
        <v>0</v>
      </c>
      <c r="LE147">
        <v>0</v>
      </c>
      <c r="LF147">
        <v>0</v>
      </c>
      <c r="LG147">
        <v>0</v>
      </c>
      <c r="LH147">
        <v>0</v>
      </c>
      <c r="LI147">
        <v>0</v>
      </c>
      <c r="LJ147">
        <v>144.35500000000002</v>
      </c>
      <c r="LK147">
        <v>1</v>
      </c>
      <c r="LL147">
        <v>33540</v>
      </c>
      <c r="LM147">
        <v>3046</v>
      </c>
      <c r="LN147">
        <v>0</v>
      </c>
      <c r="LO147">
        <v>0</v>
      </c>
      <c r="LP147">
        <v>0</v>
      </c>
      <c r="LQ147">
        <v>0</v>
      </c>
      <c r="LR147">
        <v>0</v>
      </c>
      <c r="LS147">
        <v>0</v>
      </c>
      <c r="LT147">
        <v>0</v>
      </c>
      <c r="LU147">
        <v>0</v>
      </c>
      <c r="LV147">
        <v>0</v>
      </c>
      <c r="LW147">
        <v>0</v>
      </c>
      <c r="LX147">
        <v>0</v>
      </c>
      <c r="LY147">
        <v>0</v>
      </c>
      <c r="LZ147">
        <v>0</v>
      </c>
      <c r="MA147">
        <v>0</v>
      </c>
      <c r="MB147">
        <v>0</v>
      </c>
      <c r="MC147">
        <v>0</v>
      </c>
      <c r="MD147">
        <v>0</v>
      </c>
      <c r="ME147">
        <v>0</v>
      </c>
      <c r="MF147">
        <v>0</v>
      </c>
      <c r="MG147">
        <v>1647832</v>
      </c>
      <c r="MH147">
        <v>0</v>
      </c>
      <c r="MI147">
        <v>0</v>
      </c>
      <c r="MJ147">
        <v>0</v>
      </c>
      <c r="MK147">
        <v>0</v>
      </c>
      <c r="ML147">
        <v>0</v>
      </c>
    </row>
    <row r="148" spans="1:350" customFormat="1" x14ac:dyDescent="0.3">
      <c r="A148">
        <v>45755</v>
      </c>
      <c r="B148" s="4">
        <v>178807</v>
      </c>
      <c r="C148">
        <v>9</v>
      </c>
      <c r="D148">
        <v>2026</v>
      </c>
      <c r="E148">
        <v>6215</v>
      </c>
      <c r="F148">
        <v>0</v>
      </c>
      <c r="G148">
        <v>131.435</v>
      </c>
      <c r="H148">
        <v>124.05</v>
      </c>
      <c r="I148">
        <v>124.05</v>
      </c>
      <c r="J148">
        <v>131.435</v>
      </c>
      <c r="K148">
        <v>0</v>
      </c>
      <c r="L148">
        <v>6215</v>
      </c>
      <c r="M148">
        <v>0</v>
      </c>
      <c r="N148">
        <v>0</v>
      </c>
      <c r="P148">
        <v>131.68</v>
      </c>
      <c r="Q148">
        <v>0</v>
      </c>
      <c r="R148">
        <v>62040</v>
      </c>
      <c r="S148">
        <v>471.13900000000001</v>
      </c>
      <c r="U148">
        <v>0</v>
      </c>
      <c r="V148">
        <v>3.8050000000000002</v>
      </c>
      <c r="W148">
        <v>2365</v>
      </c>
      <c r="X148">
        <v>2365</v>
      </c>
      <c r="Z148">
        <v>0</v>
      </c>
      <c r="AC148">
        <v>0</v>
      </c>
      <c r="AD148" t="s">
        <v>427</v>
      </c>
      <c r="AE148">
        <v>0</v>
      </c>
      <c r="AH148">
        <v>0</v>
      </c>
      <c r="AI148">
        <v>0</v>
      </c>
      <c r="AJ148">
        <v>6215</v>
      </c>
      <c r="AK148" t="s">
        <v>753</v>
      </c>
      <c r="AL148" t="s">
        <v>565</v>
      </c>
      <c r="AM148">
        <v>0</v>
      </c>
      <c r="AN148">
        <v>0</v>
      </c>
      <c r="AO148">
        <v>0</v>
      </c>
      <c r="AP148">
        <v>0</v>
      </c>
      <c r="AQ148">
        <v>0</v>
      </c>
      <c r="AS148">
        <v>0</v>
      </c>
      <c r="AT148">
        <v>0</v>
      </c>
      <c r="AU148">
        <v>0</v>
      </c>
      <c r="AV148">
        <v>0</v>
      </c>
      <c r="AW148">
        <v>1410544</v>
      </c>
      <c r="AX148">
        <v>1390038</v>
      </c>
      <c r="AY148">
        <v>0</v>
      </c>
      <c r="AZ148">
        <v>62040</v>
      </c>
      <c r="BA148">
        <v>0</v>
      </c>
      <c r="BB148">
        <v>0</v>
      </c>
      <c r="BC148">
        <v>0</v>
      </c>
      <c r="BD148">
        <v>0</v>
      </c>
      <c r="BE148">
        <v>0</v>
      </c>
      <c r="BF148">
        <v>1238206</v>
      </c>
      <c r="BG148">
        <v>0</v>
      </c>
      <c r="BJ148">
        <v>0</v>
      </c>
      <c r="BK148">
        <v>0</v>
      </c>
      <c r="BL148">
        <v>0</v>
      </c>
      <c r="BM148">
        <v>0</v>
      </c>
      <c r="BN148">
        <v>0</v>
      </c>
      <c r="BO148">
        <v>0</v>
      </c>
      <c r="BP148">
        <v>0</v>
      </c>
      <c r="BQ148">
        <v>909</v>
      </c>
      <c r="BS148">
        <v>0</v>
      </c>
      <c r="BT148">
        <v>0</v>
      </c>
      <c r="BU148">
        <v>0</v>
      </c>
      <c r="BV148">
        <v>0</v>
      </c>
      <c r="BW148">
        <v>0</v>
      </c>
      <c r="BY148">
        <v>0</v>
      </c>
      <c r="CA148">
        <v>0</v>
      </c>
      <c r="CB148">
        <v>0</v>
      </c>
      <c r="CC148">
        <v>0</v>
      </c>
      <c r="CD148">
        <v>0</v>
      </c>
      <c r="CE148">
        <v>0</v>
      </c>
      <c r="CF148">
        <v>0</v>
      </c>
      <c r="CG148">
        <v>0</v>
      </c>
      <c r="CH148">
        <v>20923</v>
      </c>
      <c r="CI148">
        <v>0</v>
      </c>
      <c r="CJ148">
        <v>4</v>
      </c>
      <c r="CK148">
        <v>0</v>
      </c>
      <c r="CL148">
        <v>0</v>
      </c>
      <c r="CN148">
        <v>0</v>
      </c>
      <c r="CO148">
        <v>1</v>
      </c>
      <c r="CP148">
        <v>0</v>
      </c>
      <c r="CQ148">
        <v>0</v>
      </c>
      <c r="CR148">
        <v>131.435</v>
      </c>
      <c r="CS148">
        <v>0</v>
      </c>
      <c r="CT148">
        <v>0</v>
      </c>
      <c r="CU148">
        <v>0</v>
      </c>
      <c r="CV148">
        <v>0</v>
      </c>
      <c r="CW148">
        <v>0</v>
      </c>
      <c r="CX148">
        <v>0</v>
      </c>
      <c r="CY148">
        <v>0</v>
      </c>
      <c r="CZ148">
        <v>0</v>
      </c>
      <c r="DB148">
        <v>770971</v>
      </c>
      <c r="DC148">
        <v>0</v>
      </c>
      <c r="DD148">
        <v>0</v>
      </c>
      <c r="DE148">
        <v>84524</v>
      </c>
      <c r="DF148">
        <v>84524</v>
      </c>
      <c r="DG148">
        <v>13.6</v>
      </c>
      <c r="DH148">
        <v>0</v>
      </c>
      <c r="DI148">
        <v>0</v>
      </c>
      <c r="DK148">
        <v>4220</v>
      </c>
      <c r="DL148">
        <v>0</v>
      </c>
      <c r="DM148">
        <v>156591</v>
      </c>
      <c r="DN148">
        <v>417</v>
      </c>
      <c r="DO148">
        <v>0</v>
      </c>
      <c r="DP148">
        <v>0</v>
      </c>
      <c r="DQ148">
        <v>0</v>
      </c>
      <c r="DR148">
        <v>0</v>
      </c>
      <c r="DS148">
        <v>0</v>
      </c>
      <c r="DT148">
        <v>0</v>
      </c>
      <c r="DU148">
        <v>0</v>
      </c>
      <c r="DV148">
        <v>0</v>
      </c>
      <c r="DW148">
        <v>0</v>
      </c>
      <c r="DX148">
        <v>0</v>
      </c>
      <c r="DY148">
        <v>0</v>
      </c>
      <c r="DZ148">
        <v>0</v>
      </c>
      <c r="EA148">
        <v>0</v>
      </c>
      <c r="EB148">
        <v>0</v>
      </c>
      <c r="EC148">
        <v>1.6120000000000001</v>
      </c>
      <c r="ED148">
        <v>11521</v>
      </c>
      <c r="EE148">
        <v>0</v>
      </c>
      <c r="EF148">
        <v>0</v>
      </c>
      <c r="EG148">
        <v>0</v>
      </c>
      <c r="EH148">
        <v>145487</v>
      </c>
      <c r="EI148">
        <v>0</v>
      </c>
      <c r="EJ148">
        <v>0</v>
      </c>
      <c r="EK148">
        <v>6.758</v>
      </c>
      <c r="EL148">
        <v>0</v>
      </c>
      <c r="EM148">
        <v>0</v>
      </c>
      <c r="EN148">
        <v>0.627</v>
      </c>
      <c r="EO148">
        <v>0</v>
      </c>
      <c r="EP148">
        <v>0</v>
      </c>
      <c r="EQ148">
        <v>7.3850000000000007</v>
      </c>
      <c r="ER148">
        <v>0</v>
      </c>
      <c r="ES148">
        <v>23.409000000000002</v>
      </c>
      <c r="ET148">
        <v>0</v>
      </c>
      <c r="EV148">
        <v>0</v>
      </c>
      <c r="EW148">
        <v>0</v>
      </c>
      <c r="EX148">
        <v>0</v>
      </c>
      <c r="EZ148">
        <v>1176166</v>
      </c>
      <c r="FA148">
        <v>0</v>
      </c>
      <c r="FB148">
        <v>1237789</v>
      </c>
      <c r="FC148">
        <v>0</v>
      </c>
      <c r="FD148">
        <v>0</v>
      </c>
      <c r="FE148">
        <v>182255</v>
      </c>
      <c r="FF148">
        <v>31617</v>
      </c>
      <c r="FG148">
        <v>7.0629999999999998E-2</v>
      </c>
      <c r="FH148">
        <v>3.1918000000000002E-2</v>
      </c>
      <c r="FI148">
        <v>0</v>
      </c>
      <c r="FJ148">
        <v>0</v>
      </c>
      <c r="FK148">
        <v>199.22900000000001</v>
      </c>
      <c r="FL148">
        <v>1472584</v>
      </c>
      <c r="FM148">
        <v>0</v>
      </c>
      <c r="FN148">
        <v>0</v>
      </c>
      <c r="FO148">
        <v>0</v>
      </c>
      <c r="FP148">
        <v>0</v>
      </c>
      <c r="FQ148">
        <v>0</v>
      </c>
      <c r="FR148">
        <v>0</v>
      </c>
      <c r="FS148">
        <v>0</v>
      </c>
      <c r="FT148">
        <v>0</v>
      </c>
      <c r="FU148">
        <v>0</v>
      </c>
      <c r="FV148">
        <v>0</v>
      </c>
      <c r="FW148">
        <v>0</v>
      </c>
      <c r="FX148">
        <v>0</v>
      </c>
      <c r="FY148">
        <v>0</v>
      </c>
      <c r="GB148">
        <v>0</v>
      </c>
      <c r="GC148">
        <v>0</v>
      </c>
      <c r="GD148">
        <v>0</v>
      </c>
      <c r="GF148">
        <v>0</v>
      </c>
      <c r="GG148">
        <v>0</v>
      </c>
      <c r="GH148">
        <v>0</v>
      </c>
      <c r="GI148">
        <v>0</v>
      </c>
      <c r="GK148">
        <v>0</v>
      </c>
      <c r="GL148">
        <v>0</v>
      </c>
      <c r="GM148">
        <v>0</v>
      </c>
      <c r="GN148">
        <v>0</v>
      </c>
      <c r="GO148">
        <v>0</v>
      </c>
      <c r="GQ148">
        <v>0</v>
      </c>
      <c r="GR148">
        <v>0</v>
      </c>
      <c r="GS148">
        <v>0</v>
      </c>
      <c r="GT148">
        <v>0</v>
      </c>
      <c r="HB148">
        <v>379934357</v>
      </c>
      <c r="HC148">
        <v>3.9798E-2</v>
      </c>
      <c r="HD148">
        <v>20923</v>
      </c>
      <c r="HE148">
        <v>0</v>
      </c>
      <c r="HF148">
        <v>166723</v>
      </c>
      <c r="HG148">
        <v>5594</v>
      </c>
      <c r="HH148">
        <v>14924</v>
      </c>
      <c r="HI148">
        <v>0</v>
      </c>
      <c r="HJ148">
        <v>36097</v>
      </c>
      <c r="HK148">
        <v>0</v>
      </c>
      <c r="HL148">
        <v>0</v>
      </c>
      <c r="HM148">
        <v>0</v>
      </c>
      <c r="HN148">
        <v>0</v>
      </c>
      <c r="HO148">
        <v>0</v>
      </c>
      <c r="HP148">
        <v>0</v>
      </c>
      <c r="HQ148">
        <v>0</v>
      </c>
      <c r="HR148">
        <v>0</v>
      </c>
      <c r="HS148">
        <v>1175749</v>
      </c>
      <c r="HT148">
        <v>31617</v>
      </c>
      <c r="HW148">
        <v>0</v>
      </c>
      <c r="HX148">
        <v>13</v>
      </c>
      <c r="HY148">
        <v>12</v>
      </c>
      <c r="HZ148">
        <v>11</v>
      </c>
      <c r="IA148">
        <v>12</v>
      </c>
      <c r="IB148">
        <v>7</v>
      </c>
      <c r="IC148">
        <v>55</v>
      </c>
      <c r="ID148">
        <v>0</v>
      </c>
      <c r="IE148">
        <v>0</v>
      </c>
      <c r="IF148">
        <v>0</v>
      </c>
      <c r="IG148">
        <v>9</v>
      </c>
      <c r="IH148">
        <v>24.013000000000002</v>
      </c>
      <c r="II148">
        <v>0</v>
      </c>
      <c r="IJ148">
        <v>3.8050000000000002</v>
      </c>
      <c r="IK148">
        <v>0</v>
      </c>
      <c r="IL148">
        <v>0</v>
      </c>
      <c r="IM148">
        <v>0</v>
      </c>
      <c r="IN148">
        <v>0</v>
      </c>
      <c r="IO148">
        <v>0</v>
      </c>
      <c r="IP148">
        <v>0</v>
      </c>
      <c r="IQ148">
        <v>3.8050000000000002</v>
      </c>
      <c r="IR148">
        <v>2365</v>
      </c>
      <c r="IS148">
        <v>0</v>
      </c>
      <c r="IT148">
        <v>0</v>
      </c>
      <c r="IU148">
        <v>0</v>
      </c>
      <c r="IV148">
        <v>0</v>
      </c>
      <c r="IW148">
        <v>6215</v>
      </c>
      <c r="IX148">
        <v>0</v>
      </c>
      <c r="IY148">
        <v>0</v>
      </c>
      <c r="IZ148">
        <v>0</v>
      </c>
      <c r="JA148">
        <v>0</v>
      </c>
      <c r="JB148">
        <v>0</v>
      </c>
      <c r="JC148">
        <v>0</v>
      </c>
      <c r="JD148">
        <v>0</v>
      </c>
      <c r="JE148">
        <v>0</v>
      </c>
      <c r="JF148">
        <v>0</v>
      </c>
      <c r="JG148">
        <v>0</v>
      </c>
      <c r="JH148">
        <v>0</v>
      </c>
      <c r="JJ148">
        <v>0</v>
      </c>
      <c r="JK148">
        <v>0</v>
      </c>
      <c r="JL148">
        <v>0</v>
      </c>
      <c r="JM148">
        <v>0</v>
      </c>
      <c r="JO148">
        <v>0</v>
      </c>
      <c r="JP148">
        <v>0</v>
      </c>
      <c r="JQ148">
        <v>0</v>
      </c>
      <c r="JR148">
        <v>0</v>
      </c>
      <c r="JS148">
        <v>0</v>
      </c>
      <c r="JT148">
        <v>0</v>
      </c>
      <c r="JU148">
        <v>0</v>
      </c>
      <c r="JW148">
        <v>0</v>
      </c>
      <c r="JX148">
        <v>0</v>
      </c>
      <c r="JY148">
        <v>0</v>
      </c>
      <c r="JZ148">
        <v>0</v>
      </c>
      <c r="KD148">
        <v>0</v>
      </c>
      <c r="KE148">
        <v>7559</v>
      </c>
      <c r="KG148">
        <v>0</v>
      </c>
      <c r="KH148">
        <v>0</v>
      </c>
      <c r="KI148">
        <v>0</v>
      </c>
      <c r="KJ148">
        <v>2</v>
      </c>
      <c r="KK148">
        <v>7</v>
      </c>
      <c r="KL148">
        <v>1243</v>
      </c>
      <c r="KM148">
        <v>4351</v>
      </c>
      <c r="KN148">
        <v>0</v>
      </c>
      <c r="KO148">
        <v>0</v>
      </c>
      <c r="KP148">
        <v>0</v>
      </c>
      <c r="KQ148">
        <v>0</v>
      </c>
      <c r="KS148">
        <v>0</v>
      </c>
      <c r="KT148">
        <v>0</v>
      </c>
      <c r="KU148">
        <v>0</v>
      </c>
      <c r="KW148">
        <v>0</v>
      </c>
      <c r="KX148">
        <v>0</v>
      </c>
      <c r="KY148">
        <v>0</v>
      </c>
      <c r="KZ148">
        <v>0</v>
      </c>
      <c r="LA148">
        <v>0</v>
      </c>
      <c r="LB148">
        <v>0</v>
      </c>
      <c r="LD148">
        <v>0</v>
      </c>
      <c r="LE148">
        <v>0</v>
      </c>
      <c r="LF148">
        <v>0</v>
      </c>
      <c r="LG148">
        <v>0</v>
      </c>
      <c r="LH148">
        <v>0</v>
      </c>
      <c r="LI148">
        <v>0</v>
      </c>
      <c r="LJ148">
        <v>121.17500000000001</v>
      </c>
      <c r="LK148">
        <v>1</v>
      </c>
      <c r="LL148">
        <v>33540</v>
      </c>
      <c r="LM148">
        <v>2557</v>
      </c>
      <c r="LN148">
        <v>0</v>
      </c>
      <c r="LO148">
        <v>0</v>
      </c>
      <c r="LP148">
        <v>0</v>
      </c>
      <c r="LQ148">
        <v>0</v>
      </c>
      <c r="LR148">
        <v>0</v>
      </c>
      <c r="LS148">
        <v>0</v>
      </c>
      <c r="LT148">
        <v>0</v>
      </c>
      <c r="LU148">
        <v>0</v>
      </c>
      <c r="LV148">
        <v>0</v>
      </c>
      <c r="LW148">
        <v>0</v>
      </c>
      <c r="LX148">
        <v>0</v>
      </c>
      <c r="LY148">
        <v>0</v>
      </c>
      <c r="LZ148">
        <v>0</v>
      </c>
      <c r="MA148">
        <v>0</v>
      </c>
      <c r="MB148">
        <v>0</v>
      </c>
      <c r="MC148">
        <v>0</v>
      </c>
      <c r="MD148">
        <v>0</v>
      </c>
      <c r="ME148">
        <v>0</v>
      </c>
      <c r="MF148">
        <v>0</v>
      </c>
      <c r="MG148">
        <v>1410544</v>
      </c>
      <c r="MH148">
        <v>0</v>
      </c>
      <c r="MI148">
        <v>0</v>
      </c>
      <c r="MJ148">
        <v>0</v>
      </c>
      <c r="MK148">
        <v>0</v>
      </c>
      <c r="ML148">
        <v>0</v>
      </c>
    </row>
    <row r="149" spans="1:350" customFormat="1" x14ac:dyDescent="0.3">
      <c r="A149">
        <v>45755</v>
      </c>
      <c r="B149" s="4">
        <v>178808</v>
      </c>
      <c r="C149">
        <v>9</v>
      </c>
      <c r="D149">
        <v>2026</v>
      </c>
      <c r="E149">
        <v>6215</v>
      </c>
      <c r="F149">
        <v>0</v>
      </c>
      <c r="G149">
        <v>386.03800000000001</v>
      </c>
      <c r="H149">
        <v>372.70500000000004</v>
      </c>
      <c r="I149">
        <v>372.70500000000004</v>
      </c>
      <c r="J149">
        <v>386.03800000000001</v>
      </c>
      <c r="K149">
        <v>0</v>
      </c>
      <c r="L149">
        <v>6215</v>
      </c>
      <c r="M149">
        <v>0</v>
      </c>
      <c r="N149">
        <v>0</v>
      </c>
      <c r="P149">
        <v>386.03800000000001</v>
      </c>
      <c r="Q149">
        <v>0</v>
      </c>
      <c r="R149">
        <v>181878</v>
      </c>
      <c r="S149">
        <v>471.13900000000001</v>
      </c>
      <c r="U149">
        <v>0</v>
      </c>
      <c r="V149">
        <v>2.7550000000000003</v>
      </c>
      <c r="W149">
        <v>1712</v>
      </c>
      <c r="X149">
        <v>1712</v>
      </c>
      <c r="Z149">
        <v>0</v>
      </c>
      <c r="AC149">
        <v>0</v>
      </c>
      <c r="AD149" t="s">
        <v>427</v>
      </c>
      <c r="AE149">
        <v>0</v>
      </c>
      <c r="AH149">
        <v>0</v>
      </c>
      <c r="AI149">
        <v>0</v>
      </c>
      <c r="AJ149">
        <v>6215</v>
      </c>
      <c r="AK149" t="s">
        <v>753</v>
      </c>
      <c r="AL149" t="s">
        <v>566</v>
      </c>
      <c r="AM149">
        <v>0</v>
      </c>
      <c r="AN149">
        <v>0</v>
      </c>
      <c r="AO149">
        <v>0</v>
      </c>
      <c r="AP149">
        <v>0</v>
      </c>
      <c r="AQ149">
        <v>0</v>
      </c>
      <c r="AS149">
        <v>0</v>
      </c>
      <c r="AT149">
        <v>0</v>
      </c>
      <c r="AU149">
        <v>0</v>
      </c>
      <c r="AV149">
        <v>0</v>
      </c>
      <c r="AW149">
        <v>3684535</v>
      </c>
      <c r="AX149">
        <v>3623862</v>
      </c>
      <c r="AY149">
        <v>0</v>
      </c>
      <c r="AZ149">
        <v>181878</v>
      </c>
      <c r="BA149">
        <v>0</v>
      </c>
      <c r="BB149">
        <v>8078</v>
      </c>
      <c r="BC149">
        <v>8027</v>
      </c>
      <c r="BD149">
        <v>19</v>
      </c>
      <c r="BE149">
        <v>51</v>
      </c>
      <c r="BF149">
        <v>3245207</v>
      </c>
      <c r="BG149">
        <v>0</v>
      </c>
      <c r="BJ149">
        <v>0</v>
      </c>
      <c r="BK149">
        <v>0</v>
      </c>
      <c r="BL149">
        <v>0</v>
      </c>
      <c r="BM149">
        <v>0</v>
      </c>
      <c r="BN149">
        <v>0</v>
      </c>
      <c r="BO149">
        <v>0</v>
      </c>
      <c r="BP149">
        <v>0</v>
      </c>
      <c r="BQ149">
        <v>863</v>
      </c>
      <c r="BS149">
        <v>0</v>
      </c>
      <c r="BT149">
        <v>0</v>
      </c>
      <c r="BU149">
        <v>0</v>
      </c>
      <c r="BV149">
        <v>0</v>
      </c>
      <c r="BW149">
        <v>0</v>
      </c>
      <c r="BY149">
        <v>0</v>
      </c>
      <c r="CA149">
        <v>0</v>
      </c>
      <c r="CB149">
        <v>0</v>
      </c>
      <c r="CC149">
        <v>0</v>
      </c>
      <c r="CD149">
        <v>0</v>
      </c>
      <c r="CE149">
        <v>0</v>
      </c>
      <c r="CF149">
        <v>0</v>
      </c>
      <c r="CG149">
        <v>0</v>
      </c>
      <c r="CH149">
        <v>61454</v>
      </c>
      <c r="CI149">
        <v>0</v>
      </c>
      <c r="CJ149">
        <v>4</v>
      </c>
      <c r="CK149">
        <v>0</v>
      </c>
      <c r="CL149">
        <v>0</v>
      </c>
      <c r="CN149">
        <v>0</v>
      </c>
      <c r="CO149">
        <v>1</v>
      </c>
      <c r="CP149">
        <v>0</v>
      </c>
      <c r="CQ149">
        <v>0</v>
      </c>
      <c r="CR149">
        <v>386.03800000000001</v>
      </c>
      <c r="CS149">
        <v>0</v>
      </c>
      <c r="CT149">
        <v>0</v>
      </c>
      <c r="CU149">
        <v>0</v>
      </c>
      <c r="CV149">
        <v>0</v>
      </c>
      <c r="CW149">
        <v>0</v>
      </c>
      <c r="CX149">
        <v>0</v>
      </c>
      <c r="CY149">
        <v>0</v>
      </c>
      <c r="CZ149">
        <v>0</v>
      </c>
      <c r="DB149">
        <v>2316362</v>
      </c>
      <c r="DC149">
        <v>0</v>
      </c>
      <c r="DD149">
        <v>0</v>
      </c>
      <c r="DE149">
        <v>15538</v>
      </c>
      <c r="DF149">
        <v>15538</v>
      </c>
      <c r="DG149">
        <v>2.5</v>
      </c>
      <c r="DH149">
        <v>0</v>
      </c>
      <c r="DI149">
        <v>0</v>
      </c>
      <c r="DK149">
        <v>3509</v>
      </c>
      <c r="DL149">
        <v>0</v>
      </c>
      <c r="DM149">
        <v>273918</v>
      </c>
      <c r="DN149">
        <v>729</v>
      </c>
      <c r="DO149">
        <v>0</v>
      </c>
      <c r="DP149">
        <v>0</v>
      </c>
      <c r="DQ149">
        <v>0</v>
      </c>
      <c r="DR149">
        <v>0</v>
      </c>
      <c r="DS149">
        <v>0</v>
      </c>
      <c r="DT149">
        <v>0</v>
      </c>
      <c r="DU149">
        <v>0</v>
      </c>
      <c r="DV149">
        <v>0</v>
      </c>
      <c r="DW149">
        <v>0</v>
      </c>
      <c r="DX149">
        <v>0</v>
      </c>
      <c r="DY149">
        <v>0</v>
      </c>
      <c r="DZ149">
        <v>0</v>
      </c>
      <c r="EA149">
        <v>0</v>
      </c>
      <c r="EB149">
        <v>0</v>
      </c>
      <c r="EC149">
        <v>10.06</v>
      </c>
      <c r="ED149">
        <v>71901</v>
      </c>
      <c r="EE149">
        <v>0</v>
      </c>
      <c r="EF149">
        <v>0</v>
      </c>
      <c r="EG149">
        <v>0</v>
      </c>
      <c r="EH149">
        <v>202746</v>
      </c>
      <c r="EI149">
        <v>0</v>
      </c>
      <c r="EJ149">
        <v>0</v>
      </c>
      <c r="EK149">
        <v>9.3239999999999998</v>
      </c>
      <c r="EL149">
        <v>0</v>
      </c>
      <c r="EM149">
        <v>0</v>
      </c>
      <c r="EN149">
        <v>0.93</v>
      </c>
      <c r="EO149">
        <v>0</v>
      </c>
      <c r="EP149">
        <v>0</v>
      </c>
      <c r="EQ149">
        <v>10.254000000000001</v>
      </c>
      <c r="ER149">
        <v>0</v>
      </c>
      <c r="ES149">
        <v>32.622</v>
      </c>
      <c r="ET149">
        <v>0</v>
      </c>
      <c r="EV149">
        <v>0</v>
      </c>
      <c r="EW149">
        <v>0</v>
      </c>
      <c r="EX149">
        <v>0</v>
      </c>
      <c r="EZ149">
        <v>3063329</v>
      </c>
      <c r="FA149">
        <v>0</v>
      </c>
      <c r="FB149">
        <v>3244426</v>
      </c>
      <c r="FC149">
        <v>0</v>
      </c>
      <c r="FD149">
        <v>0</v>
      </c>
      <c r="FE149">
        <v>477669</v>
      </c>
      <c r="FF149">
        <v>82864</v>
      </c>
      <c r="FG149">
        <v>7.0629999999999998E-2</v>
      </c>
      <c r="FH149">
        <v>3.1918000000000002E-2</v>
      </c>
      <c r="FI149">
        <v>0</v>
      </c>
      <c r="FJ149">
        <v>0</v>
      </c>
      <c r="FK149">
        <v>522.15700000000004</v>
      </c>
      <c r="FL149">
        <v>3866413</v>
      </c>
      <c r="FM149">
        <v>0</v>
      </c>
      <c r="FN149">
        <v>0</v>
      </c>
      <c r="FO149">
        <v>0</v>
      </c>
      <c r="FP149">
        <v>0</v>
      </c>
      <c r="FQ149">
        <v>0</v>
      </c>
      <c r="FR149">
        <v>0</v>
      </c>
      <c r="FS149">
        <v>0</v>
      </c>
      <c r="FT149">
        <v>0</v>
      </c>
      <c r="FU149">
        <v>0</v>
      </c>
      <c r="FV149">
        <v>0</v>
      </c>
      <c r="FW149">
        <v>0</v>
      </c>
      <c r="FX149">
        <v>0</v>
      </c>
      <c r="FY149">
        <v>0</v>
      </c>
      <c r="GB149">
        <v>29791</v>
      </c>
      <c r="GC149">
        <v>29791</v>
      </c>
      <c r="GD149">
        <v>3.0790000000000002</v>
      </c>
      <c r="GF149">
        <v>0</v>
      </c>
      <c r="GG149">
        <v>0</v>
      </c>
      <c r="GH149">
        <v>0</v>
      </c>
      <c r="GI149">
        <v>0</v>
      </c>
      <c r="GK149">
        <v>0</v>
      </c>
      <c r="GL149">
        <v>0</v>
      </c>
      <c r="GM149">
        <v>0</v>
      </c>
      <c r="GN149">
        <v>0</v>
      </c>
      <c r="GO149">
        <v>0</v>
      </c>
      <c r="GQ149">
        <v>0</v>
      </c>
      <c r="GR149">
        <v>0</v>
      </c>
      <c r="GS149">
        <v>0</v>
      </c>
      <c r="GT149">
        <v>0</v>
      </c>
      <c r="HB149">
        <v>379934357</v>
      </c>
      <c r="HC149">
        <v>3.9798E-2</v>
      </c>
      <c r="HD149">
        <v>61454</v>
      </c>
      <c r="HE149">
        <v>0</v>
      </c>
      <c r="HF149">
        <v>500916</v>
      </c>
      <c r="HG149">
        <v>22374</v>
      </c>
      <c r="HH149">
        <v>494</v>
      </c>
      <c r="HI149">
        <v>0</v>
      </c>
      <c r="HJ149">
        <v>75295</v>
      </c>
      <c r="HK149">
        <v>0</v>
      </c>
      <c r="HL149">
        <v>0</v>
      </c>
      <c r="HM149">
        <v>0</v>
      </c>
      <c r="HN149">
        <v>0</v>
      </c>
      <c r="HO149">
        <v>0</v>
      </c>
      <c r="HP149">
        <v>0</v>
      </c>
      <c r="HQ149">
        <v>0</v>
      </c>
      <c r="HR149">
        <v>0</v>
      </c>
      <c r="HS149">
        <v>3062548</v>
      </c>
      <c r="HT149">
        <v>82864</v>
      </c>
      <c r="HW149">
        <v>0</v>
      </c>
      <c r="HX149">
        <v>9</v>
      </c>
      <c r="HY149">
        <v>2</v>
      </c>
      <c r="HZ149">
        <v>0</v>
      </c>
      <c r="IA149">
        <v>0</v>
      </c>
      <c r="IB149">
        <v>0</v>
      </c>
      <c r="IC149">
        <v>11</v>
      </c>
      <c r="ID149">
        <v>0</v>
      </c>
      <c r="IE149">
        <v>0</v>
      </c>
      <c r="IF149">
        <v>0</v>
      </c>
      <c r="IG149">
        <v>36</v>
      </c>
      <c r="IH149">
        <v>0.79500000000000004</v>
      </c>
      <c r="II149">
        <v>0</v>
      </c>
      <c r="IJ149">
        <v>2.7550000000000003</v>
      </c>
      <c r="IK149">
        <v>0</v>
      </c>
      <c r="IL149">
        <v>0</v>
      </c>
      <c r="IM149">
        <v>0</v>
      </c>
      <c r="IN149">
        <v>0</v>
      </c>
      <c r="IO149">
        <v>0</v>
      </c>
      <c r="IP149">
        <v>0</v>
      </c>
      <c r="IQ149">
        <v>2.7550000000000003</v>
      </c>
      <c r="IR149">
        <v>1712</v>
      </c>
      <c r="IS149">
        <v>0</v>
      </c>
      <c r="IT149">
        <v>0</v>
      </c>
      <c r="IU149">
        <v>0</v>
      </c>
      <c r="IV149">
        <v>0</v>
      </c>
      <c r="IW149">
        <v>6215</v>
      </c>
      <c r="IX149">
        <v>0</v>
      </c>
      <c r="IY149">
        <v>0</v>
      </c>
      <c r="IZ149">
        <v>0</v>
      </c>
      <c r="JA149">
        <v>0</v>
      </c>
      <c r="JB149">
        <v>0</v>
      </c>
      <c r="JC149">
        <v>0</v>
      </c>
      <c r="JD149">
        <v>0</v>
      </c>
      <c r="JE149">
        <v>0</v>
      </c>
      <c r="JF149">
        <v>0</v>
      </c>
      <c r="JG149">
        <v>0</v>
      </c>
      <c r="JH149">
        <v>0</v>
      </c>
      <c r="JJ149">
        <v>0</v>
      </c>
      <c r="JK149">
        <v>0</v>
      </c>
      <c r="JL149">
        <v>0</v>
      </c>
      <c r="JM149">
        <v>0</v>
      </c>
      <c r="JO149">
        <v>0</v>
      </c>
      <c r="JP149">
        <v>3.0790000000000002</v>
      </c>
      <c r="JQ149">
        <v>0</v>
      </c>
      <c r="JR149">
        <v>0</v>
      </c>
      <c r="JS149">
        <v>29791</v>
      </c>
      <c r="JT149">
        <v>0</v>
      </c>
      <c r="JU149">
        <v>8266</v>
      </c>
      <c r="JW149">
        <v>0</v>
      </c>
      <c r="JX149">
        <v>0</v>
      </c>
      <c r="JY149">
        <v>0</v>
      </c>
      <c r="JZ149">
        <v>0</v>
      </c>
      <c r="KD149">
        <v>8266</v>
      </c>
      <c r="KE149">
        <v>7559</v>
      </c>
      <c r="KG149">
        <v>0</v>
      </c>
      <c r="KH149">
        <v>0</v>
      </c>
      <c r="KI149">
        <v>0</v>
      </c>
      <c r="KJ149">
        <v>15</v>
      </c>
      <c r="KK149">
        <v>21</v>
      </c>
      <c r="KL149">
        <v>9323</v>
      </c>
      <c r="KM149">
        <v>13052</v>
      </c>
      <c r="KN149">
        <v>0</v>
      </c>
      <c r="KO149">
        <v>0</v>
      </c>
      <c r="KP149">
        <v>0</v>
      </c>
      <c r="KQ149">
        <v>0</v>
      </c>
      <c r="KS149">
        <v>0</v>
      </c>
      <c r="KT149">
        <v>0</v>
      </c>
      <c r="KU149">
        <v>0</v>
      </c>
      <c r="KW149">
        <v>0</v>
      </c>
      <c r="KX149">
        <v>0</v>
      </c>
      <c r="KY149">
        <v>0</v>
      </c>
      <c r="KZ149">
        <v>0</v>
      </c>
      <c r="LA149">
        <v>0</v>
      </c>
      <c r="LB149">
        <v>0</v>
      </c>
      <c r="LD149">
        <v>0</v>
      </c>
      <c r="LE149">
        <v>0</v>
      </c>
      <c r="LF149">
        <v>0</v>
      </c>
      <c r="LG149">
        <v>0</v>
      </c>
      <c r="LH149">
        <v>0</v>
      </c>
      <c r="LI149">
        <v>0</v>
      </c>
      <c r="LJ149">
        <v>389.31300000000005</v>
      </c>
      <c r="LK149">
        <v>2</v>
      </c>
      <c r="LL149">
        <v>67080</v>
      </c>
      <c r="LM149">
        <v>8215</v>
      </c>
      <c r="LN149">
        <v>0</v>
      </c>
      <c r="LO149">
        <v>0</v>
      </c>
      <c r="LP149">
        <v>0</v>
      </c>
      <c r="LQ149">
        <v>0</v>
      </c>
      <c r="LR149">
        <v>0</v>
      </c>
      <c r="LS149">
        <v>0</v>
      </c>
      <c r="LT149">
        <v>0</v>
      </c>
      <c r="LU149">
        <v>0</v>
      </c>
      <c r="LV149">
        <v>0</v>
      </c>
      <c r="LW149">
        <v>0</v>
      </c>
      <c r="LX149">
        <v>0</v>
      </c>
      <c r="LY149">
        <v>0</v>
      </c>
      <c r="LZ149">
        <v>0</v>
      </c>
      <c r="MA149">
        <v>0</v>
      </c>
      <c r="MB149">
        <v>0</v>
      </c>
      <c r="MC149">
        <v>0</v>
      </c>
      <c r="MD149">
        <v>0</v>
      </c>
      <c r="ME149">
        <v>0</v>
      </c>
      <c r="MF149">
        <v>0</v>
      </c>
      <c r="MG149">
        <v>3684535</v>
      </c>
      <c r="MH149">
        <v>0</v>
      </c>
      <c r="MI149">
        <v>0</v>
      </c>
      <c r="MJ149">
        <v>0</v>
      </c>
      <c r="MK149">
        <v>0</v>
      </c>
      <c r="ML149">
        <v>0</v>
      </c>
    </row>
    <row r="150" spans="1:350" customFormat="1" x14ac:dyDescent="0.3">
      <c r="A150">
        <v>45755</v>
      </c>
      <c r="B150" s="4">
        <v>183801</v>
      </c>
      <c r="C150">
        <v>9</v>
      </c>
      <c r="D150">
        <v>2026</v>
      </c>
      <c r="E150">
        <v>6215</v>
      </c>
      <c r="F150">
        <v>0</v>
      </c>
      <c r="G150">
        <v>175.70700000000002</v>
      </c>
      <c r="H150">
        <v>149.405</v>
      </c>
      <c r="I150">
        <v>149.405</v>
      </c>
      <c r="J150">
        <v>175.70700000000002</v>
      </c>
      <c r="K150">
        <v>0</v>
      </c>
      <c r="L150">
        <v>6215</v>
      </c>
      <c r="M150">
        <v>0</v>
      </c>
      <c r="N150">
        <v>0</v>
      </c>
      <c r="P150">
        <v>174.483</v>
      </c>
      <c r="Q150">
        <v>0</v>
      </c>
      <c r="R150">
        <v>82206</v>
      </c>
      <c r="S150">
        <v>471.13900000000001</v>
      </c>
      <c r="U150">
        <v>0</v>
      </c>
      <c r="V150">
        <v>1.117</v>
      </c>
      <c r="W150">
        <v>694</v>
      </c>
      <c r="X150">
        <v>694</v>
      </c>
      <c r="Z150">
        <v>0</v>
      </c>
      <c r="AC150">
        <v>0</v>
      </c>
      <c r="AD150" t="s">
        <v>427</v>
      </c>
      <c r="AE150">
        <v>0</v>
      </c>
      <c r="AH150">
        <v>0</v>
      </c>
      <c r="AI150">
        <v>0</v>
      </c>
      <c r="AJ150">
        <v>6215</v>
      </c>
      <c r="AK150" t="s">
        <v>753</v>
      </c>
      <c r="AL150" t="s">
        <v>567</v>
      </c>
      <c r="AM150">
        <v>0</v>
      </c>
      <c r="AN150">
        <v>0</v>
      </c>
      <c r="AO150">
        <v>0</v>
      </c>
      <c r="AP150">
        <v>0</v>
      </c>
      <c r="AQ150">
        <v>0</v>
      </c>
      <c r="AS150">
        <v>0</v>
      </c>
      <c r="AT150">
        <v>0</v>
      </c>
      <c r="AU150">
        <v>0</v>
      </c>
      <c r="AV150">
        <v>0</v>
      </c>
      <c r="AW150">
        <v>1964491</v>
      </c>
      <c r="AX150">
        <v>1936704</v>
      </c>
      <c r="AY150">
        <v>0</v>
      </c>
      <c r="AZ150">
        <v>82206</v>
      </c>
      <c r="BA150">
        <v>11.583</v>
      </c>
      <c r="BB150">
        <v>3735</v>
      </c>
      <c r="BC150">
        <v>3711</v>
      </c>
      <c r="BD150">
        <v>8.7850000000000001</v>
      </c>
      <c r="BE150">
        <v>24</v>
      </c>
      <c r="BF150">
        <v>1718310</v>
      </c>
      <c r="BG150">
        <v>0</v>
      </c>
      <c r="BJ150">
        <v>0</v>
      </c>
      <c r="BK150">
        <v>0</v>
      </c>
      <c r="BL150">
        <v>0</v>
      </c>
      <c r="BM150">
        <v>0</v>
      </c>
      <c r="BN150">
        <v>0</v>
      </c>
      <c r="BO150">
        <v>0</v>
      </c>
      <c r="BP150">
        <v>0</v>
      </c>
      <c r="BQ150">
        <v>904</v>
      </c>
      <c r="BS150">
        <v>0</v>
      </c>
      <c r="BT150">
        <v>0</v>
      </c>
      <c r="BU150">
        <v>0</v>
      </c>
      <c r="BV150">
        <v>0</v>
      </c>
      <c r="BW150">
        <v>0</v>
      </c>
      <c r="BY150">
        <v>0</v>
      </c>
      <c r="CA150">
        <v>0</v>
      </c>
      <c r="CB150">
        <v>0</v>
      </c>
      <c r="CC150">
        <v>0</v>
      </c>
      <c r="CD150">
        <v>0</v>
      </c>
      <c r="CE150">
        <v>0</v>
      </c>
      <c r="CF150">
        <v>0</v>
      </c>
      <c r="CG150">
        <v>0</v>
      </c>
      <c r="CH150">
        <v>27971</v>
      </c>
      <c r="CI150">
        <v>0</v>
      </c>
      <c r="CJ150">
        <v>4</v>
      </c>
      <c r="CK150">
        <v>0</v>
      </c>
      <c r="CL150">
        <v>0</v>
      </c>
      <c r="CN150">
        <v>0</v>
      </c>
      <c r="CO150">
        <v>1</v>
      </c>
      <c r="CP150">
        <v>4.9000000000000002E-2</v>
      </c>
      <c r="CQ150">
        <v>5.5</v>
      </c>
      <c r="CR150">
        <v>175.70700000000002</v>
      </c>
      <c r="CS150">
        <v>0</v>
      </c>
      <c r="CT150">
        <v>0</v>
      </c>
      <c r="CU150">
        <v>0</v>
      </c>
      <c r="CV150">
        <v>0</v>
      </c>
      <c r="CW150">
        <v>0</v>
      </c>
      <c r="CX150">
        <v>0</v>
      </c>
      <c r="CY150">
        <v>0</v>
      </c>
      <c r="CZ150">
        <v>0</v>
      </c>
      <c r="DB150">
        <v>928552</v>
      </c>
      <c r="DC150">
        <v>0</v>
      </c>
      <c r="DD150">
        <v>0</v>
      </c>
      <c r="DE150">
        <v>113657</v>
      </c>
      <c r="DF150">
        <v>114391</v>
      </c>
      <c r="DG150">
        <v>18.288</v>
      </c>
      <c r="DH150">
        <v>0</v>
      </c>
      <c r="DI150">
        <v>734</v>
      </c>
      <c r="DK150">
        <v>4147</v>
      </c>
      <c r="DL150">
        <v>0</v>
      </c>
      <c r="DM150">
        <v>60121</v>
      </c>
      <c r="DN150">
        <v>160</v>
      </c>
      <c r="DO150">
        <v>0</v>
      </c>
      <c r="DP150">
        <v>0</v>
      </c>
      <c r="DQ150">
        <v>0</v>
      </c>
      <c r="DR150">
        <v>0</v>
      </c>
      <c r="DS150">
        <v>0</v>
      </c>
      <c r="DT150">
        <v>0</v>
      </c>
      <c r="DU150">
        <v>0</v>
      </c>
      <c r="DV150">
        <v>0</v>
      </c>
      <c r="DW150">
        <v>0</v>
      </c>
      <c r="DX150">
        <v>0</v>
      </c>
      <c r="DY150">
        <v>0</v>
      </c>
      <c r="DZ150">
        <v>0</v>
      </c>
      <c r="EA150">
        <v>0</v>
      </c>
      <c r="EB150">
        <v>0</v>
      </c>
      <c r="EC150">
        <v>7.8220000000000001</v>
      </c>
      <c r="ED150">
        <v>55906</v>
      </c>
      <c r="EE150">
        <v>0</v>
      </c>
      <c r="EF150">
        <v>0</v>
      </c>
      <c r="EG150">
        <v>0</v>
      </c>
      <c r="EH150">
        <v>4375</v>
      </c>
      <c r="EI150">
        <v>0</v>
      </c>
      <c r="EJ150">
        <v>0</v>
      </c>
      <c r="EK150">
        <v>0.23300000000000001</v>
      </c>
      <c r="EL150">
        <v>0</v>
      </c>
      <c r="EM150">
        <v>0</v>
      </c>
      <c r="EN150">
        <v>1E-3</v>
      </c>
      <c r="EO150">
        <v>0</v>
      </c>
      <c r="EP150">
        <v>0</v>
      </c>
      <c r="EQ150">
        <v>0.23400000000000001</v>
      </c>
      <c r="ER150">
        <v>0</v>
      </c>
      <c r="ES150">
        <v>0.70400000000000007</v>
      </c>
      <c r="ET150">
        <v>0</v>
      </c>
      <c r="EV150">
        <v>0</v>
      </c>
      <c r="EW150">
        <v>0</v>
      </c>
      <c r="EX150">
        <v>0</v>
      </c>
      <c r="EZ150">
        <v>1639906</v>
      </c>
      <c r="FA150">
        <v>0</v>
      </c>
      <c r="FB150">
        <v>1721928</v>
      </c>
      <c r="FC150">
        <v>0</v>
      </c>
      <c r="FD150">
        <v>0</v>
      </c>
      <c r="FE150">
        <v>252922</v>
      </c>
      <c r="FF150">
        <v>43876</v>
      </c>
      <c r="FG150">
        <v>7.0629999999999998E-2</v>
      </c>
      <c r="FH150">
        <v>3.1918000000000002E-2</v>
      </c>
      <c r="FI150">
        <v>0</v>
      </c>
      <c r="FJ150">
        <v>0</v>
      </c>
      <c r="FK150">
        <v>276.47800000000001</v>
      </c>
      <c r="FL150">
        <v>2046697</v>
      </c>
      <c r="FM150">
        <v>0</v>
      </c>
      <c r="FN150">
        <v>0</v>
      </c>
      <c r="FO150">
        <v>0</v>
      </c>
      <c r="FP150">
        <v>0</v>
      </c>
      <c r="FQ150">
        <v>0</v>
      </c>
      <c r="FR150">
        <v>0</v>
      </c>
      <c r="FS150">
        <v>0</v>
      </c>
      <c r="FT150">
        <v>0</v>
      </c>
      <c r="FU150">
        <v>0</v>
      </c>
      <c r="FV150">
        <v>0</v>
      </c>
      <c r="FW150">
        <v>0</v>
      </c>
      <c r="FX150">
        <v>0</v>
      </c>
      <c r="FY150">
        <v>0</v>
      </c>
      <c r="GB150">
        <v>254686</v>
      </c>
      <c r="GC150">
        <v>254686</v>
      </c>
      <c r="GD150">
        <v>26.068000000000001</v>
      </c>
      <c r="GF150">
        <v>0</v>
      </c>
      <c r="GG150">
        <v>0</v>
      </c>
      <c r="GH150">
        <v>0</v>
      </c>
      <c r="GI150">
        <v>0</v>
      </c>
      <c r="GK150">
        <v>0</v>
      </c>
      <c r="GL150">
        <v>0</v>
      </c>
      <c r="GM150">
        <v>0</v>
      </c>
      <c r="GN150">
        <v>0</v>
      </c>
      <c r="GO150">
        <v>0</v>
      </c>
      <c r="GQ150">
        <v>0</v>
      </c>
      <c r="GR150">
        <v>0</v>
      </c>
      <c r="GS150">
        <v>0</v>
      </c>
      <c r="GT150">
        <v>0</v>
      </c>
      <c r="HB150">
        <v>379934357</v>
      </c>
      <c r="HC150">
        <v>3.9798E-2</v>
      </c>
      <c r="HD150">
        <v>27971</v>
      </c>
      <c r="HE150">
        <v>0</v>
      </c>
      <c r="HF150">
        <v>200800</v>
      </c>
      <c r="HG150">
        <v>3108</v>
      </c>
      <c r="HH150">
        <v>0</v>
      </c>
      <c r="HI150">
        <v>0</v>
      </c>
      <c r="HJ150">
        <v>104063</v>
      </c>
      <c r="HK150">
        <v>2146</v>
      </c>
      <c r="HL150">
        <v>1656</v>
      </c>
      <c r="HM150">
        <v>48000</v>
      </c>
      <c r="HN150">
        <v>0</v>
      </c>
      <c r="HO150">
        <v>0</v>
      </c>
      <c r="HP150">
        <v>0</v>
      </c>
      <c r="HQ150">
        <v>0</v>
      </c>
      <c r="HR150">
        <v>0</v>
      </c>
      <c r="HS150">
        <v>1639722</v>
      </c>
      <c r="HT150">
        <v>43876</v>
      </c>
      <c r="HW150">
        <v>0</v>
      </c>
      <c r="HX150">
        <v>14</v>
      </c>
      <c r="HY150">
        <v>35</v>
      </c>
      <c r="HZ150">
        <v>8</v>
      </c>
      <c r="IA150">
        <v>10</v>
      </c>
      <c r="IB150">
        <v>8</v>
      </c>
      <c r="IC150">
        <v>75</v>
      </c>
      <c r="ID150">
        <v>0</v>
      </c>
      <c r="IE150">
        <v>0</v>
      </c>
      <c r="IF150">
        <v>0</v>
      </c>
      <c r="IG150">
        <v>5</v>
      </c>
      <c r="IH150">
        <v>0</v>
      </c>
      <c r="II150">
        <v>0</v>
      </c>
      <c r="IJ150">
        <v>1.117</v>
      </c>
      <c r="IK150">
        <v>0</v>
      </c>
      <c r="IL150">
        <v>6</v>
      </c>
      <c r="IM150">
        <v>6</v>
      </c>
      <c r="IN150">
        <v>0</v>
      </c>
      <c r="IO150">
        <v>12</v>
      </c>
      <c r="IP150">
        <v>0</v>
      </c>
      <c r="IQ150">
        <v>1.117</v>
      </c>
      <c r="IR150">
        <v>694</v>
      </c>
      <c r="IS150">
        <v>0</v>
      </c>
      <c r="IT150">
        <v>30000</v>
      </c>
      <c r="IU150">
        <v>18000</v>
      </c>
      <c r="IV150">
        <v>0</v>
      </c>
      <c r="IW150">
        <v>6215</v>
      </c>
      <c r="IX150">
        <v>0</v>
      </c>
      <c r="IY150">
        <v>0</v>
      </c>
      <c r="IZ150">
        <v>0</v>
      </c>
      <c r="JA150">
        <v>0</v>
      </c>
      <c r="JB150">
        <v>0</v>
      </c>
      <c r="JC150">
        <v>0</v>
      </c>
      <c r="JD150">
        <v>0</v>
      </c>
      <c r="JE150">
        <v>0</v>
      </c>
      <c r="JF150">
        <v>0</v>
      </c>
      <c r="JG150">
        <v>0</v>
      </c>
      <c r="JH150">
        <v>0</v>
      </c>
      <c r="JJ150">
        <v>0</v>
      </c>
      <c r="JK150">
        <v>0</v>
      </c>
      <c r="JL150">
        <v>0</v>
      </c>
      <c r="JM150">
        <v>0</v>
      </c>
      <c r="JO150">
        <v>3.3320000000000003</v>
      </c>
      <c r="JP150">
        <v>17.863</v>
      </c>
      <c r="JQ150">
        <v>4.8730000000000002</v>
      </c>
      <c r="JR150">
        <v>27705</v>
      </c>
      <c r="JS150">
        <v>172834</v>
      </c>
      <c r="JT150">
        <v>54147</v>
      </c>
      <c r="JU150">
        <v>3822</v>
      </c>
      <c r="JW150">
        <v>0</v>
      </c>
      <c r="JX150">
        <v>0</v>
      </c>
      <c r="JY150">
        <v>0</v>
      </c>
      <c r="JZ150">
        <v>0</v>
      </c>
      <c r="KD150">
        <v>3915</v>
      </c>
      <c r="KE150">
        <v>7559</v>
      </c>
      <c r="KG150">
        <v>0</v>
      </c>
      <c r="KH150">
        <v>0</v>
      </c>
      <c r="KI150">
        <v>0</v>
      </c>
      <c r="KJ150">
        <v>1</v>
      </c>
      <c r="KK150">
        <v>4</v>
      </c>
      <c r="KL150">
        <v>622</v>
      </c>
      <c r="KM150">
        <v>2486</v>
      </c>
      <c r="KN150">
        <v>0</v>
      </c>
      <c r="KO150">
        <v>0</v>
      </c>
      <c r="KP150">
        <v>0</v>
      </c>
      <c r="KQ150">
        <v>0</v>
      </c>
      <c r="KS150">
        <v>0</v>
      </c>
      <c r="KT150">
        <v>0</v>
      </c>
      <c r="KU150">
        <v>0</v>
      </c>
      <c r="KW150">
        <v>0</v>
      </c>
      <c r="KX150">
        <v>0</v>
      </c>
      <c r="KY150">
        <v>0</v>
      </c>
      <c r="KZ150">
        <v>0</v>
      </c>
      <c r="LA150">
        <v>0</v>
      </c>
      <c r="LB150">
        <v>0</v>
      </c>
      <c r="LD150">
        <v>0</v>
      </c>
      <c r="LE150">
        <v>0</v>
      </c>
      <c r="LF150">
        <v>0</v>
      </c>
      <c r="LG150">
        <v>0</v>
      </c>
      <c r="LH150">
        <v>0</v>
      </c>
      <c r="LI150">
        <v>0</v>
      </c>
      <c r="LJ150">
        <v>163.155</v>
      </c>
      <c r="LK150">
        <v>3</v>
      </c>
      <c r="LL150">
        <v>100620</v>
      </c>
      <c r="LM150">
        <v>3443</v>
      </c>
      <c r="LN150">
        <v>0</v>
      </c>
      <c r="LO150">
        <v>0</v>
      </c>
      <c r="LP150">
        <v>0</v>
      </c>
      <c r="LQ150">
        <v>0</v>
      </c>
      <c r="LR150">
        <v>0</v>
      </c>
      <c r="LS150">
        <v>0</v>
      </c>
      <c r="LT150">
        <v>0</v>
      </c>
      <c r="LU150">
        <v>0</v>
      </c>
      <c r="LV150">
        <v>0</v>
      </c>
      <c r="LW150">
        <v>0</v>
      </c>
      <c r="LX150">
        <v>0</v>
      </c>
      <c r="LY150">
        <v>0</v>
      </c>
      <c r="LZ150">
        <v>0</v>
      </c>
      <c r="MA150">
        <v>0</v>
      </c>
      <c r="MB150">
        <v>0</v>
      </c>
      <c r="MC150">
        <v>0</v>
      </c>
      <c r="MD150">
        <v>0</v>
      </c>
      <c r="ME150">
        <v>0</v>
      </c>
      <c r="MF150">
        <v>0</v>
      </c>
      <c r="MG150">
        <v>1964491</v>
      </c>
      <c r="MH150">
        <v>0</v>
      </c>
      <c r="MI150">
        <v>0</v>
      </c>
      <c r="MJ150">
        <v>0</v>
      </c>
      <c r="MK150">
        <v>0</v>
      </c>
      <c r="ML150">
        <v>0</v>
      </c>
    </row>
    <row r="151" spans="1:350" customFormat="1" x14ac:dyDescent="0.3">
      <c r="A151">
        <v>45755</v>
      </c>
      <c r="B151" s="4">
        <v>184801</v>
      </c>
      <c r="C151">
        <v>9</v>
      </c>
      <c r="D151">
        <v>2026</v>
      </c>
      <c r="E151">
        <v>6215</v>
      </c>
      <c r="F151">
        <v>0</v>
      </c>
      <c r="G151">
        <v>115.35000000000001</v>
      </c>
      <c r="H151">
        <v>66.424000000000007</v>
      </c>
      <c r="I151">
        <v>66.424000000000007</v>
      </c>
      <c r="J151">
        <v>115.35000000000001</v>
      </c>
      <c r="K151">
        <v>0</v>
      </c>
      <c r="L151">
        <v>6215</v>
      </c>
      <c r="M151">
        <v>0</v>
      </c>
      <c r="N151">
        <v>0</v>
      </c>
      <c r="P151">
        <v>114.917</v>
      </c>
      <c r="Q151">
        <v>0</v>
      </c>
      <c r="R151">
        <v>54142</v>
      </c>
      <c r="S151">
        <v>471.13900000000001</v>
      </c>
      <c r="U151">
        <v>0</v>
      </c>
      <c r="V151">
        <v>0</v>
      </c>
      <c r="W151">
        <v>0</v>
      </c>
      <c r="X151">
        <v>0</v>
      </c>
      <c r="Z151">
        <v>0</v>
      </c>
      <c r="AC151">
        <v>0</v>
      </c>
      <c r="AD151" t="s">
        <v>427</v>
      </c>
      <c r="AE151">
        <v>0</v>
      </c>
      <c r="AH151">
        <v>0</v>
      </c>
      <c r="AI151">
        <v>0</v>
      </c>
      <c r="AJ151">
        <v>6215</v>
      </c>
      <c r="AK151" t="s">
        <v>753</v>
      </c>
      <c r="AL151" t="s">
        <v>568</v>
      </c>
      <c r="AM151">
        <v>0</v>
      </c>
      <c r="AN151">
        <v>0</v>
      </c>
      <c r="AO151">
        <v>0</v>
      </c>
      <c r="AP151">
        <v>0</v>
      </c>
      <c r="AQ151">
        <v>0</v>
      </c>
      <c r="AS151">
        <v>0</v>
      </c>
      <c r="AT151">
        <v>0</v>
      </c>
      <c r="AU151">
        <v>0</v>
      </c>
      <c r="AV151">
        <v>0</v>
      </c>
      <c r="AW151">
        <v>1435191</v>
      </c>
      <c r="AX151">
        <v>1417254</v>
      </c>
      <c r="AY151">
        <v>0</v>
      </c>
      <c r="AZ151">
        <v>54142</v>
      </c>
      <c r="BA151">
        <v>3</v>
      </c>
      <c r="BB151">
        <v>0</v>
      </c>
      <c r="BC151">
        <v>0</v>
      </c>
      <c r="BD151">
        <v>0</v>
      </c>
      <c r="BE151">
        <v>0</v>
      </c>
      <c r="BF151">
        <v>1223237</v>
      </c>
      <c r="BG151">
        <v>0</v>
      </c>
      <c r="BJ151">
        <v>0</v>
      </c>
      <c r="BK151">
        <v>0</v>
      </c>
      <c r="BL151">
        <v>0</v>
      </c>
      <c r="BM151">
        <v>0</v>
      </c>
      <c r="BN151">
        <v>0</v>
      </c>
      <c r="BO151">
        <v>0</v>
      </c>
      <c r="BP151">
        <v>0</v>
      </c>
      <c r="BQ151">
        <v>920</v>
      </c>
      <c r="BS151">
        <v>0</v>
      </c>
      <c r="BT151">
        <v>0</v>
      </c>
      <c r="BU151">
        <v>0</v>
      </c>
      <c r="BV151">
        <v>0</v>
      </c>
      <c r="BW151">
        <v>0</v>
      </c>
      <c r="BY151">
        <v>0</v>
      </c>
      <c r="CA151">
        <v>0</v>
      </c>
      <c r="CB151">
        <v>0</v>
      </c>
      <c r="CC151">
        <v>0</v>
      </c>
      <c r="CD151">
        <v>0</v>
      </c>
      <c r="CE151">
        <v>0</v>
      </c>
      <c r="CF151">
        <v>0</v>
      </c>
      <c r="CG151">
        <v>0</v>
      </c>
      <c r="CH151">
        <v>18363</v>
      </c>
      <c r="CI151">
        <v>0</v>
      </c>
      <c r="CJ151">
        <v>4</v>
      </c>
      <c r="CK151">
        <v>0</v>
      </c>
      <c r="CL151">
        <v>0</v>
      </c>
      <c r="CN151">
        <v>0</v>
      </c>
      <c r="CO151">
        <v>1</v>
      </c>
      <c r="CP151">
        <v>0</v>
      </c>
      <c r="CQ151">
        <v>3.1670000000000003</v>
      </c>
      <c r="CR151">
        <v>115.35000000000001</v>
      </c>
      <c r="CS151">
        <v>0</v>
      </c>
      <c r="CT151">
        <v>0</v>
      </c>
      <c r="CU151">
        <v>0</v>
      </c>
      <c r="CV151">
        <v>0</v>
      </c>
      <c r="CW151">
        <v>0</v>
      </c>
      <c r="CX151">
        <v>0</v>
      </c>
      <c r="CY151">
        <v>0</v>
      </c>
      <c r="CZ151">
        <v>0</v>
      </c>
      <c r="DB151">
        <v>412825</v>
      </c>
      <c r="DC151">
        <v>0</v>
      </c>
      <c r="DD151">
        <v>0</v>
      </c>
      <c r="DE151">
        <v>79630</v>
      </c>
      <c r="DF151">
        <v>79630</v>
      </c>
      <c r="DG151">
        <v>12.813000000000001</v>
      </c>
      <c r="DH151">
        <v>0</v>
      </c>
      <c r="DI151">
        <v>0</v>
      </c>
      <c r="DK151">
        <v>4384</v>
      </c>
      <c r="DL151">
        <v>0</v>
      </c>
      <c r="DM151">
        <v>159935</v>
      </c>
      <c r="DN151">
        <v>426</v>
      </c>
      <c r="DO151">
        <v>0</v>
      </c>
      <c r="DP151">
        <v>0</v>
      </c>
      <c r="DQ151">
        <v>0</v>
      </c>
      <c r="DR151">
        <v>0</v>
      </c>
      <c r="DS151">
        <v>0</v>
      </c>
      <c r="DT151">
        <v>0</v>
      </c>
      <c r="DU151">
        <v>0</v>
      </c>
      <c r="DV151">
        <v>0</v>
      </c>
      <c r="DW151">
        <v>0</v>
      </c>
      <c r="DX151">
        <v>0</v>
      </c>
      <c r="DY151">
        <v>0</v>
      </c>
      <c r="DZ151">
        <v>0</v>
      </c>
      <c r="EA151">
        <v>0</v>
      </c>
      <c r="EB151">
        <v>0</v>
      </c>
      <c r="EC151">
        <v>14.322000000000001</v>
      </c>
      <c r="ED151">
        <v>102363</v>
      </c>
      <c r="EE151">
        <v>0</v>
      </c>
      <c r="EF151">
        <v>0</v>
      </c>
      <c r="EG151">
        <v>0</v>
      </c>
      <c r="EH151">
        <v>57998</v>
      </c>
      <c r="EI151">
        <v>0</v>
      </c>
      <c r="EJ151">
        <v>0</v>
      </c>
      <c r="EK151">
        <v>2.9990000000000001</v>
      </c>
      <c r="EL151">
        <v>0</v>
      </c>
      <c r="EM151">
        <v>0</v>
      </c>
      <c r="EN151">
        <v>6.7000000000000004E-2</v>
      </c>
      <c r="EO151">
        <v>0</v>
      </c>
      <c r="EP151">
        <v>0</v>
      </c>
      <c r="EQ151">
        <v>3.0660000000000003</v>
      </c>
      <c r="ER151">
        <v>0</v>
      </c>
      <c r="ES151">
        <v>9.3320000000000007</v>
      </c>
      <c r="ET151">
        <v>0</v>
      </c>
      <c r="EV151">
        <v>0</v>
      </c>
      <c r="EW151">
        <v>0</v>
      </c>
      <c r="EX151">
        <v>0</v>
      </c>
      <c r="EZ151">
        <v>1205968</v>
      </c>
      <c r="FA151">
        <v>0</v>
      </c>
      <c r="FB151">
        <v>1259684</v>
      </c>
      <c r="FC151">
        <v>0</v>
      </c>
      <c r="FD151">
        <v>0</v>
      </c>
      <c r="FE151">
        <v>180051</v>
      </c>
      <c r="FF151">
        <v>31235</v>
      </c>
      <c r="FG151">
        <v>7.0629999999999998E-2</v>
      </c>
      <c r="FH151">
        <v>3.1918000000000002E-2</v>
      </c>
      <c r="FI151">
        <v>0</v>
      </c>
      <c r="FJ151">
        <v>0</v>
      </c>
      <c r="FK151">
        <v>196.82</v>
      </c>
      <c r="FL151">
        <v>1489333</v>
      </c>
      <c r="FM151">
        <v>0</v>
      </c>
      <c r="FN151">
        <v>0</v>
      </c>
      <c r="FO151">
        <v>0</v>
      </c>
      <c r="FP151">
        <v>0</v>
      </c>
      <c r="FQ151">
        <v>0</v>
      </c>
      <c r="FR151">
        <v>0</v>
      </c>
      <c r="FS151">
        <v>0</v>
      </c>
      <c r="FT151">
        <v>0</v>
      </c>
      <c r="FU151">
        <v>0</v>
      </c>
      <c r="FV151">
        <v>0</v>
      </c>
      <c r="FW151">
        <v>0</v>
      </c>
      <c r="FX151">
        <v>0</v>
      </c>
      <c r="FY151">
        <v>0</v>
      </c>
      <c r="GB151">
        <v>437107</v>
      </c>
      <c r="GC151">
        <v>437107</v>
      </c>
      <c r="GD151">
        <v>45.86</v>
      </c>
      <c r="GF151">
        <v>0</v>
      </c>
      <c r="GG151">
        <v>0</v>
      </c>
      <c r="GH151">
        <v>0</v>
      </c>
      <c r="GI151">
        <v>0</v>
      </c>
      <c r="GK151">
        <v>0</v>
      </c>
      <c r="GL151">
        <v>0</v>
      </c>
      <c r="GM151">
        <v>0</v>
      </c>
      <c r="GN151">
        <v>0</v>
      </c>
      <c r="GO151">
        <v>0</v>
      </c>
      <c r="GQ151">
        <v>0</v>
      </c>
      <c r="GR151">
        <v>0</v>
      </c>
      <c r="GS151">
        <v>0</v>
      </c>
      <c r="GT151">
        <v>0</v>
      </c>
      <c r="HB151">
        <v>379934357</v>
      </c>
      <c r="HC151">
        <v>3.9798E-2</v>
      </c>
      <c r="HD151">
        <v>18363</v>
      </c>
      <c r="HE151">
        <v>0</v>
      </c>
      <c r="HF151">
        <v>89274</v>
      </c>
      <c r="HG151">
        <v>8080</v>
      </c>
      <c r="HH151">
        <v>0</v>
      </c>
      <c r="HI151">
        <v>0</v>
      </c>
      <c r="HJ151">
        <v>35960</v>
      </c>
      <c r="HK151">
        <v>1600</v>
      </c>
      <c r="HL151">
        <v>1702</v>
      </c>
      <c r="HM151">
        <v>0</v>
      </c>
      <c r="HN151">
        <v>0</v>
      </c>
      <c r="HO151">
        <v>0</v>
      </c>
      <c r="HP151">
        <v>33571</v>
      </c>
      <c r="HQ151">
        <v>0</v>
      </c>
      <c r="HR151">
        <v>0</v>
      </c>
      <c r="HS151">
        <v>1205542</v>
      </c>
      <c r="HT151">
        <v>31235</v>
      </c>
      <c r="HW151">
        <v>0</v>
      </c>
      <c r="HX151">
        <v>21</v>
      </c>
      <c r="HY151">
        <v>16</v>
      </c>
      <c r="HZ151">
        <v>14</v>
      </c>
      <c r="IA151">
        <v>3</v>
      </c>
      <c r="IB151">
        <v>0</v>
      </c>
      <c r="IC151">
        <v>54</v>
      </c>
      <c r="ID151">
        <v>0</v>
      </c>
      <c r="IE151">
        <v>0</v>
      </c>
      <c r="IF151">
        <v>0</v>
      </c>
      <c r="IG151">
        <v>13</v>
      </c>
      <c r="IH151">
        <v>0</v>
      </c>
      <c r="II151">
        <v>122.07600000000001</v>
      </c>
      <c r="IJ151">
        <v>0</v>
      </c>
      <c r="IK151">
        <v>0</v>
      </c>
      <c r="IL151">
        <v>0</v>
      </c>
      <c r="IM151">
        <v>0</v>
      </c>
      <c r="IN151">
        <v>0</v>
      </c>
      <c r="IO151">
        <v>0</v>
      </c>
      <c r="IP151">
        <v>122.07600000000001</v>
      </c>
      <c r="IQ151">
        <v>0</v>
      </c>
      <c r="IR151">
        <v>0</v>
      </c>
      <c r="IS151">
        <v>0</v>
      </c>
      <c r="IT151">
        <v>0</v>
      </c>
      <c r="IU151">
        <v>0</v>
      </c>
      <c r="IV151">
        <v>0</v>
      </c>
      <c r="IW151">
        <v>6215</v>
      </c>
      <c r="IX151">
        <v>0</v>
      </c>
      <c r="IY151">
        <v>0</v>
      </c>
      <c r="IZ151">
        <v>33571</v>
      </c>
      <c r="JA151">
        <v>0</v>
      </c>
      <c r="JB151">
        <v>0</v>
      </c>
      <c r="JC151">
        <v>0</v>
      </c>
      <c r="JD151">
        <v>0</v>
      </c>
      <c r="JE151">
        <v>0</v>
      </c>
      <c r="JF151">
        <v>0</v>
      </c>
      <c r="JG151">
        <v>0</v>
      </c>
      <c r="JH151">
        <v>0</v>
      </c>
      <c r="JJ151">
        <v>0</v>
      </c>
      <c r="JK151">
        <v>0</v>
      </c>
      <c r="JL151">
        <v>0</v>
      </c>
      <c r="JM151">
        <v>0</v>
      </c>
      <c r="JO151">
        <v>9.0400000000000009</v>
      </c>
      <c r="JP151">
        <v>32.86</v>
      </c>
      <c r="JQ151">
        <v>3.96</v>
      </c>
      <c r="JR151">
        <v>75167</v>
      </c>
      <c r="JS151">
        <v>317938</v>
      </c>
      <c r="JT151">
        <v>44002</v>
      </c>
      <c r="JU151">
        <v>0</v>
      </c>
      <c r="JW151">
        <v>0</v>
      </c>
      <c r="JX151">
        <v>0</v>
      </c>
      <c r="JY151">
        <v>0</v>
      </c>
      <c r="JZ151">
        <v>0</v>
      </c>
      <c r="KD151">
        <v>0</v>
      </c>
      <c r="KE151">
        <v>7559</v>
      </c>
      <c r="KG151">
        <v>0</v>
      </c>
      <c r="KH151">
        <v>0</v>
      </c>
      <c r="KI151">
        <v>0</v>
      </c>
      <c r="KJ151">
        <v>3</v>
      </c>
      <c r="KK151">
        <v>10</v>
      </c>
      <c r="KL151">
        <v>1865</v>
      </c>
      <c r="KM151">
        <v>6215</v>
      </c>
      <c r="KN151">
        <v>0</v>
      </c>
      <c r="KO151">
        <v>0</v>
      </c>
      <c r="KP151">
        <v>0</v>
      </c>
      <c r="KQ151">
        <v>0</v>
      </c>
      <c r="KS151">
        <v>0</v>
      </c>
      <c r="KT151">
        <v>0</v>
      </c>
      <c r="KU151">
        <v>0</v>
      </c>
      <c r="KW151">
        <v>0</v>
      </c>
      <c r="KX151">
        <v>0</v>
      </c>
      <c r="KY151">
        <v>0</v>
      </c>
      <c r="KZ151">
        <v>0</v>
      </c>
      <c r="LA151">
        <v>0</v>
      </c>
      <c r="LB151">
        <v>0</v>
      </c>
      <c r="LD151">
        <v>0</v>
      </c>
      <c r="LE151">
        <v>0</v>
      </c>
      <c r="LF151">
        <v>0</v>
      </c>
      <c r="LG151">
        <v>0</v>
      </c>
      <c r="LH151">
        <v>0</v>
      </c>
      <c r="LI151">
        <v>0</v>
      </c>
      <c r="LJ151">
        <v>114.715</v>
      </c>
      <c r="LK151">
        <v>1</v>
      </c>
      <c r="LL151">
        <v>33540</v>
      </c>
      <c r="LM151">
        <v>2420</v>
      </c>
      <c r="LN151">
        <v>0</v>
      </c>
      <c r="LO151">
        <v>0</v>
      </c>
      <c r="LP151">
        <v>0</v>
      </c>
      <c r="LQ151">
        <v>0</v>
      </c>
      <c r="LR151">
        <v>0</v>
      </c>
      <c r="LS151">
        <v>0</v>
      </c>
      <c r="LT151">
        <v>0</v>
      </c>
      <c r="LU151">
        <v>0</v>
      </c>
      <c r="LV151">
        <v>0</v>
      </c>
      <c r="LW151">
        <v>0</v>
      </c>
      <c r="LX151">
        <v>0</v>
      </c>
      <c r="LY151">
        <v>0</v>
      </c>
      <c r="LZ151">
        <v>0</v>
      </c>
      <c r="MA151">
        <v>0</v>
      </c>
      <c r="MB151">
        <v>0</v>
      </c>
      <c r="MC151">
        <v>0</v>
      </c>
      <c r="MD151">
        <v>0</v>
      </c>
      <c r="ME151">
        <v>0</v>
      </c>
      <c r="MF151">
        <v>0</v>
      </c>
      <c r="MG151">
        <v>1435191</v>
      </c>
      <c r="MH151">
        <v>0</v>
      </c>
      <c r="MI151">
        <v>0</v>
      </c>
      <c r="MJ151">
        <v>0</v>
      </c>
      <c r="MK151">
        <v>0</v>
      </c>
      <c r="ML151">
        <v>0</v>
      </c>
    </row>
    <row r="152" spans="1:350" customFormat="1" x14ac:dyDescent="0.3">
      <c r="A152">
        <v>45755</v>
      </c>
      <c r="B152" s="4">
        <v>193801</v>
      </c>
      <c r="C152">
        <v>9</v>
      </c>
      <c r="D152">
        <v>2026</v>
      </c>
      <c r="E152">
        <v>6215</v>
      </c>
      <c r="F152">
        <v>0</v>
      </c>
      <c r="G152">
        <v>149.42500000000001</v>
      </c>
      <c r="H152">
        <v>93.929000000000002</v>
      </c>
      <c r="I152">
        <v>93.929000000000002</v>
      </c>
      <c r="J152">
        <v>149.42500000000001</v>
      </c>
      <c r="K152">
        <v>0</v>
      </c>
      <c r="L152">
        <v>6215</v>
      </c>
      <c r="M152">
        <v>0</v>
      </c>
      <c r="N152">
        <v>0</v>
      </c>
      <c r="P152">
        <v>150.03800000000001</v>
      </c>
      <c r="Q152">
        <v>0</v>
      </c>
      <c r="R152">
        <v>70689</v>
      </c>
      <c r="S152">
        <v>471.13900000000001</v>
      </c>
      <c r="U152">
        <v>0</v>
      </c>
      <c r="V152">
        <v>0</v>
      </c>
      <c r="W152">
        <v>0</v>
      </c>
      <c r="X152">
        <v>0</v>
      </c>
      <c r="Z152">
        <v>0</v>
      </c>
      <c r="AC152">
        <v>0</v>
      </c>
      <c r="AD152" t="s">
        <v>427</v>
      </c>
      <c r="AE152">
        <v>0</v>
      </c>
      <c r="AH152">
        <v>0</v>
      </c>
      <c r="AI152">
        <v>0</v>
      </c>
      <c r="AJ152">
        <v>6215</v>
      </c>
      <c r="AK152" t="s">
        <v>753</v>
      </c>
      <c r="AL152" t="s">
        <v>569</v>
      </c>
      <c r="AM152">
        <v>0</v>
      </c>
      <c r="AN152">
        <v>0</v>
      </c>
      <c r="AO152">
        <v>0</v>
      </c>
      <c r="AP152">
        <v>0</v>
      </c>
      <c r="AQ152">
        <v>0</v>
      </c>
      <c r="AS152">
        <v>0</v>
      </c>
      <c r="AT152">
        <v>0</v>
      </c>
      <c r="AU152">
        <v>0</v>
      </c>
      <c r="AV152">
        <v>0</v>
      </c>
      <c r="AW152">
        <v>2666075</v>
      </c>
      <c r="AX152">
        <v>2645327</v>
      </c>
      <c r="AY152">
        <v>0</v>
      </c>
      <c r="AZ152">
        <v>70689</v>
      </c>
      <c r="BA152">
        <v>23.833000000000002</v>
      </c>
      <c r="BB152">
        <v>0</v>
      </c>
      <c r="BC152">
        <v>0</v>
      </c>
      <c r="BD152">
        <v>0</v>
      </c>
      <c r="BE152">
        <v>0</v>
      </c>
      <c r="BF152">
        <v>2223701</v>
      </c>
      <c r="BG152">
        <v>0</v>
      </c>
      <c r="BJ152">
        <v>0</v>
      </c>
      <c r="BK152">
        <v>0</v>
      </c>
      <c r="BL152">
        <v>0</v>
      </c>
      <c r="BM152">
        <v>0</v>
      </c>
      <c r="BN152">
        <v>0</v>
      </c>
      <c r="BO152">
        <v>0</v>
      </c>
      <c r="BP152">
        <v>0</v>
      </c>
      <c r="BQ152">
        <v>915</v>
      </c>
      <c r="BS152">
        <v>0</v>
      </c>
      <c r="BT152">
        <v>0</v>
      </c>
      <c r="BU152">
        <v>0</v>
      </c>
      <c r="BV152">
        <v>0</v>
      </c>
      <c r="BW152">
        <v>0</v>
      </c>
      <c r="BY152">
        <v>0</v>
      </c>
      <c r="CA152">
        <v>0</v>
      </c>
      <c r="CB152">
        <v>0</v>
      </c>
      <c r="CC152">
        <v>0</v>
      </c>
      <c r="CD152">
        <v>0</v>
      </c>
      <c r="CE152">
        <v>0</v>
      </c>
      <c r="CF152">
        <v>0</v>
      </c>
      <c r="CG152">
        <v>0</v>
      </c>
      <c r="CH152">
        <v>23787</v>
      </c>
      <c r="CI152">
        <v>0</v>
      </c>
      <c r="CJ152">
        <v>4</v>
      </c>
      <c r="CK152">
        <v>0</v>
      </c>
      <c r="CL152">
        <v>0</v>
      </c>
      <c r="CN152">
        <v>0</v>
      </c>
      <c r="CO152">
        <v>1</v>
      </c>
      <c r="CP152">
        <v>0</v>
      </c>
      <c r="CQ152">
        <v>0</v>
      </c>
      <c r="CR152">
        <v>149.42500000000001</v>
      </c>
      <c r="CS152">
        <v>0</v>
      </c>
      <c r="CT152">
        <v>0</v>
      </c>
      <c r="CU152">
        <v>0</v>
      </c>
      <c r="CV152">
        <v>0</v>
      </c>
      <c r="CW152">
        <v>0</v>
      </c>
      <c r="CX152">
        <v>0</v>
      </c>
      <c r="CY152">
        <v>0</v>
      </c>
      <c r="CZ152">
        <v>0</v>
      </c>
      <c r="DB152">
        <v>583769</v>
      </c>
      <c r="DC152">
        <v>0</v>
      </c>
      <c r="DD152">
        <v>0</v>
      </c>
      <c r="DE152">
        <v>185129</v>
      </c>
      <c r="DF152">
        <v>185129</v>
      </c>
      <c r="DG152">
        <v>29.788</v>
      </c>
      <c r="DH152">
        <v>0</v>
      </c>
      <c r="DI152">
        <v>0</v>
      </c>
      <c r="DK152">
        <v>4306</v>
      </c>
      <c r="DL152">
        <v>0</v>
      </c>
      <c r="DM152">
        <v>1141408</v>
      </c>
      <c r="DN152">
        <v>3039</v>
      </c>
      <c r="DO152">
        <v>0</v>
      </c>
      <c r="DP152">
        <v>0</v>
      </c>
      <c r="DQ152">
        <v>0</v>
      </c>
      <c r="DR152">
        <v>0</v>
      </c>
      <c r="DS152">
        <v>0</v>
      </c>
      <c r="DT152">
        <v>0</v>
      </c>
      <c r="DU152">
        <v>0</v>
      </c>
      <c r="DV152">
        <v>0</v>
      </c>
      <c r="DW152">
        <v>0</v>
      </c>
      <c r="DX152">
        <v>0</v>
      </c>
      <c r="DY152">
        <v>0</v>
      </c>
      <c r="DZ152">
        <v>0</v>
      </c>
      <c r="EA152">
        <v>8.7000000000000008E-2</v>
      </c>
      <c r="EB152">
        <v>0</v>
      </c>
      <c r="EC152">
        <v>14.478000000000002</v>
      </c>
      <c r="ED152">
        <v>103478</v>
      </c>
      <c r="EE152">
        <v>0</v>
      </c>
      <c r="EF152">
        <v>0</v>
      </c>
      <c r="EG152">
        <v>0</v>
      </c>
      <c r="EH152">
        <v>273242</v>
      </c>
      <c r="EI152">
        <v>767727</v>
      </c>
      <c r="EJ152">
        <v>30.882000000000001</v>
      </c>
      <c r="EK152">
        <v>13.57</v>
      </c>
      <c r="EL152">
        <v>0</v>
      </c>
      <c r="EM152">
        <v>0</v>
      </c>
      <c r="EN152">
        <v>0.56400000000000006</v>
      </c>
      <c r="EO152">
        <v>0</v>
      </c>
      <c r="EP152">
        <v>0</v>
      </c>
      <c r="EQ152">
        <v>45.103000000000002</v>
      </c>
      <c r="ER152">
        <v>0</v>
      </c>
      <c r="ES152">
        <v>43.965000000000003</v>
      </c>
      <c r="ET152">
        <v>0</v>
      </c>
      <c r="EV152">
        <v>0</v>
      </c>
      <c r="EW152">
        <v>0</v>
      </c>
      <c r="EX152">
        <v>0</v>
      </c>
      <c r="EZ152">
        <v>2261234</v>
      </c>
      <c r="FA152">
        <v>0</v>
      </c>
      <c r="FB152">
        <v>2328884</v>
      </c>
      <c r="FC152">
        <v>0</v>
      </c>
      <c r="FD152">
        <v>0</v>
      </c>
      <c r="FE152">
        <v>327312</v>
      </c>
      <c r="FF152">
        <v>56781</v>
      </c>
      <c r="FG152">
        <v>7.0629999999999998E-2</v>
      </c>
      <c r="FH152">
        <v>3.1918000000000002E-2</v>
      </c>
      <c r="FI152">
        <v>0</v>
      </c>
      <c r="FJ152">
        <v>0</v>
      </c>
      <c r="FK152">
        <v>357.79599999999999</v>
      </c>
      <c r="FL152">
        <v>2736764</v>
      </c>
      <c r="FM152">
        <v>0</v>
      </c>
      <c r="FN152">
        <v>0</v>
      </c>
      <c r="FO152">
        <v>94570</v>
      </c>
      <c r="FP152">
        <v>0</v>
      </c>
      <c r="FQ152">
        <v>94570</v>
      </c>
      <c r="FR152">
        <v>94570</v>
      </c>
      <c r="FS152">
        <v>0</v>
      </c>
      <c r="FT152">
        <v>0</v>
      </c>
      <c r="FU152">
        <v>0</v>
      </c>
      <c r="FV152">
        <v>0</v>
      </c>
      <c r="FW152">
        <v>0</v>
      </c>
      <c r="FX152">
        <v>0</v>
      </c>
      <c r="FY152">
        <v>0</v>
      </c>
      <c r="GB152">
        <v>102860</v>
      </c>
      <c r="GC152">
        <v>102860</v>
      </c>
      <c r="GD152">
        <v>10.393000000000001</v>
      </c>
      <c r="GF152">
        <v>0</v>
      </c>
      <c r="GG152">
        <v>0</v>
      </c>
      <c r="GH152">
        <v>0</v>
      </c>
      <c r="GI152">
        <v>0</v>
      </c>
      <c r="GK152">
        <v>0</v>
      </c>
      <c r="GL152">
        <v>0</v>
      </c>
      <c r="GM152">
        <v>0</v>
      </c>
      <c r="GN152">
        <v>0</v>
      </c>
      <c r="GO152">
        <v>0</v>
      </c>
      <c r="GQ152">
        <v>0</v>
      </c>
      <c r="GR152">
        <v>0</v>
      </c>
      <c r="GS152">
        <v>0</v>
      </c>
      <c r="GT152">
        <v>0</v>
      </c>
      <c r="HB152">
        <v>379934357</v>
      </c>
      <c r="HC152">
        <v>3.9798E-2</v>
      </c>
      <c r="HD152">
        <v>23787</v>
      </c>
      <c r="HE152">
        <v>0</v>
      </c>
      <c r="HF152">
        <v>126241</v>
      </c>
      <c r="HG152">
        <v>2486</v>
      </c>
      <c r="HH152">
        <v>8364</v>
      </c>
      <c r="HI152">
        <v>0</v>
      </c>
      <c r="HJ152">
        <v>70405</v>
      </c>
      <c r="HK152">
        <v>916</v>
      </c>
      <c r="HL152">
        <v>561</v>
      </c>
      <c r="HM152">
        <v>0</v>
      </c>
      <c r="HN152">
        <v>0</v>
      </c>
      <c r="HO152">
        <v>0</v>
      </c>
      <c r="HP152">
        <v>2427</v>
      </c>
      <c r="HQ152">
        <v>0</v>
      </c>
      <c r="HR152">
        <v>0</v>
      </c>
      <c r="HS152">
        <v>2258195</v>
      </c>
      <c r="HT152">
        <v>56781</v>
      </c>
      <c r="HW152">
        <v>0</v>
      </c>
      <c r="HX152">
        <v>19</v>
      </c>
      <c r="HY152">
        <v>10</v>
      </c>
      <c r="HZ152">
        <v>19</v>
      </c>
      <c r="IA152">
        <v>25</v>
      </c>
      <c r="IB152">
        <v>43</v>
      </c>
      <c r="IC152">
        <v>116</v>
      </c>
      <c r="ID152">
        <v>0</v>
      </c>
      <c r="IE152">
        <v>0</v>
      </c>
      <c r="IF152">
        <v>0</v>
      </c>
      <c r="IG152">
        <v>4</v>
      </c>
      <c r="IH152">
        <v>13.457000000000001</v>
      </c>
      <c r="II152">
        <v>8.8239999999999998</v>
      </c>
      <c r="IJ152">
        <v>0</v>
      </c>
      <c r="IK152">
        <v>35.450000000000003</v>
      </c>
      <c r="IL152">
        <v>0</v>
      </c>
      <c r="IM152">
        <v>0</v>
      </c>
      <c r="IN152">
        <v>0</v>
      </c>
      <c r="IO152">
        <v>0</v>
      </c>
      <c r="IP152">
        <v>44.274000000000001</v>
      </c>
      <c r="IQ152">
        <v>0</v>
      </c>
      <c r="IR152">
        <v>0</v>
      </c>
      <c r="IS152">
        <v>9749</v>
      </c>
      <c r="IT152">
        <v>0</v>
      </c>
      <c r="IU152">
        <v>0</v>
      </c>
      <c r="IV152">
        <v>0</v>
      </c>
      <c r="IW152">
        <v>6215</v>
      </c>
      <c r="IX152">
        <v>0</v>
      </c>
      <c r="IY152">
        <v>0</v>
      </c>
      <c r="IZ152">
        <v>12175</v>
      </c>
      <c r="JA152">
        <v>0</v>
      </c>
      <c r="JB152">
        <v>0</v>
      </c>
      <c r="JC152">
        <v>0</v>
      </c>
      <c r="JD152">
        <v>0</v>
      </c>
      <c r="JE152">
        <v>0</v>
      </c>
      <c r="JF152">
        <v>0</v>
      </c>
      <c r="JG152">
        <v>0</v>
      </c>
      <c r="JH152">
        <v>0</v>
      </c>
      <c r="JJ152">
        <v>0</v>
      </c>
      <c r="JK152">
        <v>0</v>
      </c>
      <c r="JL152">
        <v>0</v>
      </c>
      <c r="JM152">
        <v>0</v>
      </c>
      <c r="JO152">
        <v>0</v>
      </c>
      <c r="JP152">
        <v>8.7900000000000009</v>
      </c>
      <c r="JQ152">
        <v>1.603</v>
      </c>
      <c r="JR152">
        <v>0</v>
      </c>
      <c r="JS152">
        <v>85048</v>
      </c>
      <c r="JT152">
        <v>17812</v>
      </c>
      <c r="JU152">
        <v>0</v>
      </c>
      <c r="JW152">
        <v>0</v>
      </c>
      <c r="JX152">
        <v>0</v>
      </c>
      <c r="JY152">
        <v>0</v>
      </c>
      <c r="JZ152">
        <v>0</v>
      </c>
      <c r="KD152">
        <v>0</v>
      </c>
      <c r="KE152">
        <v>7559</v>
      </c>
      <c r="KG152">
        <v>0</v>
      </c>
      <c r="KH152">
        <v>0</v>
      </c>
      <c r="KI152">
        <v>0</v>
      </c>
      <c r="KJ152">
        <v>4</v>
      </c>
      <c r="KK152">
        <v>0</v>
      </c>
      <c r="KL152">
        <v>2486</v>
      </c>
      <c r="KM152">
        <v>0</v>
      </c>
      <c r="KN152">
        <v>0</v>
      </c>
      <c r="KO152">
        <v>0</v>
      </c>
      <c r="KP152">
        <v>0</v>
      </c>
      <c r="KQ152">
        <v>0</v>
      </c>
      <c r="KS152">
        <v>0</v>
      </c>
      <c r="KT152">
        <v>0</v>
      </c>
      <c r="KU152">
        <v>0</v>
      </c>
      <c r="KW152">
        <v>0</v>
      </c>
      <c r="KX152">
        <v>0</v>
      </c>
      <c r="KY152">
        <v>0</v>
      </c>
      <c r="KZ152">
        <v>0</v>
      </c>
      <c r="LA152">
        <v>0</v>
      </c>
      <c r="LB152">
        <v>0</v>
      </c>
      <c r="LD152">
        <v>0</v>
      </c>
      <c r="LE152">
        <v>0</v>
      </c>
      <c r="LF152">
        <v>0</v>
      </c>
      <c r="LG152">
        <v>0</v>
      </c>
      <c r="LH152">
        <v>0</v>
      </c>
      <c r="LI152">
        <v>0</v>
      </c>
      <c r="LJ152">
        <v>157.56300000000002</v>
      </c>
      <c r="LK152">
        <v>2</v>
      </c>
      <c r="LL152">
        <v>67080</v>
      </c>
      <c r="LM152">
        <v>3325</v>
      </c>
      <c r="LN152">
        <v>0</v>
      </c>
      <c r="LO152">
        <v>0</v>
      </c>
      <c r="LP152">
        <v>0</v>
      </c>
      <c r="LQ152">
        <v>0</v>
      </c>
      <c r="LR152">
        <v>0</v>
      </c>
      <c r="LS152">
        <v>0</v>
      </c>
      <c r="LT152">
        <v>0</v>
      </c>
      <c r="LU152">
        <v>0</v>
      </c>
      <c r="LV152">
        <v>0</v>
      </c>
      <c r="LW152">
        <v>0</v>
      </c>
      <c r="LX152">
        <v>0</v>
      </c>
      <c r="LY152">
        <v>0</v>
      </c>
      <c r="LZ152">
        <v>0</v>
      </c>
      <c r="MA152">
        <v>0</v>
      </c>
      <c r="MB152">
        <v>0</v>
      </c>
      <c r="MC152">
        <v>0</v>
      </c>
      <c r="MD152">
        <v>0</v>
      </c>
      <c r="ME152">
        <v>0</v>
      </c>
      <c r="MF152">
        <v>0</v>
      </c>
      <c r="MG152">
        <v>2666075</v>
      </c>
      <c r="MH152">
        <v>0</v>
      </c>
      <c r="MI152">
        <v>0</v>
      </c>
      <c r="MJ152">
        <v>0</v>
      </c>
      <c r="MK152">
        <v>0</v>
      </c>
      <c r="ML152">
        <v>0</v>
      </c>
    </row>
    <row r="153" spans="1:350" customFormat="1" x14ac:dyDescent="0.3">
      <c r="A153">
        <v>45755</v>
      </c>
      <c r="B153" s="4">
        <v>212801</v>
      </c>
      <c r="C153">
        <v>9</v>
      </c>
      <c r="D153">
        <v>2026</v>
      </c>
      <c r="E153">
        <v>6215</v>
      </c>
      <c r="F153">
        <v>0</v>
      </c>
      <c r="G153">
        <v>1790.2250000000001</v>
      </c>
      <c r="H153">
        <v>1574.9270000000001</v>
      </c>
      <c r="I153">
        <v>1574.9270000000001</v>
      </c>
      <c r="J153">
        <v>1790.2250000000001</v>
      </c>
      <c r="K153">
        <v>0</v>
      </c>
      <c r="L153">
        <v>6215</v>
      </c>
      <c r="M153">
        <v>0</v>
      </c>
      <c r="N153">
        <v>0</v>
      </c>
      <c r="P153">
        <v>1790.2250000000001</v>
      </c>
      <c r="Q153">
        <v>0</v>
      </c>
      <c r="R153">
        <v>843445</v>
      </c>
      <c r="S153">
        <v>471.13900000000001</v>
      </c>
      <c r="U153">
        <v>0</v>
      </c>
      <c r="V153">
        <v>112.31800000000001</v>
      </c>
      <c r="W153">
        <v>69806</v>
      </c>
      <c r="X153">
        <v>69806</v>
      </c>
      <c r="Z153">
        <v>0</v>
      </c>
      <c r="AC153">
        <v>0</v>
      </c>
      <c r="AD153" t="s">
        <v>427</v>
      </c>
      <c r="AE153">
        <v>0</v>
      </c>
      <c r="AH153">
        <v>0</v>
      </c>
      <c r="AI153">
        <v>0</v>
      </c>
      <c r="AJ153">
        <v>6215</v>
      </c>
      <c r="AK153" t="s">
        <v>753</v>
      </c>
      <c r="AL153" t="s">
        <v>570</v>
      </c>
      <c r="AM153">
        <v>0</v>
      </c>
      <c r="AN153">
        <v>0</v>
      </c>
      <c r="AO153">
        <v>0</v>
      </c>
      <c r="AP153">
        <v>0</v>
      </c>
      <c r="AQ153">
        <v>0</v>
      </c>
      <c r="AS153">
        <v>0</v>
      </c>
      <c r="AT153">
        <v>0</v>
      </c>
      <c r="AU153">
        <v>0</v>
      </c>
      <c r="AV153">
        <v>0</v>
      </c>
      <c r="AW153">
        <v>19334634</v>
      </c>
      <c r="AX153">
        <v>19054242</v>
      </c>
      <c r="AY153">
        <v>0</v>
      </c>
      <c r="AZ153">
        <v>843445</v>
      </c>
      <c r="BA153">
        <v>41.333000000000006</v>
      </c>
      <c r="BB153">
        <v>0</v>
      </c>
      <c r="BC153">
        <v>0</v>
      </c>
      <c r="BD153">
        <v>0</v>
      </c>
      <c r="BE153">
        <v>0</v>
      </c>
      <c r="BF153">
        <v>16956335</v>
      </c>
      <c r="BG153">
        <v>0</v>
      </c>
      <c r="BJ153">
        <v>0</v>
      </c>
      <c r="BK153">
        <v>0</v>
      </c>
      <c r="BL153">
        <v>0</v>
      </c>
      <c r="BM153">
        <v>0</v>
      </c>
      <c r="BN153">
        <v>0</v>
      </c>
      <c r="BO153">
        <v>0</v>
      </c>
      <c r="BP153">
        <v>0</v>
      </c>
      <c r="BQ153">
        <v>639</v>
      </c>
      <c r="BS153">
        <v>0</v>
      </c>
      <c r="BT153">
        <v>0</v>
      </c>
      <c r="BU153">
        <v>0</v>
      </c>
      <c r="BV153">
        <v>0</v>
      </c>
      <c r="BW153">
        <v>0</v>
      </c>
      <c r="BY153">
        <v>0</v>
      </c>
      <c r="CA153">
        <v>0</v>
      </c>
      <c r="CB153">
        <v>0</v>
      </c>
      <c r="CC153">
        <v>0</v>
      </c>
      <c r="CD153">
        <v>0</v>
      </c>
      <c r="CE153">
        <v>0</v>
      </c>
      <c r="CF153">
        <v>0</v>
      </c>
      <c r="CG153">
        <v>0</v>
      </c>
      <c r="CH153">
        <v>284989</v>
      </c>
      <c r="CI153">
        <v>0</v>
      </c>
      <c r="CJ153">
        <v>4</v>
      </c>
      <c r="CK153">
        <v>0</v>
      </c>
      <c r="CL153">
        <v>0</v>
      </c>
      <c r="CN153">
        <v>0</v>
      </c>
      <c r="CO153">
        <v>1</v>
      </c>
      <c r="CP153">
        <v>0</v>
      </c>
      <c r="CQ153">
        <v>1.667</v>
      </c>
      <c r="CR153">
        <v>1790.2250000000001</v>
      </c>
      <c r="CS153">
        <v>0</v>
      </c>
      <c r="CT153">
        <v>0</v>
      </c>
      <c r="CU153">
        <v>0</v>
      </c>
      <c r="CV153">
        <v>0</v>
      </c>
      <c r="CW153">
        <v>0</v>
      </c>
      <c r="CX153">
        <v>0</v>
      </c>
      <c r="CY153">
        <v>0</v>
      </c>
      <c r="CZ153">
        <v>0</v>
      </c>
      <c r="DB153">
        <v>9788171</v>
      </c>
      <c r="DC153">
        <v>0</v>
      </c>
      <c r="DD153">
        <v>0</v>
      </c>
      <c r="DE153">
        <v>1297226</v>
      </c>
      <c r="DF153">
        <v>1297226</v>
      </c>
      <c r="DG153">
        <v>208.72500000000002</v>
      </c>
      <c r="DH153">
        <v>0</v>
      </c>
      <c r="DI153">
        <v>0</v>
      </c>
      <c r="DK153">
        <v>72</v>
      </c>
      <c r="DL153">
        <v>0</v>
      </c>
      <c r="DM153">
        <v>1726647</v>
      </c>
      <c r="DN153">
        <v>4597</v>
      </c>
      <c r="DO153">
        <v>0</v>
      </c>
      <c r="DP153">
        <v>0</v>
      </c>
      <c r="DQ153">
        <v>0</v>
      </c>
      <c r="DR153">
        <v>0</v>
      </c>
      <c r="DS153">
        <v>0</v>
      </c>
      <c r="DT153">
        <v>0</v>
      </c>
      <c r="DU153">
        <v>0</v>
      </c>
      <c r="DV153">
        <v>0</v>
      </c>
      <c r="DW153">
        <v>0</v>
      </c>
      <c r="DX153">
        <v>0</v>
      </c>
      <c r="DY153">
        <v>0</v>
      </c>
      <c r="DZ153">
        <v>0</v>
      </c>
      <c r="EA153">
        <v>0</v>
      </c>
      <c r="EB153">
        <v>0</v>
      </c>
      <c r="EC153">
        <v>37.72</v>
      </c>
      <c r="ED153">
        <v>269594</v>
      </c>
      <c r="EE153">
        <v>0</v>
      </c>
      <c r="EF153">
        <v>0</v>
      </c>
      <c r="EG153">
        <v>0</v>
      </c>
      <c r="EH153">
        <v>1461650</v>
      </c>
      <c r="EI153">
        <v>0</v>
      </c>
      <c r="EJ153">
        <v>0</v>
      </c>
      <c r="EK153">
        <v>61.839000000000006</v>
      </c>
      <c r="EL153">
        <v>0</v>
      </c>
      <c r="EM153">
        <v>7.7730000000000006</v>
      </c>
      <c r="EN153">
        <v>5.2690000000000001</v>
      </c>
      <c r="EO153">
        <v>0</v>
      </c>
      <c r="EP153">
        <v>0</v>
      </c>
      <c r="EQ153">
        <v>74.881</v>
      </c>
      <c r="ER153">
        <v>0</v>
      </c>
      <c r="ES153">
        <v>235.18100000000001</v>
      </c>
      <c r="ET153">
        <v>0</v>
      </c>
      <c r="EV153">
        <v>0</v>
      </c>
      <c r="EW153">
        <v>0</v>
      </c>
      <c r="EX153">
        <v>0</v>
      </c>
      <c r="EZ153">
        <v>16125431</v>
      </c>
      <c r="FA153">
        <v>0</v>
      </c>
      <c r="FB153">
        <v>16964279</v>
      </c>
      <c r="FC153">
        <v>0</v>
      </c>
      <c r="FD153">
        <v>0</v>
      </c>
      <c r="FE153">
        <v>2495841</v>
      </c>
      <c r="FF153">
        <v>432970</v>
      </c>
      <c r="FG153">
        <v>7.0629999999999998E-2</v>
      </c>
      <c r="FH153">
        <v>3.1918000000000002E-2</v>
      </c>
      <c r="FI153">
        <v>0</v>
      </c>
      <c r="FJ153">
        <v>0</v>
      </c>
      <c r="FK153">
        <v>2728.2919999999999</v>
      </c>
      <c r="FL153">
        <v>20178079</v>
      </c>
      <c r="FM153">
        <v>0</v>
      </c>
      <c r="FN153">
        <v>0</v>
      </c>
      <c r="FO153">
        <v>0</v>
      </c>
      <c r="FP153">
        <v>0</v>
      </c>
      <c r="FQ153">
        <v>0</v>
      </c>
      <c r="FR153">
        <v>0</v>
      </c>
      <c r="FS153">
        <v>0</v>
      </c>
      <c r="FT153">
        <v>0</v>
      </c>
      <c r="FU153">
        <v>0</v>
      </c>
      <c r="FV153">
        <v>0</v>
      </c>
      <c r="FW153">
        <v>0</v>
      </c>
      <c r="FX153">
        <v>0</v>
      </c>
      <c r="FY153">
        <v>0</v>
      </c>
      <c r="GB153">
        <v>1442068</v>
      </c>
      <c r="GC153">
        <v>1442068</v>
      </c>
      <c r="GD153">
        <v>140.417</v>
      </c>
      <c r="GF153">
        <v>0</v>
      </c>
      <c r="GG153">
        <v>0</v>
      </c>
      <c r="GH153">
        <v>0</v>
      </c>
      <c r="GI153">
        <v>0</v>
      </c>
      <c r="GK153">
        <v>0</v>
      </c>
      <c r="GL153">
        <v>0</v>
      </c>
      <c r="GM153">
        <v>0</v>
      </c>
      <c r="GN153">
        <v>0</v>
      </c>
      <c r="GO153">
        <v>0</v>
      </c>
      <c r="GQ153">
        <v>0</v>
      </c>
      <c r="GR153">
        <v>0</v>
      </c>
      <c r="GS153">
        <v>0</v>
      </c>
      <c r="GT153">
        <v>0</v>
      </c>
      <c r="HB153">
        <v>379934357</v>
      </c>
      <c r="HC153">
        <v>3.9798E-2</v>
      </c>
      <c r="HD153">
        <v>284989</v>
      </c>
      <c r="HE153">
        <v>0</v>
      </c>
      <c r="HF153">
        <v>2116702</v>
      </c>
      <c r="HG153">
        <v>108763</v>
      </c>
      <c r="HH153">
        <v>195618</v>
      </c>
      <c r="HI153">
        <v>0</v>
      </c>
      <c r="HJ153">
        <v>206737</v>
      </c>
      <c r="HK153">
        <v>7012</v>
      </c>
      <c r="HL153">
        <v>5529</v>
      </c>
      <c r="HM153">
        <v>0</v>
      </c>
      <c r="HN153">
        <v>0</v>
      </c>
      <c r="HO153">
        <v>0</v>
      </c>
      <c r="HP153">
        <v>0</v>
      </c>
      <c r="HQ153">
        <v>0</v>
      </c>
      <c r="HR153">
        <v>0</v>
      </c>
      <c r="HS153">
        <v>16120834</v>
      </c>
      <c r="HT153">
        <v>432970</v>
      </c>
      <c r="HW153">
        <v>0</v>
      </c>
      <c r="HX153">
        <v>151</v>
      </c>
      <c r="HY153">
        <v>254</v>
      </c>
      <c r="HZ153">
        <v>164</v>
      </c>
      <c r="IA153">
        <v>176</v>
      </c>
      <c r="IB153">
        <v>99</v>
      </c>
      <c r="IC153">
        <v>844</v>
      </c>
      <c r="ID153">
        <v>0</v>
      </c>
      <c r="IE153">
        <v>0</v>
      </c>
      <c r="IF153">
        <v>0</v>
      </c>
      <c r="IG153">
        <v>175</v>
      </c>
      <c r="IH153">
        <v>314.75200000000001</v>
      </c>
      <c r="II153">
        <v>0</v>
      </c>
      <c r="IJ153">
        <v>112.31800000000001</v>
      </c>
      <c r="IK153">
        <v>0</v>
      </c>
      <c r="IL153">
        <v>0</v>
      </c>
      <c r="IM153">
        <v>0</v>
      </c>
      <c r="IN153">
        <v>0</v>
      </c>
      <c r="IO153">
        <v>0</v>
      </c>
      <c r="IP153">
        <v>0</v>
      </c>
      <c r="IQ153">
        <v>112.31800000000001</v>
      </c>
      <c r="IR153">
        <v>69806</v>
      </c>
      <c r="IS153">
        <v>0</v>
      </c>
      <c r="IT153">
        <v>0</v>
      </c>
      <c r="IU153">
        <v>0</v>
      </c>
      <c r="IV153">
        <v>0</v>
      </c>
      <c r="IW153">
        <v>6215</v>
      </c>
      <c r="IX153">
        <v>0</v>
      </c>
      <c r="IY153">
        <v>0</v>
      </c>
      <c r="IZ153">
        <v>0</v>
      </c>
      <c r="JA153">
        <v>0</v>
      </c>
      <c r="JB153">
        <v>0</v>
      </c>
      <c r="JC153">
        <v>0</v>
      </c>
      <c r="JD153">
        <v>0</v>
      </c>
      <c r="JE153">
        <v>0</v>
      </c>
      <c r="JF153">
        <v>0</v>
      </c>
      <c r="JG153">
        <v>0</v>
      </c>
      <c r="JH153">
        <v>0</v>
      </c>
      <c r="JJ153">
        <v>0</v>
      </c>
      <c r="JK153">
        <v>0</v>
      </c>
      <c r="JL153">
        <v>0</v>
      </c>
      <c r="JM153">
        <v>0</v>
      </c>
      <c r="JO153">
        <v>3.427</v>
      </c>
      <c r="JP153">
        <v>75.632000000000005</v>
      </c>
      <c r="JQ153">
        <v>61.358000000000004</v>
      </c>
      <c r="JR153">
        <v>28495</v>
      </c>
      <c r="JS153">
        <v>731779</v>
      </c>
      <c r="JT153">
        <v>681794</v>
      </c>
      <c r="JU153">
        <v>0</v>
      </c>
      <c r="JW153">
        <v>0</v>
      </c>
      <c r="JX153">
        <v>0</v>
      </c>
      <c r="JY153">
        <v>0</v>
      </c>
      <c r="JZ153">
        <v>0</v>
      </c>
      <c r="KD153">
        <v>0</v>
      </c>
      <c r="KE153">
        <v>7559</v>
      </c>
      <c r="KG153">
        <v>0</v>
      </c>
      <c r="KH153">
        <v>0</v>
      </c>
      <c r="KI153">
        <v>0</v>
      </c>
      <c r="KJ153">
        <v>22</v>
      </c>
      <c r="KK153">
        <v>153</v>
      </c>
      <c r="KL153">
        <v>13673</v>
      </c>
      <c r="KM153">
        <v>95090</v>
      </c>
      <c r="KN153">
        <v>0</v>
      </c>
      <c r="KO153">
        <v>0</v>
      </c>
      <c r="KP153">
        <v>0</v>
      </c>
      <c r="KQ153">
        <v>0</v>
      </c>
      <c r="KS153">
        <v>0</v>
      </c>
      <c r="KT153">
        <v>0</v>
      </c>
      <c r="KU153">
        <v>0</v>
      </c>
      <c r="KW153">
        <v>0</v>
      </c>
      <c r="KX153">
        <v>0</v>
      </c>
      <c r="KY153">
        <v>0</v>
      </c>
      <c r="KZ153">
        <v>0</v>
      </c>
      <c r="LA153">
        <v>0</v>
      </c>
      <c r="LB153">
        <v>0</v>
      </c>
      <c r="LD153">
        <v>0</v>
      </c>
      <c r="LE153">
        <v>0</v>
      </c>
      <c r="LF153">
        <v>0</v>
      </c>
      <c r="LG153">
        <v>0</v>
      </c>
      <c r="LH153">
        <v>0</v>
      </c>
      <c r="LI153">
        <v>0</v>
      </c>
      <c r="LJ153">
        <v>1850.114</v>
      </c>
      <c r="LK153">
        <v>5</v>
      </c>
      <c r="LL153">
        <v>167700</v>
      </c>
      <c r="LM153">
        <v>39037</v>
      </c>
      <c r="LN153">
        <v>0</v>
      </c>
      <c r="LO153">
        <v>0</v>
      </c>
      <c r="LP153">
        <v>0</v>
      </c>
      <c r="LQ153">
        <v>0</v>
      </c>
      <c r="LR153">
        <v>0</v>
      </c>
      <c r="LS153">
        <v>0</v>
      </c>
      <c r="LT153">
        <v>0</v>
      </c>
      <c r="LU153">
        <v>0</v>
      </c>
      <c r="LV153">
        <v>0</v>
      </c>
      <c r="LW153">
        <v>0</v>
      </c>
      <c r="LX153">
        <v>0</v>
      </c>
      <c r="LY153">
        <v>0</v>
      </c>
      <c r="LZ153">
        <v>0</v>
      </c>
      <c r="MA153">
        <v>0</v>
      </c>
      <c r="MB153">
        <v>0</v>
      </c>
      <c r="MC153">
        <v>0</v>
      </c>
      <c r="MD153">
        <v>0</v>
      </c>
      <c r="ME153">
        <v>0</v>
      </c>
      <c r="MF153">
        <v>0</v>
      </c>
      <c r="MG153">
        <v>19334634</v>
      </c>
      <c r="MH153">
        <v>0</v>
      </c>
      <c r="MI153">
        <v>0</v>
      </c>
      <c r="MJ153">
        <v>0</v>
      </c>
      <c r="MK153">
        <v>0</v>
      </c>
      <c r="ML153">
        <v>0</v>
      </c>
    </row>
    <row r="154" spans="1:350" customFormat="1" x14ac:dyDescent="0.3">
      <c r="A154">
        <v>45755</v>
      </c>
      <c r="B154" s="4">
        <v>212804</v>
      </c>
      <c r="C154">
        <v>9</v>
      </c>
      <c r="D154">
        <v>2026</v>
      </c>
      <c r="E154">
        <v>6215</v>
      </c>
      <c r="F154">
        <v>0</v>
      </c>
      <c r="G154">
        <v>1104.8</v>
      </c>
      <c r="H154">
        <v>1001.4920000000001</v>
      </c>
      <c r="I154">
        <v>1001.4920000000001</v>
      </c>
      <c r="J154">
        <v>1104.8</v>
      </c>
      <c r="K154">
        <v>0</v>
      </c>
      <c r="L154">
        <v>6215</v>
      </c>
      <c r="M154">
        <v>0</v>
      </c>
      <c r="N154">
        <v>0</v>
      </c>
      <c r="P154">
        <v>1107.7170000000001</v>
      </c>
      <c r="Q154">
        <v>0</v>
      </c>
      <c r="R154">
        <v>521889</v>
      </c>
      <c r="S154">
        <v>471.13900000000001</v>
      </c>
      <c r="U154">
        <v>0</v>
      </c>
      <c r="V154">
        <v>37.950000000000003</v>
      </c>
      <c r="W154">
        <v>23586</v>
      </c>
      <c r="X154">
        <v>23586</v>
      </c>
      <c r="Z154">
        <v>0</v>
      </c>
      <c r="AC154">
        <v>0</v>
      </c>
      <c r="AD154" t="s">
        <v>427</v>
      </c>
      <c r="AE154">
        <v>0</v>
      </c>
      <c r="AH154">
        <v>0</v>
      </c>
      <c r="AI154">
        <v>0</v>
      </c>
      <c r="AJ154">
        <v>6215</v>
      </c>
      <c r="AK154" t="s">
        <v>753</v>
      </c>
      <c r="AL154" t="s">
        <v>571</v>
      </c>
      <c r="AM154">
        <v>0</v>
      </c>
      <c r="AN154">
        <v>0</v>
      </c>
      <c r="AO154">
        <v>0</v>
      </c>
      <c r="AP154">
        <v>0</v>
      </c>
      <c r="AQ154">
        <v>0</v>
      </c>
      <c r="AS154">
        <v>0</v>
      </c>
      <c r="AT154">
        <v>0</v>
      </c>
      <c r="AU154">
        <v>0</v>
      </c>
      <c r="AV154">
        <v>0</v>
      </c>
      <c r="AW154">
        <v>12022456</v>
      </c>
      <c r="AX154">
        <v>11849778</v>
      </c>
      <c r="AY154">
        <v>0</v>
      </c>
      <c r="AZ154">
        <v>521889</v>
      </c>
      <c r="BA154">
        <v>0</v>
      </c>
      <c r="BB154">
        <v>23384</v>
      </c>
      <c r="BC154">
        <v>23235</v>
      </c>
      <c r="BD154">
        <v>55</v>
      </c>
      <c r="BE154">
        <v>149</v>
      </c>
      <c r="BF154">
        <v>10545531</v>
      </c>
      <c r="BG154">
        <v>0</v>
      </c>
      <c r="BJ154">
        <v>0</v>
      </c>
      <c r="BK154">
        <v>0</v>
      </c>
      <c r="BL154">
        <v>0</v>
      </c>
      <c r="BM154">
        <v>0</v>
      </c>
      <c r="BN154">
        <v>0</v>
      </c>
      <c r="BO154">
        <v>0</v>
      </c>
      <c r="BP154">
        <v>0</v>
      </c>
      <c r="BQ154">
        <v>746</v>
      </c>
      <c r="BS154">
        <v>0</v>
      </c>
      <c r="BT154">
        <v>0</v>
      </c>
      <c r="BU154">
        <v>0</v>
      </c>
      <c r="BV154">
        <v>0</v>
      </c>
      <c r="BW154">
        <v>0</v>
      </c>
      <c r="BY154">
        <v>0</v>
      </c>
      <c r="CA154">
        <v>0</v>
      </c>
      <c r="CB154">
        <v>0</v>
      </c>
      <c r="CC154">
        <v>0</v>
      </c>
      <c r="CD154">
        <v>0</v>
      </c>
      <c r="CE154">
        <v>0</v>
      </c>
      <c r="CF154">
        <v>0</v>
      </c>
      <c r="CG154">
        <v>0</v>
      </c>
      <c r="CH154">
        <v>175875</v>
      </c>
      <c r="CI154">
        <v>0</v>
      </c>
      <c r="CJ154">
        <v>4</v>
      </c>
      <c r="CK154">
        <v>0</v>
      </c>
      <c r="CL154">
        <v>0</v>
      </c>
      <c r="CN154">
        <v>0</v>
      </c>
      <c r="CO154">
        <v>1</v>
      </c>
      <c r="CP154">
        <v>0</v>
      </c>
      <c r="CQ154">
        <v>0</v>
      </c>
      <c r="CR154">
        <v>1104.8</v>
      </c>
      <c r="CS154">
        <v>0</v>
      </c>
      <c r="CT154">
        <v>0</v>
      </c>
      <c r="CU154">
        <v>0</v>
      </c>
      <c r="CV154">
        <v>0</v>
      </c>
      <c r="CW154">
        <v>0</v>
      </c>
      <c r="CX154">
        <v>0</v>
      </c>
      <c r="CY154">
        <v>0</v>
      </c>
      <c r="CZ154">
        <v>0</v>
      </c>
      <c r="DB154">
        <v>6224273</v>
      </c>
      <c r="DC154">
        <v>0</v>
      </c>
      <c r="DD154">
        <v>0</v>
      </c>
      <c r="DE154">
        <v>604875</v>
      </c>
      <c r="DF154">
        <v>604875</v>
      </c>
      <c r="DG154">
        <v>97.325000000000003</v>
      </c>
      <c r="DH154">
        <v>0</v>
      </c>
      <c r="DI154">
        <v>0</v>
      </c>
      <c r="DK154">
        <v>1711</v>
      </c>
      <c r="DL154">
        <v>0</v>
      </c>
      <c r="DM154">
        <v>1144744</v>
      </c>
      <c r="DN154">
        <v>3048</v>
      </c>
      <c r="DO154">
        <v>0</v>
      </c>
      <c r="DP154">
        <v>0</v>
      </c>
      <c r="DQ154">
        <v>0</v>
      </c>
      <c r="DR154">
        <v>0</v>
      </c>
      <c r="DS154">
        <v>0</v>
      </c>
      <c r="DT154">
        <v>0</v>
      </c>
      <c r="DU154">
        <v>0</v>
      </c>
      <c r="DV154">
        <v>0</v>
      </c>
      <c r="DW154">
        <v>0</v>
      </c>
      <c r="DX154">
        <v>0</v>
      </c>
      <c r="DY154">
        <v>0</v>
      </c>
      <c r="DZ154">
        <v>0</v>
      </c>
      <c r="EA154">
        <v>0</v>
      </c>
      <c r="EB154">
        <v>0</v>
      </c>
      <c r="EC154">
        <v>27.933</v>
      </c>
      <c r="ED154">
        <v>199644</v>
      </c>
      <c r="EE154">
        <v>0</v>
      </c>
      <c r="EF154">
        <v>0</v>
      </c>
      <c r="EG154">
        <v>0</v>
      </c>
      <c r="EH154">
        <v>948148</v>
      </c>
      <c r="EI154">
        <v>0</v>
      </c>
      <c r="EJ154">
        <v>0</v>
      </c>
      <c r="EK154">
        <v>44.185000000000002</v>
      </c>
      <c r="EL154">
        <v>0</v>
      </c>
      <c r="EM154">
        <v>0.17600000000000002</v>
      </c>
      <c r="EN154">
        <v>3.895</v>
      </c>
      <c r="EO154">
        <v>0</v>
      </c>
      <c r="EP154">
        <v>0</v>
      </c>
      <c r="EQ154">
        <v>48.256</v>
      </c>
      <c r="ER154">
        <v>0</v>
      </c>
      <c r="ES154">
        <v>152.55800000000002</v>
      </c>
      <c r="ET154">
        <v>0</v>
      </c>
      <c r="EV154">
        <v>0</v>
      </c>
      <c r="EW154">
        <v>0</v>
      </c>
      <c r="EX154">
        <v>0</v>
      </c>
      <c r="EZ154">
        <v>10028284</v>
      </c>
      <c r="FA154">
        <v>0</v>
      </c>
      <c r="FB154">
        <v>10546976</v>
      </c>
      <c r="FC154">
        <v>0</v>
      </c>
      <c r="FD154">
        <v>0</v>
      </c>
      <c r="FE154">
        <v>1552220</v>
      </c>
      <c r="FF154">
        <v>269274</v>
      </c>
      <c r="FG154">
        <v>7.0629999999999998E-2</v>
      </c>
      <c r="FH154">
        <v>3.1918000000000002E-2</v>
      </c>
      <c r="FI154">
        <v>0</v>
      </c>
      <c r="FJ154">
        <v>0</v>
      </c>
      <c r="FK154">
        <v>1696.787</v>
      </c>
      <c r="FL154">
        <v>12544345</v>
      </c>
      <c r="FM154">
        <v>0</v>
      </c>
      <c r="FN154">
        <v>0</v>
      </c>
      <c r="FO154">
        <v>0</v>
      </c>
      <c r="FP154">
        <v>0</v>
      </c>
      <c r="FQ154">
        <v>0</v>
      </c>
      <c r="FR154">
        <v>0</v>
      </c>
      <c r="FS154">
        <v>0</v>
      </c>
      <c r="FT154">
        <v>0</v>
      </c>
      <c r="FU154">
        <v>0</v>
      </c>
      <c r="FV154">
        <v>0</v>
      </c>
      <c r="FW154">
        <v>0</v>
      </c>
      <c r="FX154">
        <v>0</v>
      </c>
      <c r="FY154">
        <v>0</v>
      </c>
      <c r="GB154">
        <v>557583</v>
      </c>
      <c r="GC154">
        <v>557583</v>
      </c>
      <c r="GD154">
        <v>55.052</v>
      </c>
      <c r="GF154">
        <v>0</v>
      </c>
      <c r="GG154">
        <v>0</v>
      </c>
      <c r="GH154">
        <v>0</v>
      </c>
      <c r="GI154">
        <v>0</v>
      </c>
      <c r="GK154">
        <v>0</v>
      </c>
      <c r="GL154">
        <v>0</v>
      </c>
      <c r="GM154">
        <v>0</v>
      </c>
      <c r="GN154">
        <v>0</v>
      </c>
      <c r="GO154">
        <v>0</v>
      </c>
      <c r="GQ154">
        <v>0</v>
      </c>
      <c r="GR154">
        <v>0</v>
      </c>
      <c r="GS154">
        <v>0</v>
      </c>
      <c r="GT154">
        <v>0</v>
      </c>
      <c r="HB154">
        <v>379934357</v>
      </c>
      <c r="HC154">
        <v>3.9798E-2</v>
      </c>
      <c r="HD154">
        <v>175875</v>
      </c>
      <c r="HE154">
        <v>0</v>
      </c>
      <c r="HF154">
        <v>1346005</v>
      </c>
      <c r="HG154">
        <v>58421</v>
      </c>
      <c r="HH154">
        <v>98953</v>
      </c>
      <c r="HI154">
        <v>0</v>
      </c>
      <c r="HJ154">
        <v>121043</v>
      </c>
      <c r="HK154">
        <v>2636</v>
      </c>
      <c r="HL154">
        <v>2006</v>
      </c>
      <c r="HM154">
        <v>101000</v>
      </c>
      <c r="HN154">
        <v>238616</v>
      </c>
      <c r="HO154">
        <v>0</v>
      </c>
      <c r="HP154">
        <v>0</v>
      </c>
      <c r="HQ154">
        <v>0</v>
      </c>
      <c r="HR154">
        <v>0</v>
      </c>
      <c r="HS154">
        <v>10025087</v>
      </c>
      <c r="HT154">
        <v>269274</v>
      </c>
      <c r="HW154">
        <v>0</v>
      </c>
      <c r="HX154">
        <v>84</v>
      </c>
      <c r="HY154">
        <v>103</v>
      </c>
      <c r="HZ154">
        <v>98</v>
      </c>
      <c r="IA154">
        <v>63</v>
      </c>
      <c r="IB154">
        <v>47</v>
      </c>
      <c r="IC154">
        <v>395</v>
      </c>
      <c r="ID154">
        <v>0</v>
      </c>
      <c r="IE154">
        <v>0</v>
      </c>
      <c r="IF154">
        <v>0</v>
      </c>
      <c r="IG154">
        <v>94</v>
      </c>
      <c r="IH154">
        <v>159.21700000000001</v>
      </c>
      <c r="II154">
        <v>0</v>
      </c>
      <c r="IJ154">
        <v>37.950000000000003</v>
      </c>
      <c r="IK154">
        <v>0</v>
      </c>
      <c r="IL154">
        <v>4</v>
      </c>
      <c r="IM154">
        <v>23</v>
      </c>
      <c r="IN154">
        <v>3</v>
      </c>
      <c r="IO154">
        <v>30</v>
      </c>
      <c r="IP154">
        <v>0</v>
      </c>
      <c r="IQ154">
        <v>37.950000000000003</v>
      </c>
      <c r="IR154">
        <v>23586</v>
      </c>
      <c r="IS154">
        <v>0</v>
      </c>
      <c r="IT154">
        <v>20000</v>
      </c>
      <c r="IU154">
        <v>69000</v>
      </c>
      <c r="IV154">
        <v>12000</v>
      </c>
      <c r="IW154">
        <v>6215</v>
      </c>
      <c r="IX154">
        <v>0</v>
      </c>
      <c r="IY154">
        <v>0</v>
      </c>
      <c r="IZ154">
        <v>0</v>
      </c>
      <c r="JA154">
        <v>0</v>
      </c>
      <c r="JB154">
        <v>6</v>
      </c>
      <c r="JC154">
        <v>88834</v>
      </c>
      <c r="JD154">
        <v>17</v>
      </c>
      <c r="JE154">
        <v>130050</v>
      </c>
      <c r="JF154">
        <v>2</v>
      </c>
      <c r="JG154">
        <v>7232</v>
      </c>
      <c r="JH154">
        <v>12500</v>
      </c>
      <c r="JJ154">
        <v>0</v>
      </c>
      <c r="JK154">
        <v>0</v>
      </c>
      <c r="JL154">
        <v>0</v>
      </c>
      <c r="JM154">
        <v>0</v>
      </c>
      <c r="JO154">
        <v>0</v>
      </c>
      <c r="JP154">
        <v>37.696000000000005</v>
      </c>
      <c r="JQ154">
        <v>17.356000000000002</v>
      </c>
      <c r="JR154">
        <v>0</v>
      </c>
      <c r="JS154">
        <v>364728</v>
      </c>
      <c r="JT154">
        <v>192855</v>
      </c>
      <c r="JU154">
        <v>23928</v>
      </c>
      <c r="JW154">
        <v>0</v>
      </c>
      <c r="JX154">
        <v>0</v>
      </c>
      <c r="JY154">
        <v>0</v>
      </c>
      <c r="JZ154">
        <v>0</v>
      </c>
      <c r="KD154">
        <v>23928</v>
      </c>
      <c r="KE154">
        <v>7559</v>
      </c>
      <c r="KG154">
        <v>0</v>
      </c>
      <c r="KH154">
        <v>0</v>
      </c>
      <c r="KI154">
        <v>0</v>
      </c>
      <c r="KJ154">
        <v>72</v>
      </c>
      <c r="KK154">
        <v>22</v>
      </c>
      <c r="KL154">
        <v>44748</v>
      </c>
      <c r="KM154">
        <v>13673</v>
      </c>
      <c r="KN154">
        <v>0</v>
      </c>
      <c r="KO154">
        <v>0</v>
      </c>
      <c r="KP154">
        <v>0</v>
      </c>
      <c r="KQ154">
        <v>0</v>
      </c>
      <c r="KS154">
        <v>0</v>
      </c>
      <c r="KT154">
        <v>0</v>
      </c>
      <c r="KU154">
        <v>0</v>
      </c>
      <c r="KW154">
        <v>0</v>
      </c>
      <c r="KX154">
        <v>0</v>
      </c>
      <c r="KY154">
        <v>0</v>
      </c>
      <c r="KZ154">
        <v>0</v>
      </c>
      <c r="LA154">
        <v>0</v>
      </c>
      <c r="LB154">
        <v>0</v>
      </c>
      <c r="LD154">
        <v>0</v>
      </c>
      <c r="LE154">
        <v>0</v>
      </c>
      <c r="LF154">
        <v>0</v>
      </c>
      <c r="LG154">
        <v>0</v>
      </c>
      <c r="LH154">
        <v>0</v>
      </c>
      <c r="LI154">
        <v>0</v>
      </c>
      <c r="LJ154">
        <v>967.89300000000003</v>
      </c>
      <c r="LK154">
        <v>3</v>
      </c>
      <c r="LL154">
        <v>100620</v>
      </c>
      <c r="LM154">
        <v>20423</v>
      </c>
      <c r="LN154">
        <v>0</v>
      </c>
      <c r="LO154">
        <v>0</v>
      </c>
      <c r="LP154">
        <v>0</v>
      </c>
      <c r="LQ154">
        <v>0</v>
      </c>
      <c r="LR154">
        <v>0</v>
      </c>
      <c r="LS154">
        <v>0</v>
      </c>
      <c r="LT154">
        <v>0</v>
      </c>
      <c r="LU154">
        <v>0</v>
      </c>
      <c r="LV154">
        <v>0</v>
      </c>
      <c r="LW154">
        <v>0</v>
      </c>
      <c r="LX154">
        <v>0</v>
      </c>
      <c r="LY154">
        <v>0</v>
      </c>
      <c r="LZ154">
        <v>0</v>
      </c>
      <c r="MA154">
        <v>0</v>
      </c>
      <c r="MB154">
        <v>0</v>
      </c>
      <c r="MC154">
        <v>0</v>
      </c>
      <c r="MD154">
        <v>0</v>
      </c>
      <c r="ME154">
        <v>0</v>
      </c>
      <c r="MF154">
        <v>0</v>
      </c>
      <c r="MG154">
        <v>12022456</v>
      </c>
      <c r="MH154">
        <v>0</v>
      </c>
      <c r="MI154">
        <v>0</v>
      </c>
      <c r="MJ154">
        <v>0</v>
      </c>
      <c r="MK154">
        <v>0</v>
      </c>
      <c r="ML154">
        <v>0</v>
      </c>
    </row>
    <row r="155" spans="1:350" customFormat="1" x14ac:dyDescent="0.3">
      <c r="A155">
        <v>45755</v>
      </c>
      <c r="B155" s="4">
        <v>213801</v>
      </c>
      <c r="C155">
        <v>9</v>
      </c>
      <c r="D155">
        <v>2026</v>
      </c>
      <c r="E155">
        <v>6215</v>
      </c>
      <c r="F155">
        <v>0</v>
      </c>
      <c r="G155">
        <v>55.858000000000004</v>
      </c>
      <c r="H155">
        <v>41.97</v>
      </c>
      <c r="I155">
        <v>41.97</v>
      </c>
      <c r="J155">
        <v>55.858000000000004</v>
      </c>
      <c r="K155">
        <v>0</v>
      </c>
      <c r="L155">
        <v>6215</v>
      </c>
      <c r="M155">
        <v>0</v>
      </c>
      <c r="N155">
        <v>0</v>
      </c>
      <c r="P155">
        <v>55.263000000000005</v>
      </c>
      <c r="Q155">
        <v>0</v>
      </c>
      <c r="R155">
        <v>26037</v>
      </c>
      <c r="S155">
        <v>471.13900000000001</v>
      </c>
      <c r="U155">
        <v>0</v>
      </c>
      <c r="V155">
        <v>0</v>
      </c>
      <c r="W155">
        <v>0</v>
      </c>
      <c r="X155">
        <v>0</v>
      </c>
      <c r="Z155">
        <v>0</v>
      </c>
      <c r="AC155">
        <v>0</v>
      </c>
      <c r="AD155" t="s">
        <v>427</v>
      </c>
      <c r="AE155">
        <v>0</v>
      </c>
      <c r="AH155">
        <v>0</v>
      </c>
      <c r="AI155">
        <v>0</v>
      </c>
      <c r="AJ155">
        <v>6215</v>
      </c>
      <c r="AK155" t="s">
        <v>753</v>
      </c>
      <c r="AL155" t="s">
        <v>572</v>
      </c>
      <c r="AM155">
        <v>0</v>
      </c>
      <c r="AN155">
        <v>0</v>
      </c>
      <c r="AO155">
        <v>0</v>
      </c>
      <c r="AP155">
        <v>0</v>
      </c>
      <c r="AQ155">
        <v>0</v>
      </c>
      <c r="AS155">
        <v>0</v>
      </c>
      <c r="AT155">
        <v>0</v>
      </c>
      <c r="AU155">
        <v>0</v>
      </c>
      <c r="AV155">
        <v>0</v>
      </c>
      <c r="AW155">
        <v>680953</v>
      </c>
      <c r="AX155">
        <v>672177</v>
      </c>
      <c r="AY155">
        <v>0</v>
      </c>
      <c r="AZ155">
        <v>26037</v>
      </c>
      <c r="BA155">
        <v>12</v>
      </c>
      <c r="BB155">
        <v>0</v>
      </c>
      <c r="BC155">
        <v>0</v>
      </c>
      <c r="BD155">
        <v>0</v>
      </c>
      <c r="BE155">
        <v>0</v>
      </c>
      <c r="BF155">
        <v>576457</v>
      </c>
      <c r="BG155">
        <v>0</v>
      </c>
      <c r="BJ155">
        <v>0</v>
      </c>
      <c r="BK155">
        <v>0</v>
      </c>
      <c r="BL155">
        <v>0</v>
      </c>
      <c r="BM155">
        <v>0</v>
      </c>
      <c r="BN155">
        <v>0</v>
      </c>
      <c r="BO155">
        <v>0</v>
      </c>
      <c r="BP155">
        <v>0</v>
      </c>
      <c r="BQ155">
        <v>924</v>
      </c>
      <c r="BS155">
        <v>0</v>
      </c>
      <c r="BT155">
        <v>0</v>
      </c>
      <c r="BU155">
        <v>0</v>
      </c>
      <c r="BV155">
        <v>0</v>
      </c>
      <c r="BW155">
        <v>0</v>
      </c>
      <c r="BY155">
        <v>0</v>
      </c>
      <c r="CA155">
        <v>0</v>
      </c>
      <c r="CB155">
        <v>0</v>
      </c>
      <c r="CC155">
        <v>0</v>
      </c>
      <c r="CD155">
        <v>0</v>
      </c>
      <c r="CE155">
        <v>0</v>
      </c>
      <c r="CF155">
        <v>0</v>
      </c>
      <c r="CG155">
        <v>0</v>
      </c>
      <c r="CH155">
        <v>8892</v>
      </c>
      <c r="CI155">
        <v>0</v>
      </c>
      <c r="CJ155">
        <v>4</v>
      </c>
      <c r="CK155">
        <v>0</v>
      </c>
      <c r="CL155">
        <v>0</v>
      </c>
      <c r="CN155">
        <v>0</v>
      </c>
      <c r="CO155">
        <v>1</v>
      </c>
      <c r="CP155">
        <v>0</v>
      </c>
      <c r="CQ155">
        <v>4.1669999999999998</v>
      </c>
      <c r="CR155">
        <v>55.858000000000004</v>
      </c>
      <c r="CS155">
        <v>0</v>
      </c>
      <c r="CT155">
        <v>0</v>
      </c>
      <c r="CU155">
        <v>0</v>
      </c>
      <c r="CV155">
        <v>0</v>
      </c>
      <c r="CW155">
        <v>0</v>
      </c>
      <c r="CX155">
        <v>0</v>
      </c>
      <c r="CY155">
        <v>0</v>
      </c>
      <c r="CZ155">
        <v>0</v>
      </c>
      <c r="DB155">
        <v>260844</v>
      </c>
      <c r="DC155">
        <v>0</v>
      </c>
      <c r="DD155">
        <v>0</v>
      </c>
      <c r="DE155">
        <v>48399</v>
      </c>
      <c r="DF155">
        <v>48399</v>
      </c>
      <c r="DG155">
        <v>7.7880000000000003</v>
      </c>
      <c r="DH155">
        <v>0</v>
      </c>
      <c r="DI155">
        <v>0</v>
      </c>
      <c r="DK155">
        <v>4454</v>
      </c>
      <c r="DL155">
        <v>0</v>
      </c>
      <c r="DM155">
        <v>43403</v>
      </c>
      <c r="DN155">
        <v>116</v>
      </c>
      <c r="DO155">
        <v>0</v>
      </c>
      <c r="DP155">
        <v>0</v>
      </c>
      <c r="DQ155">
        <v>0</v>
      </c>
      <c r="DR155">
        <v>0</v>
      </c>
      <c r="DS155">
        <v>0</v>
      </c>
      <c r="DT155">
        <v>0</v>
      </c>
      <c r="DU155">
        <v>0</v>
      </c>
      <c r="DV155">
        <v>0</v>
      </c>
      <c r="DW155">
        <v>0</v>
      </c>
      <c r="DX155">
        <v>0</v>
      </c>
      <c r="DY155">
        <v>0</v>
      </c>
      <c r="DZ155">
        <v>0</v>
      </c>
      <c r="EA155">
        <v>3.9E-2</v>
      </c>
      <c r="EB155">
        <v>0</v>
      </c>
      <c r="EC155">
        <v>4.0150000000000006</v>
      </c>
      <c r="ED155">
        <v>28696</v>
      </c>
      <c r="EE155">
        <v>0</v>
      </c>
      <c r="EF155">
        <v>0</v>
      </c>
      <c r="EG155">
        <v>0</v>
      </c>
      <c r="EH155">
        <v>14823</v>
      </c>
      <c r="EI155">
        <v>0</v>
      </c>
      <c r="EJ155">
        <v>0</v>
      </c>
      <c r="EK155">
        <v>0.73</v>
      </c>
      <c r="EL155">
        <v>0</v>
      </c>
      <c r="EM155">
        <v>0</v>
      </c>
      <c r="EN155">
        <v>0</v>
      </c>
      <c r="EO155">
        <v>0</v>
      </c>
      <c r="EP155">
        <v>0</v>
      </c>
      <c r="EQ155">
        <v>0.76900000000000002</v>
      </c>
      <c r="ER155">
        <v>0</v>
      </c>
      <c r="ES155">
        <v>2.3850000000000002</v>
      </c>
      <c r="ET155">
        <v>0</v>
      </c>
      <c r="EV155">
        <v>0</v>
      </c>
      <c r="EW155">
        <v>0</v>
      </c>
      <c r="EX155">
        <v>0</v>
      </c>
      <c r="EZ155">
        <v>572607</v>
      </c>
      <c r="FA155">
        <v>0</v>
      </c>
      <c r="FB155">
        <v>598528</v>
      </c>
      <c r="FC155">
        <v>0</v>
      </c>
      <c r="FD155">
        <v>0</v>
      </c>
      <c r="FE155">
        <v>84850</v>
      </c>
      <c r="FF155">
        <v>14720</v>
      </c>
      <c r="FG155">
        <v>7.0629999999999998E-2</v>
      </c>
      <c r="FH155">
        <v>3.1918000000000002E-2</v>
      </c>
      <c r="FI155">
        <v>0</v>
      </c>
      <c r="FJ155">
        <v>0</v>
      </c>
      <c r="FK155">
        <v>92.753</v>
      </c>
      <c r="FL155">
        <v>706990</v>
      </c>
      <c r="FM155">
        <v>0</v>
      </c>
      <c r="FN155">
        <v>0</v>
      </c>
      <c r="FO155">
        <v>0</v>
      </c>
      <c r="FP155">
        <v>0</v>
      </c>
      <c r="FQ155">
        <v>0</v>
      </c>
      <c r="FR155">
        <v>0</v>
      </c>
      <c r="FS155">
        <v>0</v>
      </c>
      <c r="FT155">
        <v>0</v>
      </c>
      <c r="FU155">
        <v>0</v>
      </c>
      <c r="FV155">
        <v>0</v>
      </c>
      <c r="FW155">
        <v>0</v>
      </c>
      <c r="FX155">
        <v>0</v>
      </c>
      <c r="FY155">
        <v>0</v>
      </c>
      <c r="GB155">
        <v>129708</v>
      </c>
      <c r="GC155">
        <v>129708</v>
      </c>
      <c r="GD155">
        <v>13.119</v>
      </c>
      <c r="GF155">
        <v>0</v>
      </c>
      <c r="GG155">
        <v>0</v>
      </c>
      <c r="GH155">
        <v>0</v>
      </c>
      <c r="GI155">
        <v>0</v>
      </c>
      <c r="GK155">
        <v>0</v>
      </c>
      <c r="GL155">
        <v>0</v>
      </c>
      <c r="GM155">
        <v>0</v>
      </c>
      <c r="GN155">
        <v>0</v>
      </c>
      <c r="GO155">
        <v>0</v>
      </c>
      <c r="GQ155">
        <v>0</v>
      </c>
      <c r="GR155">
        <v>0</v>
      </c>
      <c r="GS155">
        <v>0</v>
      </c>
      <c r="GT155">
        <v>0</v>
      </c>
      <c r="HB155">
        <v>379934357</v>
      </c>
      <c r="HC155">
        <v>3.9798E-2</v>
      </c>
      <c r="HD155">
        <v>8892</v>
      </c>
      <c r="HE155">
        <v>0</v>
      </c>
      <c r="HF155">
        <v>56408</v>
      </c>
      <c r="HG155">
        <v>2486</v>
      </c>
      <c r="HH155">
        <v>0</v>
      </c>
      <c r="HI155">
        <v>0</v>
      </c>
      <c r="HJ155">
        <v>35093</v>
      </c>
      <c r="HK155">
        <v>1961</v>
      </c>
      <c r="HL155">
        <v>1408</v>
      </c>
      <c r="HM155">
        <v>0</v>
      </c>
      <c r="HN155">
        <v>0</v>
      </c>
      <c r="HO155">
        <v>0</v>
      </c>
      <c r="HP155">
        <v>18818</v>
      </c>
      <c r="HQ155">
        <v>0</v>
      </c>
      <c r="HR155">
        <v>0</v>
      </c>
      <c r="HS155">
        <v>572491</v>
      </c>
      <c r="HT155">
        <v>14720</v>
      </c>
      <c r="HW155">
        <v>0</v>
      </c>
      <c r="HX155">
        <v>10</v>
      </c>
      <c r="HY155">
        <v>4</v>
      </c>
      <c r="HZ155">
        <v>14</v>
      </c>
      <c r="IA155">
        <v>1</v>
      </c>
      <c r="IB155">
        <v>3</v>
      </c>
      <c r="IC155">
        <v>32</v>
      </c>
      <c r="ID155">
        <v>0</v>
      </c>
      <c r="IE155">
        <v>0</v>
      </c>
      <c r="IF155">
        <v>0</v>
      </c>
      <c r="IG155">
        <v>4</v>
      </c>
      <c r="IH155">
        <v>0</v>
      </c>
      <c r="II155">
        <v>68.429000000000002</v>
      </c>
      <c r="IJ155">
        <v>0</v>
      </c>
      <c r="IK155">
        <v>0</v>
      </c>
      <c r="IL155">
        <v>0</v>
      </c>
      <c r="IM155">
        <v>0</v>
      </c>
      <c r="IN155">
        <v>0</v>
      </c>
      <c r="IO155">
        <v>0</v>
      </c>
      <c r="IP155">
        <v>68.429000000000002</v>
      </c>
      <c r="IQ155">
        <v>0</v>
      </c>
      <c r="IR155">
        <v>0</v>
      </c>
      <c r="IS155">
        <v>0</v>
      </c>
      <c r="IT155">
        <v>0</v>
      </c>
      <c r="IU155">
        <v>0</v>
      </c>
      <c r="IV155">
        <v>0</v>
      </c>
      <c r="IW155">
        <v>6215</v>
      </c>
      <c r="IX155">
        <v>0</v>
      </c>
      <c r="IY155">
        <v>0</v>
      </c>
      <c r="IZ155">
        <v>18818</v>
      </c>
      <c r="JA155">
        <v>0</v>
      </c>
      <c r="JB155">
        <v>0</v>
      </c>
      <c r="JC155">
        <v>0</v>
      </c>
      <c r="JD155">
        <v>0</v>
      </c>
      <c r="JE155">
        <v>0</v>
      </c>
      <c r="JF155">
        <v>0</v>
      </c>
      <c r="JG155">
        <v>0</v>
      </c>
      <c r="JH155">
        <v>0</v>
      </c>
      <c r="JJ155">
        <v>0</v>
      </c>
      <c r="JK155">
        <v>0</v>
      </c>
      <c r="JL155">
        <v>0</v>
      </c>
      <c r="JM155">
        <v>0</v>
      </c>
      <c r="JO155">
        <v>0.377</v>
      </c>
      <c r="JP155">
        <v>10.453000000000001</v>
      </c>
      <c r="JQ155">
        <v>2.2890000000000001</v>
      </c>
      <c r="JR155">
        <v>3135</v>
      </c>
      <c r="JS155">
        <v>101138</v>
      </c>
      <c r="JT155">
        <v>25435</v>
      </c>
      <c r="JU155">
        <v>0</v>
      </c>
      <c r="JW155">
        <v>0</v>
      </c>
      <c r="JX155">
        <v>0</v>
      </c>
      <c r="JY155">
        <v>0</v>
      </c>
      <c r="JZ155">
        <v>0</v>
      </c>
      <c r="KD155">
        <v>0</v>
      </c>
      <c r="KE155">
        <v>7559</v>
      </c>
      <c r="KG155">
        <v>0</v>
      </c>
      <c r="KH155">
        <v>0</v>
      </c>
      <c r="KI155">
        <v>0</v>
      </c>
      <c r="KJ155">
        <v>2</v>
      </c>
      <c r="KK155">
        <v>2</v>
      </c>
      <c r="KL155">
        <v>1243</v>
      </c>
      <c r="KM155">
        <v>1243</v>
      </c>
      <c r="KN155">
        <v>0</v>
      </c>
      <c r="KO155">
        <v>0</v>
      </c>
      <c r="KP155">
        <v>0</v>
      </c>
      <c r="KQ155">
        <v>0</v>
      </c>
      <c r="KS155">
        <v>0</v>
      </c>
      <c r="KT155">
        <v>0</v>
      </c>
      <c r="KU155">
        <v>0</v>
      </c>
      <c r="KW155">
        <v>0</v>
      </c>
      <c r="KX155">
        <v>0</v>
      </c>
      <c r="KY155">
        <v>0</v>
      </c>
      <c r="KZ155">
        <v>0</v>
      </c>
      <c r="LA155">
        <v>0</v>
      </c>
      <c r="LB155">
        <v>0</v>
      </c>
      <c r="LD155">
        <v>0</v>
      </c>
      <c r="LE155">
        <v>0</v>
      </c>
      <c r="LF155">
        <v>0</v>
      </c>
      <c r="LG155">
        <v>0</v>
      </c>
      <c r="LH155">
        <v>0</v>
      </c>
      <c r="LI155">
        <v>0</v>
      </c>
      <c r="LJ155">
        <v>73.611000000000004</v>
      </c>
      <c r="LK155">
        <v>1</v>
      </c>
      <c r="LL155">
        <v>33540</v>
      </c>
      <c r="LM155">
        <v>1553</v>
      </c>
      <c r="LN155">
        <v>0</v>
      </c>
      <c r="LO155">
        <v>0</v>
      </c>
      <c r="LP155">
        <v>0</v>
      </c>
      <c r="LQ155">
        <v>0</v>
      </c>
      <c r="LR155">
        <v>0</v>
      </c>
      <c r="LS155">
        <v>0</v>
      </c>
      <c r="LT155">
        <v>0</v>
      </c>
      <c r="LU155">
        <v>0</v>
      </c>
      <c r="LV155">
        <v>0</v>
      </c>
      <c r="LW155">
        <v>0</v>
      </c>
      <c r="LX155">
        <v>0</v>
      </c>
      <c r="LY155">
        <v>0</v>
      </c>
      <c r="LZ155">
        <v>0</v>
      </c>
      <c r="MA155">
        <v>0</v>
      </c>
      <c r="MB155">
        <v>0</v>
      </c>
      <c r="MC155">
        <v>0</v>
      </c>
      <c r="MD155">
        <v>0</v>
      </c>
      <c r="ME155">
        <v>0</v>
      </c>
      <c r="MF155">
        <v>0</v>
      </c>
      <c r="MG155">
        <v>680953</v>
      </c>
      <c r="MH155">
        <v>0</v>
      </c>
      <c r="MI155">
        <v>0</v>
      </c>
      <c r="MJ155">
        <v>0</v>
      </c>
      <c r="MK155">
        <v>0</v>
      </c>
      <c r="ML155">
        <v>0</v>
      </c>
    </row>
    <row r="156" spans="1:350" customFormat="1" x14ac:dyDescent="0.3">
      <c r="A156">
        <v>45755</v>
      </c>
      <c r="B156" s="4">
        <v>220801</v>
      </c>
      <c r="C156">
        <v>9</v>
      </c>
      <c r="D156">
        <v>2026</v>
      </c>
      <c r="E156">
        <v>6215</v>
      </c>
      <c r="F156">
        <v>0</v>
      </c>
      <c r="G156">
        <v>322.637</v>
      </c>
      <c r="H156">
        <v>312.27500000000003</v>
      </c>
      <c r="I156">
        <v>312.27500000000003</v>
      </c>
      <c r="J156">
        <v>322.637</v>
      </c>
      <c r="K156">
        <v>0</v>
      </c>
      <c r="L156">
        <v>6215</v>
      </c>
      <c r="M156">
        <v>0</v>
      </c>
      <c r="N156">
        <v>0</v>
      </c>
      <c r="P156">
        <v>322.637</v>
      </c>
      <c r="Q156">
        <v>0</v>
      </c>
      <c r="R156">
        <v>152007</v>
      </c>
      <c r="S156">
        <v>471.13900000000001</v>
      </c>
      <c r="U156">
        <v>0</v>
      </c>
      <c r="V156">
        <v>2.8130000000000002</v>
      </c>
      <c r="W156">
        <v>1748</v>
      </c>
      <c r="X156">
        <v>1748</v>
      </c>
      <c r="Z156">
        <v>0</v>
      </c>
      <c r="AC156">
        <v>0</v>
      </c>
      <c r="AD156" t="s">
        <v>427</v>
      </c>
      <c r="AE156">
        <v>0</v>
      </c>
      <c r="AH156">
        <v>0</v>
      </c>
      <c r="AI156">
        <v>0</v>
      </c>
      <c r="AJ156">
        <v>6215</v>
      </c>
      <c r="AK156" t="s">
        <v>753</v>
      </c>
      <c r="AL156" t="s">
        <v>573</v>
      </c>
      <c r="AM156">
        <v>0</v>
      </c>
      <c r="AN156">
        <v>0</v>
      </c>
      <c r="AO156">
        <v>0</v>
      </c>
      <c r="AP156">
        <v>0</v>
      </c>
      <c r="AQ156">
        <v>0</v>
      </c>
      <c r="AS156">
        <v>0</v>
      </c>
      <c r="AT156">
        <v>0</v>
      </c>
      <c r="AU156">
        <v>0</v>
      </c>
      <c r="AV156">
        <v>0</v>
      </c>
      <c r="AW156">
        <v>3108090</v>
      </c>
      <c r="AX156">
        <v>3057428</v>
      </c>
      <c r="AY156">
        <v>0</v>
      </c>
      <c r="AZ156">
        <v>152007</v>
      </c>
      <c r="BA156">
        <v>1.8330000000000002</v>
      </c>
      <c r="BB156">
        <v>0</v>
      </c>
      <c r="BC156">
        <v>0</v>
      </c>
      <c r="BD156">
        <v>0</v>
      </c>
      <c r="BE156">
        <v>0</v>
      </c>
      <c r="BF156">
        <v>2735651</v>
      </c>
      <c r="BG156">
        <v>0</v>
      </c>
      <c r="BJ156">
        <v>0</v>
      </c>
      <c r="BK156">
        <v>0</v>
      </c>
      <c r="BL156">
        <v>0</v>
      </c>
      <c r="BM156">
        <v>0</v>
      </c>
      <c r="BN156">
        <v>0</v>
      </c>
      <c r="BO156">
        <v>0</v>
      </c>
      <c r="BP156">
        <v>0</v>
      </c>
      <c r="BQ156">
        <v>874</v>
      </c>
      <c r="BS156">
        <v>0</v>
      </c>
      <c r="BT156">
        <v>0</v>
      </c>
      <c r="BU156">
        <v>0</v>
      </c>
      <c r="BV156">
        <v>0</v>
      </c>
      <c r="BW156">
        <v>0</v>
      </c>
      <c r="BY156">
        <v>0</v>
      </c>
      <c r="CA156">
        <v>0</v>
      </c>
      <c r="CB156">
        <v>0</v>
      </c>
      <c r="CC156">
        <v>0</v>
      </c>
      <c r="CD156">
        <v>0</v>
      </c>
      <c r="CE156">
        <v>0</v>
      </c>
      <c r="CF156">
        <v>0</v>
      </c>
      <c r="CG156">
        <v>0</v>
      </c>
      <c r="CH156">
        <v>51361</v>
      </c>
      <c r="CI156">
        <v>0</v>
      </c>
      <c r="CJ156">
        <v>4</v>
      </c>
      <c r="CK156">
        <v>0</v>
      </c>
      <c r="CL156">
        <v>0</v>
      </c>
      <c r="CN156">
        <v>0</v>
      </c>
      <c r="CO156">
        <v>1</v>
      </c>
      <c r="CP156">
        <v>0</v>
      </c>
      <c r="CQ156">
        <v>2</v>
      </c>
      <c r="CR156">
        <v>322.637</v>
      </c>
      <c r="CS156">
        <v>0</v>
      </c>
      <c r="CT156">
        <v>0</v>
      </c>
      <c r="CU156">
        <v>0</v>
      </c>
      <c r="CV156">
        <v>0</v>
      </c>
      <c r="CW156">
        <v>0</v>
      </c>
      <c r="CX156">
        <v>0</v>
      </c>
      <c r="CY156">
        <v>0</v>
      </c>
      <c r="CZ156">
        <v>0</v>
      </c>
      <c r="DB156">
        <v>1940789</v>
      </c>
      <c r="DC156">
        <v>0</v>
      </c>
      <c r="DD156">
        <v>0</v>
      </c>
      <c r="DE156">
        <v>36435</v>
      </c>
      <c r="DF156">
        <v>36435</v>
      </c>
      <c r="DG156">
        <v>5.8630000000000004</v>
      </c>
      <c r="DH156">
        <v>0</v>
      </c>
      <c r="DI156">
        <v>0</v>
      </c>
      <c r="DK156">
        <v>3681</v>
      </c>
      <c r="DL156">
        <v>0</v>
      </c>
      <c r="DM156">
        <v>262373</v>
      </c>
      <c r="DN156">
        <v>699</v>
      </c>
      <c r="DO156">
        <v>0</v>
      </c>
      <c r="DP156">
        <v>0</v>
      </c>
      <c r="DQ156">
        <v>0</v>
      </c>
      <c r="DR156">
        <v>0</v>
      </c>
      <c r="DS156">
        <v>0</v>
      </c>
      <c r="DT156">
        <v>0</v>
      </c>
      <c r="DU156">
        <v>0</v>
      </c>
      <c r="DV156">
        <v>0</v>
      </c>
      <c r="DW156">
        <v>0</v>
      </c>
      <c r="DX156">
        <v>0</v>
      </c>
      <c r="DY156">
        <v>0</v>
      </c>
      <c r="DZ156">
        <v>0</v>
      </c>
      <c r="EA156">
        <v>0</v>
      </c>
      <c r="EB156">
        <v>0</v>
      </c>
      <c r="EC156">
        <v>14.477</v>
      </c>
      <c r="ED156">
        <v>103471</v>
      </c>
      <c r="EE156">
        <v>0</v>
      </c>
      <c r="EF156">
        <v>0</v>
      </c>
      <c r="EG156">
        <v>0</v>
      </c>
      <c r="EH156">
        <v>159601</v>
      </c>
      <c r="EI156">
        <v>0</v>
      </c>
      <c r="EJ156">
        <v>0</v>
      </c>
      <c r="EK156">
        <v>7.09</v>
      </c>
      <c r="EL156">
        <v>0</v>
      </c>
      <c r="EM156">
        <v>0</v>
      </c>
      <c r="EN156">
        <v>0.88200000000000001</v>
      </c>
      <c r="EO156">
        <v>0</v>
      </c>
      <c r="EP156">
        <v>0</v>
      </c>
      <c r="EQ156">
        <v>7.9720000000000004</v>
      </c>
      <c r="ER156">
        <v>0</v>
      </c>
      <c r="ES156">
        <v>25.68</v>
      </c>
      <c r="ET156">
        <v>0</v>
      </c>
      <c r="EV156">
        <v>0</v>
      </c>
      <c r="EW156">
        <v>0</v>
      </c>
      <c r="EX156">
        <v>0</v>
      </c>
      <c r="EZ156">
        <v>2584909</v>
      </c>
      <c r="FA156">
        <v>0</v>
      </c>
      <c r="FB156">
        <v>2736217</v>
      </c>
      <c r="FC156">
        <v>0</v>
      </c>
      <c r="FD156">
        <v>0</v>
      </c>
      <c r="FE156">
        <v>402666</v>
      </c>
      <c r="FF156">
        <v>69853</v>
      </c>
      <c r="FG156">
        <v>7.0629999999999998E-2</v>
      </c>
      <c r="FH156">
        <v>3.1918000000000002E-2</v>
      </c>
      <c r="FI156">
        <v>0</v>
      </c>
      <c r="FJ156">
        <v>0</v>
      </c>
      <c r="FK156">
        <v>440.16900000000004</v>
      </c>
      <c r="FL156">
        <v>3260097</v>
      </c>
      <c r="FM156">
        <v>0</v>
      </c>
      <c r="FN156">
        <v>0</v>
      </c>
      <c r="FO156">
        <v>0</v>
      </c>
      <c r="FP156">
        <v>0</v>
      </c>
      <c r="FQ156">
        <v>0</v>
      </c>
      <c r="FR156">
        <v>0</v>
      </c>
      <c r="FS156">
        <v>0</v>
      </c>
      <c r="FT156">
        <v>0</v>
      </c>
      <c r="FU156">
        <v>0</v>
      </c>
      <c r="FV156">
        <v>0</v>
      </c>
      <c r="FW156">
        <v>0</v>
      </c>
      <c r="FX156">
        <v>0</v>
      </c>
      <c r="FY156">
        <v>0</v>
      </c>
      <c r="GB156">
        <v>26557</v>
      </c>
      <c r="GC156">
        <v>26557</v>
      </c>
      <c r="GD156">
        <v>2.39</v>
      </c>
      <c r="GF156">
        <v>0</v>
      </c>
      <c r="GG156">
        <v>0</v>
      </c>
      <c r="GH156">
        <v>0</v>
      </c>
      <c r="GI156">
        <v>0</v>
      </c>
      <c r="GK156">
        <v>0</v>
      </c>
      <c r="GL156">
        <v>0</v>
      </c>
      <c r="GM156">
        <v>0</v>
      </c>
      <c r="GN156">
        <v>0</v>
      </c>
      <c r="GO156">
        <v>0</v>
      </c>
      <c r="GQ156">
        <v>0</v>
      </c>
      <c r="GR156">
        <v>0</v>
      </c>
      <c r="GS156">
        <v>0</v>
      </c>
      <c r="GT156">
        <v>0</v>
      </c>
      <c r="HB156">
        <v>379934357</v>
      </c>
      <c r="HC156">
        <v>3.9798E-2</v>
      </c>
      <c r="HD156">
        <v>51361</v>
      </c>
      <c r="HE156">
        <v>0</v>
      </c>
      <c r="HF156">
        <v>419698</v>
      </c>
      <c r="HG156">
        <v>0</v>
      </c>
      <c r="HH156">
        <v>850</v>
      </c>
      <c r="HI156">
        <v>0</v>
      </c>
      <c r="HJ156">
        <v>40502</v>
      </c>
      <c r="HK156">
        <v>833</v>
      </c>
      <c r="HL156">
        <v>432</v>
      </c>
      <c r="HM156">
        <v>6000</v>
      </c>
      <c r="HN156">
        <v>0</v>
      </c>
      <c r="HO156">
        <v>0</v>
      </c>
      <c r="HP156">
        <v>0</v>
      </c>
      <c r="HQ156">
        <v>0</v>
      </c>
      <c r="HR156">
        <v>0</v>
      </c>
      <c r="HS156">
        <v>2584210</v>
      </c>
      <c r="HT156">
        <v>69853</v>
      </c>
      <c r="HW156">
        <v>0</v>
      </c>
      <c r="HX156">
        <v>11</v>
      </c>
      <c r="HY156">
        <v>2</v>
      </c>
      <c r="HZ156">
        <v>3</v>
      </c>
      <c r="IA156">
        <v>3</v>
      </c>
      <c r="IB156">
        <v>5</v>
      </c>
      <c r="IC156">
        <v>24</v>
      </c>
      <c r="ID156">
        <v>0</v>
      </c>
      <c r="IE156">
        <v>0</v>
      </c>
      <c r="IF156">
        <v>0</v>
      </c>
      <c r="IG156">
        <v>0</v>
      </c>
      <c r="IH156">
        <v>1.3680000000000001</v>
      </c>
      <c r="II156">
        <v>0</v>
      </c>
      <c r="IJ156">
        <v>2.8130000000000002</v>
      </c>
      <c r="IK156">
        <v>0</v>
      </c>
      <c r="IL156">
        <v>0</v>
      </c>
      <c r="IM156">
        <v>2</v>
      </c>
      <c r="IN156">
        <v>0</v>
      </c>
      <c r="IO156">
        <v>2</v>
      </c>
      <c r="IP156">
        <v>0</v>
      </c>
      <c r="IQ156">
        <v>2.8130000000000002</v>
      </c>
      <c r="IR156">
        <v>1748</v>
      </c>
      <c r="IS156">
        <v>0</v>
      </c>
      <c r="IT156">
        <v>0</v>
      </c>
      <c r="IU156">
        <v>6000</v>
      </c>
      <c r="IV156">
        <v>0</v>
      </c>
      <c r="IW156">
        <v>6215</v>
      </c>
      <c r="IX156">
        <v>0</v>
      </c>
      <c r="IY156">
        <v>0</v>
      </c>
      <c r="IZ156">
        <v>0</v>
      </c>
      <c r="JA156">
        <v>0</v>
      </c>
      <c r="JB156">
        <v>0</v>
      </c>
      <c r="JC156">
        <v>0</v>
      </c>
      <c r="JD156">
        <v>0</v>
      </c>
      <c r="JE156">
        <v>0</v>
      </c>
      <c r="JF156">
        <v>0</v>
      </c>
      <c r="JG156">
        <v>0</v>
      </c>
      <c r="JH156">
        <v>0</v>
      </c>
      <c r="JJ156">
        <v>0</v>
      </c>
      <c r="JK156">
        <v>0</v>
      </c>
      <c r="JL156">
        <v>0</v>
      </c>
      <c r="JM156">
        <v>0</v>
      </c>
      <c r="JO156">
        <v>0</v>
      </c>
      <c r="JP156">
        <v>0</v>
      </c>
      <c r="JQ156">
        <v>2.39</v>
      </c>
      <c r="JR156">
        <v>0</v>
      </c>
      <c r="JS156">
        <v>0</v>
      </c>
      <c r="JT156">
        <v>26557</v>
      </c>
      <c r="JU156">
        <v>0</v>
      </c>
      <c r="JW156">
        <v>0</v>
      </c>
      <c r="JX156">
        <v>0</v>
      </c>
      <c r="JY156">
        <v>0</v>
      </c>
      <c r="JZ156">
        <v>0</v>
      </c>
      <c r="KD156">
        <v>0</v>
      </c>
      <c r="KE156">
        <v>7559</v>
      </c>
      <c r="KG156">
        <v>0</v>
      </c>
      <c r="KH156">
        <v>0</v>
      </c>
      <c r="KI156">
        <v>0</v>
      </c>
      <c r="KJ156">
        <v>0</v>
      </c>
      <c r="KK156">
        <v>0</v>
      </c>
      <c r="KL156">
        <v>0</v>
      </c>
      <c r="KM156">
        <v>0</v>
      </c>
      <c r="KN156">
        <v>0</v>
      </c>
      <c r="KO156">
        <v>0</v>
      </c>
      <c r="KP156">
        <v>0</v>
      </c>
      <c r="KQ156">
        <v>0</v>
      </c>
      <c r="KS156">
        <v>0</v>
      </c>
      <c r="KT156">
        <v>0</v>
      </c>
      <c r="KU156">
        <v>0</v>
      </c>
      <c r="KW156">
        <v>0</v>
      </c>
      <c r="KX156">
        <v>0</v>
      </c>
      <c r="KY156">
        <v>0</v>
      </c>
      <c r="KZ156">
        <v>0</v>
      </c>
      <c r="LA156">
        <v>0</v>
      </c>
      <c r="LB156">
        <v>0</v>
      </c>
      <c r="LD156">
        <v>0</v>
      </c>
      <c r="LE156">
        <v>0</v>
      </c>
      <c r="LF156">
        <v>0</v>
      </c>
      <c r="LG156">
        <v>0</v>
      </c>
      <c r="LH156">
        <v>0</v>
      </c>
      <c r="LI156">
        <v>0</v>
      </c>
      <c r="LJ156">
        <v>329.95800000000003</v>
      </c>
      <c r="LK156">
        <v>1</v>
      </c>
      <c r="LL156">
        <v>33540</v>
      </c>
      <c r="LM156">
        <v>6962</v>
      </c>
      <c r="LN156">
        <v>0</v>
      </c>
      <c r="LO156">
        <v>0</v>
      </c>
      <c r="LP156">
        <v>0</v>
      </c>
      <c r="LQ156">
        <v>0</v>
      </c>
      <c r="LR156">
        <v>0</v>
      </c>
      <c r="LS156">
        <v>0</v>
      </c>
      <c r="LT156">
        <v>0</v>
      </c>
      <c r="LU156">
        <v>0</v>
      </c>
      <c r="LV156">
        <v>0</v>
      </c>
      <c r="LW156">
        <v>0</v>
      </c>
      <c r="LX156">
        <v>0</v>
      </c>
      <c r="LY156">
        <v>0</v>
      </c>
      <c r="LZ156">
        <v>0</v>
      </c>
      <c r="MA156">
        <v>0</v>
      </c>
      <c r="MB156">
        <v>0</v>
      </c>
      <c r="MC156">
        <v>0</v>
      </c>
      <c r="MD156">
        <v>0</v>
      </c>
      <c r="ME156">
        <v>0</v>
      </c>
      <c r="MF156">
        <v>0</v>
      </c>
      <c r="MG156">
        <v>3108090</v>
      </c>
      <c r="MH156">
        <v>0</v>
      </c>
      <c r="MI156">
        <v>0</v>
      </c>
      <c r="MJ156">
        <v>0</v>
      </c>
      <c r="MK156">
        <v>0</v>
      </c>
      <c r="ML156">
        <v>0</v>
      </c>
    </row>
    <row r="157" spans="1:350" customFormat="1" x14ac:dyDescent="0.3">
      <c r="A157">
        <v>45755</v>
      </c>
      <c r="B157" s="4">
        <v>220802</v>
      </c>
      <c r="C157">
        <v>9</v>
      </c>
      <c r="D157">
        <v>2026</v>
      </c>
      <c r="E157">
        <v>6215</v>
      </c>
      <c r="F157">
        <v>0</v>
      </c>
      <c r="G157">
        <v>1453.5050000000001</v>
      </c>
      <c r="H157">
        <v>1402.8630000000001</v>
      </c>
      <c r="I157">
        <v>1402.8630000000001</v>
      </c>
      <c r="J157">
        <v>1453.5050000000001</v>
      </c>
      <c r="K157">
        <v>0</v>
      </c>
      <c r="L157">
        <v>6215</v>
      </c>
      <c r="M157">
        <v>0</v>
      </c>
      <c r="N157">
        <v>0</v>
      </c>
      <c r="P157">
        <v>1454.123</v>
      </c>
      <c r="Q157">
        <v>0</v>
      </c>
      <c r="R157">
        <v>685094</v>
      </c>
      <c r="S157">
        <v>471.13900000000001</v>
      </c>
      <c r="U157">
        <v>0</v>
      </c>
      <c r="V157">
        <v>139.47800000000001</v>
      </c>
      <c r="W157">
        <v>86686</v>
      </c>
      <c r="X157">
        <v>86686</v>
      </c>
      <c r="Z157">
        <v>0</v>
      </c>
      <c r="AC157">
        <v>0</v>
      </c>
      <c r="AD157" t="s">
        <v>427</v>
      </c>
      <c r="AE157">
        <v>0</v>
      </c>
      <c r="AH157">
        <v>0</v>
      </c>
      <c r="AI157">
        <v>0</v>
      </c>
      <c r="AJ157">
        <v>6215</v>
      </c>
      <c r="AK157" t="s">
        <v>753</v>
      </c>
      <c r="AL157" t="s">
        <v>574</v>
      </c>
      <c r="AM157">
        <v>0</v>
      </c>
      <c r="AN157">
        <v>0</v>
      </c>
      <c r="AO157">
        <v>0</v>
      </c>
      <c r="AP157">
        <v>0</v>
      </c>
      <c r="AQ157">
        <v>0</v>
      </c>
      <c r="AS157">
        <v>0</v>
      </c>
      <c r="AT157">
        <v>0</v>
      </c>
      <c r="AU157">
        <v>0</v>
      </c>
      <c r="AV157">
        <v>0</v>
      </c>
      <c r="AW157">
        <v>14700847</v>
      </c>
      <c r="AX157">
        <v>14471867</v>
      </c>
      <c r="AY157">
        <v>0</v>
      </c>
      <c r="AZ157">
        <v>685094</v>
      </c>
      <c r="BA157">
        <v>33.5</v>
      </c>
      <c r="BB157">
        <v>0</v>
      </c>
      <c r="BC157">
        <v>0</v>
      </c>
      <c r="BD157">
        <v>0</v>
      </c>
      <c r="BE157">
        <v>0</v>
      </c>
      <c r="BF157">
        <v>12924547</v>
      </c>
      <c r="BG157">
        <v>0</v>
      </c>
      <c r="BJ157">
        <v>0</v>
      </c>
      <c r="BK157">
        <v>0</v>
      </c>
      <c r="BL157">
        <v>0</v>
      </c>
      <c r="BM157">
        <v>0</v>
      </c>
      <c r="BN157">
        <v>0</v>
      </c>
      <c r="BO157">
        <v>0</v>
      </c>
      <c r="BP157">
        <v>0</v>
      </c>
      <c r="BQ157">
        <v>671</v>
      </c>
      <c r="BS157">
        <v>0</v>
      </c>
      <c r="BT157">
        <v>0</v>
      </c>
      <c r="BU157">
        <v>0</v>
      </c>
      <c r="BV157">
        <v>0</v>
      </c>
      <c r="BW157">
        <v>0</v>
      </c>
      <c r="BY157">
        <v>0</v>
      </c>
      <c r="CA157">
        <v>0</v>
      </c>
      <c r="CB157">
        <v>0</v>
      </c>
      <c r="CC157">
        <v>0</v>
      </c>
      <c r="CD157">
        <v>0</v>
      </c>
      <c r="CE157">
        <v>0</v>
      </c>
      <c r="CF157">
        <v>0</v>
      </c>
      <c r="CG157">
        <v>0</v>
      </c>
      <c r="CH157">
        <v>231386</v>
      </c>
      <c r="CI157">
        <v>0</v>
      </c>
      <c r="CJ157">
        <v>4</v>
      </c>
      <c r="CK157">
        <v>0</v>
      </c>
      <c r="CL157">
        <v>0</v>
      </c>
      <c r="CN157">
        <v>0</v>
      </c>
      <c r="CO157">
        <v>1</v>
      </c>
      <c r="CP157">
        <v>0</v>
      </c>
      <c r="CQ157">
        <v>0</v>
      </c>
      <c r="CR157">
        <v>1453.5050000000001</v>
      </c>
      <c r="CS157">
        <v>0</v>
      </c>
      <c r="CT157">
        <v>0</v>
      </c>
      <c r="CU157">
        <v>0</v>
      </c>
      <c r="CV157">
        <v>0</v>
      </c>
      <c r="CW157">
        <v>0</v>
      </c>
      <c r="CX157">
        <v>0</v>
      </c>
      <c r="CY157">
        <v>0</v>
      </c>
      <c r="CZ157">
        <v>0</v>
      </c>
      <c r="DB157">
        <v>8718794</v>
      </c>
      <c r="DC157">
        <v>0</v>
      </c>
      <c r="DD157">
        <v>0</v>
      </c>
      <c r="DE157">
        <v>642553</v>
      </c>
      <c r="DF157">
        <v>642553</v>
      </c>
      <c r="DG157">
        <v>103.38800000000001</v>
      </c>
      <c r="DH157">
        <v>0</v>
      </c>
      <c r="DI157">
        <v>0</v>
      </c>
      <c r="DK157">
        <v>564</v>
      </c>
      <c r="DL157">
        <v>0</v>
      </c>
      <c r="DM157">
        <v>903802</v>
      </c>
      <c r="DN157">
        <v>2406</v>
      </c>
      <c r="DO157">
        <v>0</v>
      </c>
      <c r="DP157">
        <v>0</v>
      </c>
      <c r="DQ157">
        <v>0</v>
      </c>
      <c r="DR157">
        <v>0</v>
      </c>
      <c r="DS157">
        <v>0</v>
      </c>
      <c r="DT157">
        <v>0</v>
      </c>
      <c r="DU157">
        <v>0</v>
      </c>
      <c r="DV157">
        <v>0</v>
      </c>
      <c r="DW157">
        <v>0</v>
      </c>
      <c r="DX157">
        <v>0</v>
      </c>
      <c r="DY157">
        <v>0</v>
      </c>
      <c r="DZ157">
        <v>0</v>
      </c>
      <c r="EA157">
        <v>0</v>
      </c>
      <c r="EB157">
        <v>0</v>
      </c>
      <c r="EC157">
        <v>19.512</v>
      </c>
      <c r="ED157">
        <v>139457</v>
      </c>
      <c r="EE157">
        <v>0</v>
      </c>
      <c r="EF157">
        <v>0</v>
      </c>
      <c r="EG157">
        <v>0</v>
      </c>
      <c r="EH157">
        <v>766751</v>
      </c>
      <c r="EI157">
        <v>0</v>
      </c>
      <c r="EJ157">
        <v>0</v>
      </c>
      <c r="EK157">
        <v>36.239000000000004</v>
      </c>
      <c r="EL157">
        <v>0</v>
      </c>
      <c r="EM157">
        <v>0.56800000000000006</v>
      </c>
      <c r="EN157">
        <v>2.59</v>
      </c>
      <c r="EO157">
        <v>0</v>
      </c>
      <c r="EP157">
        <v>0</v>
      </c>
      <c r="EQ157">
        <v>39.396999999999998</v>
      </c>
      <c r="ER157">
        <v>0</v>
      </c>
      <c r="ES157">
        <v>123.37100000000001</v>
      </c>
      <c r="ET157">
        <v>0</v>
      </c>
      <c r="EV157">
        <v>0</v>
      </c>
      <c r="EW157">
        <v>0</v>
      </c>
      <c r="EX157">
        <v>0</v>
      </c>
      <c r="EZ157">
        <v>12239453</v>
      </c>
      <c r="FA157">
        <v>0</v>
      </c>
      <c r="FB157">
        <v>12922141</v>
      </c>
      <c r="FC157">
        <v>0</v>
      </c>
      <c r="FD157">
        <v>0</v>
      </c>
      <c r="FE157">
        <v>1902393</v>
      </c>
      <c r="FF157">
        <v>330021</v>
      </c>
      <c r="FG157">
        <v>7.0629999999999998E-2</v>
      </c>
      <c r="FH157">
        <v>3.1918000000000002E-2</v>
      </c>
      <c r="FI157">
        <v>0</v>
      </c>
      <c r="FJ157">
        <v>0</v>
      </c>
      <c r="FK157">
        <v>2079.5730000000003</v>
      </c>
      <c r="FL157">
        <v>15385941</v>
      </c>
      <c r="FM157">
        <v>0</v>
      </c>
      <c r="FN157">
        <v>0</v>
      </c>
      <c r="FO157">
        <v>0</v>
      </c>
      <c r="FP157">
        <v>0</v>
      </c>
      <c r="FQ157">
        <v>0</v>
      </c>
      <c r="FR157">
        <v>0</v>
      </c>
      <c r="FS157">
        <v>0</v>
      </c>
      <c r="FT157">
        <v>0</v>
      </c>
      <c r="FU157">
        <v>0</v>
      </c>
      <c r="FV157">
        <v>0</v>
      </c>
      <c r="FW157">
        <v>0</v>
      </c>
      <c r="FX157">
        <v>0</v>
      </c>
      <c r="FY157">
        <v>0</v>
      </c>
      <c r="GB157">
        <v>93501</v>
      </c>
      <c r="GC157">
        <v>93501</v>
      </c>
      <c r="GD157">
        <v>11.245000000000001</v>
      </c>
      <c r="GF157">
        <v>0</v>
      </c>
      <c r="GG157">
        <v>0</v>
      </c>
      <c r="GH157">
        <v>0</v>
      </c>
      <c r="GI157">
        <v>0</v>
      </c>
      <c r="GK157">
        <v>0</v>
      </c>
      <c r="GL157">
        <v>0</v>
      </c>
      <c r="GM157">
        <v>0</v>
      </c>
      <c r="GN157">
        <v>0</v>
      </c>
      <c r="GO157">
        <v>0</v>
      </c>
      <c r="GQ157">
        <v>0</v>
      </c>
      <c r="GR157">
        <v>0</v>
      </c>
      <c r="GS157">
        <v>0</v>
      </c>
      <c r="GT157">
        <v>0</v>
      </c>
      <c r="HB157">
        <v>379934357</v>
      </c>
      <c r="HC157">
        <v>3.9798E-2</v>
      </c>
      <c r="HD157">
        <v>231386</v>
      </c>
      <c r="HE157">
        <v>0</v>
      </c>
      <c r="HF157">
        <v>1885448</v>
      </c>
      <c r="HG157">
        <v>14295</v>
      </c>
      <c r="HH157">
        <v>157721</v>
      </c>
      <c r="HI157">
        <v>0</v>
      </c>
      <c r="HJ157">
        <v>131040</v>
      </c>
      <c r="HK157">
        <v>0</v>
      </c>
      <c r="HL157">
        <v>0</v>
      </c>
      <c r="HM157">
        <v>0</v>
      </c>
      <c r="HN157">
        <v>288301</v>
      </c>
      <c r="HO157">
        <v>0</v>
      </c>
      <c r="HP157">
        <v>0</v>
      </c>
      <c r="HQ157">
        <v>0</v>
      </c>
      <c r="HR157">
        <v>0</v>
      </c>
      <c r="HS157">
        <v>12237047</v>
      </c>
      <c r="HT157">
        <v>330021</v>
      </c>
      <c r="HW157">
        <v>0</v>
      </c>
      <c r="HX157">
        <v>128</v>
      </c>
      <c r="HY157">
        <v>105</v>
      </c>
      <c r="HZ157">
        <v>93</v>
      </c>
      <c r="IA157">
        <v>66</v>
      </c>
      <c r="IB157">
        <v>33</v>
      </c>
      <c r="IC157">
        <v>425</v>
      </c>
      <c r="ID157">
        <v>0</v>
      </c>
      <c r="IE157">
        <v>0</v>
      </c>
      <c r="IF157">
        <v>0</v>
      </c>
      <c r="IG157">
        <v>23</v>
      </c>
      <c r="IH157">
        <v>253.77500000000001</v>
      </c>
      <c r="II157">
        <v>0</v>
      </c>
      <c r="IJ157">
        <v>139.47800000000001</v>
      </c>
      <c r="IK157">
        <v>0</v>
      </c>
      <c r="IL157">
        <v>0</v>
      </c>
      <c r="IM157">
        <v>0</v>
      </c>
      <c r="IN157">
        <v>0</v>
      </c>
      <c r="IO157">
        <v>0</v>
      </c>
      <c r="IP157">
        <v>0</v>
      </c>
      <c r="IQ157">
        <v>139.47800000000001</v>
      </c>
      <c r="IR157">
        <v>86686</v>
      </c>
      <c r="IS157">
        <v>0</v>
      </c>
      <c r="IT157">
        <v>0</v>
      </c>
      <c r="IU157">
        <v>0</v>
      </c>
      <c r="IV157">
        <v>0</v>
      </c>
      <c r="IW157">
        <v>6215</v>
      </c>
      <c r="IX157">
        <v>0</v>
      </c>
      <c r="IY157">
        <v>0</v>
      </c>
      <c r="IZ157">
        <v>0</v>
      </c>
      <c r="JA157">
        <v>0</v>
      </c>
      <c r="JB157">
        <v>2</v>
      </c>
      <c r="JC157">
        <v>30116</v>
      </c>
      <c r="JD157">
        <v>22</v>
      </c>
      <c r="JE157">
        <v>164192</v>
      </c>
      <c r="JF157">
        <v>19</v>
      </c>
      <c r="JG157">
        <v>71493</v>
      </c>
      <c r="JH157">
        <v>22500</v>
      </c>
      <c r="JJ157">
        <v>0</v>
      </c>
      <c r="JK157">
        <v>0</v>
      </c>
      <c r="JL157">
        <v>0</v>
      </c>
      <c r="JM157">
        <v>0</v>
      </c>
      <c r="JO157">
        <v>11.245000000000001</v>
      </c>
      <c r="JP157">
        <v>0</v>
      </c>
      <c r="JQ157">
        <v>0</v>
      </c>
      <c r="JR157">
        <v>93501</v>
      </c>
      <c r="JS157">
        <v>0</v>
      </c>
      <c r="JT157">
        <v>0</v>
      </c>
      <c r="JU157">
        <v>0</v>
      </c>
      <c r="JW157">
        <v>0</v>
      </c>
      <c r="JX157">
        <v>0</v>
      </c>
      <c r="JY157">
        <v>0</v>
      </c>
      <c r="JZ157">
        <v>0</v>
      </c>
      <c r="KD157">
        <v>0</v>
      </c>
      <c r="KE157">
        <v>7559</v>
      </c>
      <c r="KG157">
        <v>0</v>
      </c>
      <c r="KH157">
        <v>0</v>
      </c>
      <c r="KI157">
        <v>0</v>
      </c>
      <c r="KJ157">
        <v>10</v>
      </c>
      <c r="KK157">
        <v>13</v>
      </c>
      <c r="KL157">
        <v>6215</v>
      </c>
      <c r="KM157">
        <v>8080</v>
      </c>
      <c r="KN157">
        <v>0</v>
      </c>
      <c r="KO157">
        <v>0</v>
      </c>
      <c r="KP157">
        <v>0</v>
      </c>
      <c r="KQ157">
        <v>0</v>
      </c>
      <c r="KS157">
        <v>0</v>
      </c>
      <c r="KT157">
        <v>0</v>
      </c>
      <c r="KU157">
        <v>0</v>
      </c>
      <c r="KW157">
        <v>0</v>
      </c>
      <c r="KX157">
        <v>0</v>
      </c>
      <c r="KY157">
        <v>0</v>
      </c>
      <c r="KZ157">
        <v>0</v>
      </c>
      <c r="LA157">
        <v>0</v>
      </c>
      <c r="LB157">
        <v>0</v>
      </c>
      <c r="LD157">
        <v>0</v>
      </c>
      <c r="LE157">
        <v>0</v>
      </c>
      <c r="LF157">
        <v>0</v>
      </c>
      <c r="LG157">
        <v>0</v>
      </c>
      <c r="LH157">
        <v>0</v>
      </c>
      <c r="LI157">
        <v>0</v>
      </c>
      <c r="LJ157">
        <v>1441.694</v>
      </c>
      <c r="LK157">
        <v>3</v>
      </c>
      <c r="LL157">
        <v>100620</v>
      </c>
      <c r="LM157">
        <v>30420</v>
      </c>
      <c r="LN157">
        <v>0</v>
      </c>
      <c r="LO157">
        <v>0</v>
      </c>
      <c r="LP157">
        <v>0</v>
      </c>
      <c r="LQ157">
        <v>0</v>
      </c>
      <c r="LR157">
        <v>0</v>
      </c>
      <c r="LS157">
        <v>0</v>
      </c>
      <c r="LT157">
        <v>0</v>
      </c>
      <c r="LU157">
        <v>0</v>
      </c>
      <c r="LV157">
        <v>0</v>
      </c>
      <c r="LW157">
        <v>0</v>
      </c>
      <c r="LX157">
        <v>0</v>
      </c>
      <c r="LY157">
        <v>0</v>
      </c>
      <c r="LZ157">
        <v>0</v>
      </c>
      <c r="MA157">
        <v>0</v>
      </c>
      <c r="MB157">
        <v>0</v>
      </c>
      <c r="MC157">
        <v>0</v>
      </c>
      <c r="MD157">
        <v>0</v>
      </c>
      <c r="ME157">
        <v>0</v>
      </c>
      <c r="MF157">
        <v>0</v>
      </c>
      <c r="MG157">
        <v>14700847</v>
      </c>
      <c r="MH157">
        <v>0</v>
      </c>
      <c r="MI157">
        <v>0</v>
      </c>
      <c r="MJ157">
        <v>0</v>
      </c>
      <c r="MK157">
        <v>0</v>
      </c>
      <c r="ML157">
        <v>0</v>
      </c>
    </row>
    <row r="158" spans="1:350" customFormat="1" x14ac:dyDescent="0.3">
      <c r="A158">
        <v>45755</v>
      </c>
      <c r="B158" s="4">
        <v>220809</v>
      </c>
      <c r="C158">
        <v>9</v>
      </c>
      <c r="D158">
        <v>2026</v>
      </c>
      <c r="E158">
        <v>6215</v>
      </c>
      <c r="F158">
        <v>0</v>
      </c>
      <c r="G158">
        <v>644.21800000000007</v>
      </c>
      <c r="H158">
        <v>591.46699999999998</v>
      </c>
      <c r="I158">
        <v>591.46699999999998</v>
      </c>
      <c r="J158">
        <v>644.21800000000007</v>
      </c>
      <c r="K158">
        <v>0</v>
      </c>
      <c r="L158">
        <v>6215</v>
      </c>
      <c r="M158">
        <v>0</v>
      </c>
      <c r="N158">
        <v>0</v>
      </c>
      <c r="P158">
        <v>642.673</v>
      </c>
      <c r="Q158">
        <v>0</v>
      </c>
      <c r="R158">
        <v>302788</v>
      </c>
      <c r="S158">
        <v>471.13900000000001</v>
      </c>
      <c r="U158">
        <v>0</v>
      </c>
      <c r="V158">
        <v>9.9420000000000002</v>
      </c>
      <c r="W158">
        <v>6179</v>
      </c>
      <c r="X158">
        <v>6179</v>
      </c>
      <c r="Z158">
        <v>0</v>
      </c>
      <c r="AC158">
        <v>0</v>
      </c>
      <c r="AD158" t="s">
        <v>427</v>
      </c>
      <c r="AE158">
        <v>0</v>
      </c>
      <c r="AH158">
        <v>0</v>
      </c>
      <c r="AI158">
        <v>0</v>
      </c>
      <c r="AJ158">
        <v>6215</v>
      </c>
      <c r="AK158" t="s">
        <v>753</v>
      </c>
      <c r="AL158" t="s">
        <v>575</v>
      </c>
      <c r="AM158">
        <v>0</v>
      </c>
      <c r="AN158">
        <v>0</v>
      </c>
      <c r="AO158">
        <v>0</v>
      </c>
      <c r="AP158">
        <v>0</v>
      </c>
      <c r="AQ158">
        <v>0</v>
      </c>
      <c r="AS158">
        <v>0</v>
      </c>
      <c r="AT158">
        <v>0</v>
      </c>
      <c r="AU158">
        <v>0</v>
      </c>
      <c r="AV158">
        <v>0</v>
      </c>
      <c r="AW158">
        <v>6223892</v>
      </c>
      <c r="AX158">
        <v>6122223</v>
      </c>
      <c r="AY158">
        <v>0</v>
      </c>
      <c r="AZ158">
        <v>302788</v>
      </c>
      <c r="BA158">
        <v>7.25</v>
      </c>
      <c r="BB158">
        <v>13605</v>
      </c>
      <c r="BC158">
        <v>13519</v>
      </c>
      <c r="BD158">
        <v>32</v>
      </c>
      <c r="BE158">
        <v>87</v>
      </c>
      <c r="BF158">
        <v>5474892</v>
      </c>
      <c r="BG158">
        <v>0</v>
      </c>
      <c r="BJ158">
        <v>0</v>
      </c>
      <c r="BK158">
        <v>0</v>
      </c>
      <c r="BL158">
        <v>0</v>
      </c>
      <c r="BM158">
        <v>0</v>
      </c>
      <c r="BN158">
        <v>0</v>
      </c>
      <c r="BO158">
        <v>0</v>
      </c>
      <c r="BP158">
        <v>0</v>
      </c>
      <c r="BQ158">
        <v>822</v>
      </c>
      <c r="BS158">
        <v>0</v>
      </c>
      <c r="BT158">
        <v>0</v>
      </c>
      <c r="BU158">
        <v>0</v>
      </c>
      <c r="BV158">
        <v>0</v>
      </c>
      <c r="BW158">
        <v>0</v>
      </c>
      <c r="BY158">
        <v>0</v>
      </c>
      <c r="CA158">
        <v>0</v>
      </c>
      <c r="CB158">
        <v>0</v>
      </c>
      <c r="CC158">
        <v>0</v>
      </c>
      <c r="CD158">
        <v>0</v>
      </c>
      <c r="CE158">
        <v>0</v>
      </c>
      <c r="CF158">
        <v>0</v>
      </c>
      <c r="CG158">
        <v>0</v>
      </c>
      <c r="CH158">
        <v>102554</v>
      </c>
      <c r="CI158">
        <v>0</v>
      </c>
      <c r="CJ158">
        <v>4</v>
      </c>
      <c r="CK158">
        <v>0</v>
      </c>
      <c r="CL158">
        <v>0</v>
      </c>
      <c r="CN158">
        <v>0</v>
      </c>
      <c r="CO158">
        <v>1</v>
      </c>
      <c r="CP158">
        <v>0</v>
      </c>
      <c r="CQ158">
        <v>1.75</v>
      </c>
      <c r="CR158">
        <v>644.21800000000007</v>
      </c>
      <c r="CS158">
        <v>0</v>
      </c>
      <c r="CT158">
        <v>0</v>
      </c>
      <c r="CU158">
        <v>0</v>
      </c>
      <c r="CV158">
        <v>0</v>
      </c>
      <c r="CW158">
        <v>0</v>
      </c>
      <c r="CX158">
        <v>0</v>
      </c>
      <c r="CY158">
        <v>0</v>
      </c>
      <c r="CZ158">
        <v>0</v>
      </c>
      <c r="DB158">
        <v>3675967</v>
      </c>
      <c r="DC158">
        <v>0</v>
      </c>
      <c r="DD158">
        <v>0</v>
      </c>
      <c r="DE158">
        <v>96410</v>
      </c>
      <c r="DF158">
        <v>96410</v>
      </c>
      <c r="DG158">
        <v>15.513</v>
      </c>
      <c r="DH158">
        <v>0</v>
      </c>
      <c r="DI158">
        <v>0</v>
      </c>
      <c r="DK158">
        <v>2883</v>
      </c>
      <c r="DL158">
        <v>0</v>
      </c>
      <c r="DM158">
        <v>299912</v>
      </c>
      <c r="DN158">
        <v>799</v>
      </c>
      <c r="DO158">
        <v>0</v>
      </c>
      <c r="DP158">
        <v>0</v>
      </c>
      <c r="DQ158">
        <v>0</v>
      </c>
      <c r="DR158">
        <v>0</v>
      </c>
      <c r="DS158">
        <v>0</v>
      </c>
      <c r="DT158">
        <v>0</v>
      </c>
      <c r="DU158">
        <v>0</v>
      </c>
      <c r="DV158">
        <v>0</v>
      </c>
      <c r="DW158">
        <v>0</v>
      </c>
      <c r="DX158">
        <v>0</v>
      </c>
      <c r="DY158">
        <v>0</v>
      </c>
      <c r="DZ158">
        <v>0</v>
      </c>
      <c r="EA158">
        <v>0</v>
      </c>
      <c r="EB158">
        <v>0</v>
      </c>
      <c r="EC158">
        <v>17.312000000000001</v>
      </c>
      <c r="ED158">
        <v>123733</v>
      </c>
      <c r="EE158">
        <v>0</v>
      </c>
      <c r="EF158">
        <v>0</v>
      </c>
      <c r="EG158">
        <v>0</v>
      </c>
      <c r="EH158">
        <v>176978</v>
      </c>
      <c r="EI158">
        <v>0</v>
      </c>
      <c r="EJ158">
        <v>0</v>
      </c>
      <c r="EK158">
        <v>7.7960000000000003</v>
      </c>
      <c r="EL158">
        <v>0</v>
      </c>
      <c r="EM158">
        <v>0.47600000000000003</v>
      </c>
      <c r="EN158">
        <v>0.73199999999999998</v>
      </c>
      <c r="EO158">
        <v>0</v>
      </c>
      <c r="EP158">
        <v>0</v>
      </c>
      <c r="EQ158">
        <v>9.0039999999999996</v>
      </c>
      <c r="ER158">
        <v>0</v>
      </c>
      <c r="ES158">
        <v>28.476000000000003</v>
      </c>
      <c r="ET158">
        <v>0</v>
      </c>
      <c r="EV158">
        <v>0</v>
      </c>
      <c r="EW158">
        <v>0</v>
      </c>
      <c r="EX158">
        <v>0</v>
      </c>
      <c r="EZ158">
        <v>5176563</v>
      </c>
      <c r="FA158">
        <v>0</v>
      </c>
      <c r="FB158">
        <v>5478466</v>
      </c>
      <c r="FC158">
        <v>0</v>
      </c>
      <c r="FD158">
        <v>0</v>
      </c>
      <c r="FE158">
        <v>805862</v>
      </c>
      <c r="FF158">
        <v>139798</v>
      </c>
      <c r="FG158">
        <v>7.0629999999999998E-2</v>
      </c>
      <c r="FH158">
        <v>3.1918000000000002E-2</v>
      </c>
      <c r="FI158">
        <v>0</v>
      </c>
      <c r="FJ158">
        <v>0</v>
      </c>
      <c r="FK158">
        <v>880.91600000000005</v>
      </c>
      <c r="FL158">
        <v>6526680</v>
      </c>
      <c r="FM158">
        <v>0</v>
      </c>
      <c r="FN158">
        <v>0</v>
      </c>
      <c r="FO158">
        <v>0</v>
      </c>
      <c r="FP158">
        <v>0</v>
      </c>
      <c r="FQ158">
        <v>0</v>
      </c>
      <c r="FR158">
        <v>0</v>
      </c>
      <c r="FS158">
        <v>0</v>
      </c>
      <c r="FT158">
        <v>0</v>
      </c>
      <c r="FU158">
        <v>0</v>
      </c>
      <c r="FV158">
        <v>0</v>
      </c>
      <c r="FW158">
        <v>0</v>
      </c>
      <c r="FX158">
        <v>0</v>
      </c>
      <c r="FY158">
        <v>0</v>
      </c>
      <c r="GB158">
        <v>434129</v>
      </c>
      <c r="GC158">
        <v>434129</v>
      </c>
      <c r="GD158">
        <v>43.747</v>
      </c>
      <c r="GF158">
        <v>0</v>
      </c>
      <c r="GG158">
        <v>0</v>
      </c>
      <c r="GH158">
        <v>0</v>
      </c>
      <c r="GI158">
        <v>0</v>
      </c>
      <c r="GK158">
        <v>0</v>
      </c>
      <c r="GL158">
        <v>0</v>
      </c>
      <c r="GM158">
        <v>0</v>
      </c>
      <c r="GN158">
        <v>0</v>
      </c>
      <c r="GO158">
        <v>0</v>
      </c>
      <c r="GQ158">
        <v>0</v>
      </c>
      <c r="GR158">
        <v>0</v>
      </c>
      <c r="GS158">
        <v>0</v>
      </c>
      <c r="GT158">
        <v>0</v>
      </c>
      <c r="HB158">
        <v>379934357</v>
      </c>
      <c r="HC158">
        <v>3.9798E-2</v>
      </c>
      <c r="HD158">
        <v>102554</v>
      </c>
      <c r="HE158">
        <v>0</v>
      </c>
      <c r="HF158">
        <v>794932</v>
      </c>
      <c r="HG158">
        <v>10566</v>
      </c>
      <c r="HH158">
        <v>0</v>
      </c>
      <c r="HI158">
        <v>0</v>
      </c>
      <c r="HJ158">
        <v>79971</v>
      </c>
      <c r="HK158">
        <v>2729</v>
      </c>
      <c r="HL158">
        <v>1730</v>
      </c>
      <c r="HM158">
        <v>34000</v>
      </c>
      <c r="HN158">
        <v>28422</v>
      </c>
      <c r="HO158">
        <v>0</v>
      </c>
      <c r="HP158">
        <v>0</v>
      </c>
      <c r="HQ158">
        <v>0</v>
      </c>
      <c r="HR158">
        <v>0</v>
      </c>
      <c r="HS158">
        <v>5175678</v>
      </c>
      <c r="HT158">
        <v>139798</v>
      </c>
      <c r="HW158">
        <v>0</v>
      </c>
      <c r="HX158">
        <v>21</v>
      </c>
      <c r="HY158">
        <v>15</v>
      </c>
      <c r="HZ158">
        <v>17</v>
      </c>
      <c r="IA158">
        <v>4</v>
      </c>
      <c r="IB158">
        <v>7</v>
      </c>
      <c r="IC158">
        <v>64</v>
      </c>
      <c r="ID158">
        <v>0</v>
      </c>
      <c r="IE158">
        <v>0</v>
      </c>
      <c r="IF158">
        <v>0</v>
      </c>
      <c r="IG158">
        <v>17</v>
      </c>
      <c r="IH158">
        <v>0</v>
      </c>
      <c r="II158">
        <v>0</v>
      </c>
      <c r="IJ158">
        <v>9.9420000000000002</v>
      </c>
      <c r="IK158">
        <v>0</v>
      </c>
      <c r="IL158">
        <v>2</v>
      </c>
      <c r="IM158">
        <v>8</v>
      </c>
      <c r="IN158">
        <v>0</v>
      </c>
      <c r="IO158">
        <v>10</v>
      </c>
      <c r="IP158">
        <v>0</v>
      </c>
      <c r="IQ158">
        <v>9.9420000000000002</v>
      </c>
      <c r="IR158">
        <v>6179</v>
      </c>
      <c r="IS158">
        <v>0</v>
      </c>
      <c r="IT158">
        <v>10000</v>
      </c>
      <c r="IU158">
        <v>24000</v>
      </c>
      <c r="IV158">
        <v>0</v>
      </c>
      <c r="IW158">
        <v>6215</v>
      </c>
      <c r="IX158">
        <v>0</v>
      </c>
      <c r="IY158">
        <v>0</v>
      </c>
      <c r="IZ158">
        <v>0</v>
      </c>
      <c r="JA158">
        <v>0</v>
      </c>
      <c r="JB158">
        <v>1</v>
      </c>
      <c r="JC158">
        <v>13101</v>
      </c>
      <c r="JD158">
        <v>1</v>
      </c>
      <c r="JE158">
        <v>6611</v>
      </c>
      <c r="JF158">
        <v>2</v>
      </c>
      <c r="JG158">
        <v>6710</v>
      </c>
      <c r="JH158">
        <v>2000</v>
      </c>
      <c r="JJ158">
        <v>0</v>
      </c>
      <c r="JK158">
        <v>0</v>
      </c>
      <c r="JL158">
        <v>0</v>
      </c>
      <c r="JM158">
        <v>0</v>
      </c>
      <c r="JO158">
        <v>0.35700000000000004</v>
      </c>
      <c r="JP158">
        <v>35.494</v>
      </c>
      <c r="JQ158">
        <v>7.8960000000000008</v>
      </c>
      <c r="JR158">
        <v>2968</v>
      </c>
      <c r="JS158">
        <v>343423</v>
      </c>
      <c r="JT158">
        <v>87738</v>
      </c>
      <c r="JU158">
        <v>13922</v>
      </c>
      <c r="JW158">
        <v>0</v>
      </c>
      <c r="JX158">
        <v>0</v>
      </c>
      <c r="JY158">
        <v>0</v>
      </c>
      <c r="JZ158">
        <v>0</v>
      </c>
      <c r="KD158">
        <v>13922</v>
      </c>
      <c r="KE158">
        <v>7559</v>
      </c>
      <c r="KG158">
        <v>0</v>
      </c>
      <c r="KH158">
        <v>0</v>
      </c>
      <c r="KI158">
        <v>0</v>
      </c>
      <c r="KJ158">
        <v>5</v>
      </c>
      <c r="KK158">
        <v>12</v>
      </c>
      <c r="KL158">
        <v>3108</v>
      </c>
      <c r="KM158">
        <v>7458</v>
      </c>
      <c r="KN158">
        <v>0</v>
      </c>
      <c r="KO158">
        <v>0</v>
      </c>
      <c r="KP158">
        <v>0</v>
      </c>
      <c r="KQ158">
        <v>0</v>
      </c>
      <c r="KS158">
        <v>0</v>
      </c>
      <c r="KT158">
        <v>0</v>
      </c>
      <c r="KU158">
        <v>0</v>
      </c>
      <c r="KW158">
        <v>0</v>
      </c>
      <c r="KX158">
        <v>0</v>
      </c>
      <c r="KY158">
        <v>0</v>
      </c>
      <c r="KZ158">
        <v>0</v>
      </c>
      <c r="LA158">
        <v>0</v>
      </c>
      <c r="LB158">
        <v>0</v>
      </c>
      <c r="LD158">
        <v>0</v>
      </c>
      <c r="LE158">
        <v>0</v>
      </c>
      <c r="LF158">
        <v>0</v>
      </c>
      <c r="LG158">
        <v>0</v>
      </c>
      <c r="LH158">
        <v>0</v>
      </c>
      <c r="LI158">
        <v>0</v>
      </c>
      <c r="LJ158">
        <v>610.95000000000005</v>
      </c>
      <c r="LK158">
        <v>2</v>
      </c>
      <c r="LL158">
        <v>67080</v>
      </c>
      <c r="LM158">
        <v>12891</v>
      </c>
      <c r="LN158">
        <v>0</v>
      </c>
      <c r="LO158">
        <v>0</v>
      </c>
      <c r="LP158">
        <v>0</v>
      </c>
      <c r="LQ158">
        <v>0</v>
      </c>
      <c r="LR158">
        <v>0</v>
      </c>
      <c r="LS158">
        <v>0</v>
      </c>
      <c r="LT158">
        <v>0</v>
      </c>
      <c r="LU158">
        <v>0</v>
      </c>
      <c r="LV158">
        <v>0</v>
      </c>
      <c r="LW158">
        <v>0</v>
      </c>
      <c r="LX158">
        <v>0</v>
      </c>
      <c r="LY158">
        <v>0</v>
      </c>
      <c r="LZ158">
        <v>0</v>
      </c>
      <c r="MA158">
        <v>0</v>
      </c>
      <c r="MB158">
        <v>0</v>
      </c>
      <c r="MC158">
        <v>0</v>
      </c>
      <c r="MD158">
        <v>0</v>
      </c>
      <c r="ME158">
        <v>0</v>
      </c>
      <c r="MF158">
        <v>0</v>
      </c>
      <c r="MG158">
        <v>6223892</v>
      </c>
      <c r="MH158">
        <v>0</v>
      </c>
      <c r="MI158">
        <v>0</v>
      </c>
      <c r="MJ158">
        <v>0</v>
      </c>
      <c r="MK158">
        <v>0</v>
      </c>
      <c r="ML158">
        <v>0</v>
      </c>
    </row>
    <row r="159" spans="1:350" customFormat="1" x14ac:dyDescent="0.3">
      <c r="A159">
        <v>45755</v>
      </c>
      <c r="B159" s="4">
        <v>220810</v>
      </c>
      <c r="C159">
        <v>9</v>
      </c>
      <c r="D159">
        <v>2026</v>
      </c>
      <c r="E159">
        <v>6215</v>
      </c>
      <c r="F159">
        <v>0</v>
      </c>
      <c r="G159">
        <v>845.2</v>
      </c>
      <c r="H159">
        <v>791.01800000000003</v>
      </c>
      <c r="I159">
        <v>791.01800000000003</v>
      </c>
      <c r="J159">
        <v>845.2</v>
      </c>
      <c r="K159">
        <v>0</v>
      </c>
      <c r="L159">
        <v>6215</v>
      </c>
      <c r="M159">
        <v>0</v>
      </c>
      <c r="N159">
        <v>0</v>
      </c>
      <c r="P159">
        <v>843.78700000000003</v>
      </c>
      <c r="Q159">
        <v>0</v>
      </c>
      <c r="R159">
        <v>397541</v>
      </c>
      <c r="S159">
        <v>471.13900000000001</v>
      </c>
      <c r="U159">
        <v>0</v>
      </c>
      <c r="V159">
        <v>32.69</v>
      </c>
      <c r="W159">
        <v>20317</v>
      </c>
      <c r="X159">
        <v>20317</v>
      </c>
      <c r="Z159">
        <v>0</v>
      </c>
      <c r="AC159">
        <v>0</v>
      </c>
      <c r="AD159" t="s">
        <v>427</v>
      </c>
      <c r="AE159">
        <v>0</v>
      </c>
      <c r="AH159">
        <v>0</v>
      </c>
      <c r="AI159">
        <v>0</v>
      </c>
      <c r="AJ159">
        <v>6215</v>
      </c>
      <c r="AK159" t="s">
        <v>753</v>
      </c>
      <c r="AL159" t="s">
        <v>576</v>
      </c>
      <c r="AM159">
        <v>0</v>
      </c>
      <c r="AN159">
        <v>0</v>
      </c>
      <c r="AO159">
        <v>0</v>
      </c>
      <c r="AP159">
        <v>0</v>
      </c>
      <c r="AQ159">
        <v>0</v>
      </c>
      <c r="AS159">
        <v>0</v>
      </c>
      <c r="AT159">
        <v>0</v>
      </c>
      <c r="AU159">
        <v>0</v>
      </c>
      <c r="AV159">
        <v>0</v>
      </c>
      <c r="AW159">
        <v>8008729</v>
      </c>
      <c r="AX159">
        <v>7875629</v>
      </c>
      <c r="AY159">
        <v>0</v>
      </c>
      <c r="AZ159">
        <v>397541</v>
      </c>
      <c r="BA159">
        <v>0</v>
      </c>
      <c r="BB159">
        <v>0</v>
      </c>
      <c r="BC159">
        <v>0</v>
      </c>
      <c r="BD159">
        <v>0</v>
      </c>
      <c r="BE159">
        <v>0</v>
      </c>
      <c r="BF159">
        <v>7048947</v>
      </c>
      <c r="BG159">
        <v>0</v>
      </c>
      <c r="BJ159">
        <v>0</v>
      </c>
      <c r="BK159">
        <v>0</v>
      </c>
      <c r="BL159">
        <v>0</v>
      </c>
      <c r="BM159">
        <v>0</v>
      </c>
      <c r="BN159">
        <v>0</v>
      </c>
      <c r="BO159">
        <v>0</v>
      </c>
      <c r="BP159">
        <v>0</v>
      </c>
      <c r="BQ159">
        <v>785</v>
      </c>
      <c r="BS159">
        <v>0</v>
      </c>
      <c r="BT159">
        <v>0</v>
      </c>
      <c r="BU159">
        <v>0</v>
      </c>
      <c r="BV159">
        <v>0</v>
      </c>
      <c r="BW159">
        <v>0</v>
      </c>
      <c r="BY159">
        <v>0</v>
      </c>
      <c r="CA159">
        <v>0</v>
      </c>
      <c r="CB159">
        <v>0</v>
      </c>
      <c r="CC159">
        <v>0</v>
      </c>
      <c r="CD159">
        <v>0</v>
      </c>
      <c r="CE159">
        <v>0</v>
      </c>
      <c r="CF159">
        <v>0</v>
      </c>
      <c r="CG159">
        <v>0</v>
      </c>
      <c r="CH159">
        <v>134549</v>
      </c>
      <c r="CI159">
        <v>0</v>
      </c>
      <c r="CJ159">
        <v>4</v>
      </c>
      <c r="CK159">
        <v>0</v>
      </c>
      <c r="CL159">
        <v>0</v>
      </c>
      <c r="CN159">
        <v>0</v>
      </c>
      <c r="CO159">
        <v>1</v>
      </c>
      <c r="CP159">
        <v>0</v>
      </c>
      <c r="CQ159">
        <v>0</v>
      </c>
      <c r="CR159">
        <v>845.2</v>
      </c>
      <c r="CS159">
        <v>0</v>
      </c>
      <c r="CT159">
        <v>0</v>
      </c>
      <c r="CU159">
        <v>0</v>
      </c>
      <c r="CV159">
        <v>0</v>
      </c>
      <c r="CW159">
        <v>0</v>
      </c>
      <c r="CX159">
        <v>0</v>
      </c>
      <c r="CY159">
        <v>0</v>
      </c>
      <c r="CZ159">
        <v>0</v>
      </c>
      <c r="DB159">
        <v>4916177</v>
      </c>
      <c r="DC159">
        <v>0</v>
      </c>
      <c r="DD159">
        <v>0</v>
      </c>
      <c r="DE159">
        <v>19888</v>
      </c>
      <c r="DF159">
        <v>19888</v>
      </c>
      <c r="DG159">
        <v>3.2</v>
      </c>
      <c r="DH159">
        <v>0</v>
      </c>
      <c r="DI159">
        <v>0</v>
      </c>
      <c r="DK159">
        <v>2313</v>
      </c>
      <c r="DL159">
        <v>0</v>
      </c>
      <c r="DM159">
        <v>544315</v>
      </c>
      <c r="DN159">
        <v>1449</v>
      </c>
      <c r="DO159">
        <v>0</v>
      </c>
      <c r="DP159">
        <v>0</v>
      </c>
      <c r="DQ159">
        <v>0</v>
      </c>
      <c r="DR159">
        <v>0</v>
      </c>
      <c r="DS159">
        <v>0</v>
      </c>
      <c r="DT159">
        <v>0</v>
      </c>
      <c r="DU159">
        <v>0</v>
      </c>
      <c r="DV159">
        <v>0</v>
      </c>
      <c r="DW159">
        <v>0</v>
      </c>
      <c r="DX159">
        <v>0</v>
      </c>
      <c r="DY159">
        <v>0</v>
      </c>
      <c r="DZ159">
        <v>0</v>
      </c>
      <c r="EA159">
        <v>0</v>
      </c>
      <c r="EB159">
        <v>0</v>
      </c>
      <c r="EC159">
        <v>12.347000000000001</v>
      </c>
      <c r="ED159">
        <v>88247</v>
      </c>
      <c r="EE159">
        <v>0</v>
      </c>
      <c r="EF159">
        <v>0</v>
      </c>
      <c r="EG159">
        <v>0</v>
      </c>
      <c r="EH159">
        <v>457517</v>
      </c>
      <c r="EI159">
        <v>0</v>
      </c>
      <c r="EJ159">
        <v>0</v>
      </c>
      <c r="EK159">
        <v>21.36</v>
      </c>
      <c r="EL159">
        <v>0</v>
      </c>
      <c r="EM159">
        <v>0</v>
      </c>
      <c r="EN159">
        <v>1.907</v>
      </c>
      <c r="EO159">
        <v>0</v>
      </c>
      <c r="EP159">
        <v>0</v>
      </c>
      <c r="EQ159">
        <v>23.266999999999999</v>
      </c>
      <c r="ER159">
        <v>0</v>
      </c>
      <c r="ES159">
        <v>73.615000000000009</v>
      </c>
      <c r="ET159">
        <v>0</v>
      </c>
      <c r="EV159">
        <v>0</v>
      </c>
      <c r="EW159">
        <v>0</v>
      </c>
      <c r="EX159">
        <v>0</v>
      </c>
      <c r="EZ159">
        <v>6658088</v>
      </c>
      <c r="FA159">
        <v>0</v>
      </c>
      <c r="FB159">
        <v>7054180</v>
      </c>
      <c r="FC159">
        <v>0</v>
      </c>
      <c r="FD159">
        <v>0</v>
      </c>
      <c r="FE159">
        <v>1037550</v>
      </c>
      <c r="FF159">
        <v>179991</v>
      </c>
      <c r="FG159">
        <v>7.0629999999999998E-2</v>
      </c>
      <c r="FH159">
        <v>3.1918000000000002E-2</v>
      </c>
      <c r="FI159">
        <v>0</v>
      </c>
      <c r="FJ159">
        <v>0</v>
      </c>
      <c r="FK159">
        <v>1134.183</v>
      </c>
      <c r="FL159">
        <v>8406270</v>
      </c>
      <c r="FM159">
        <v>0</v>
      </c>
      <c r="FN159">
        <v>0</v>
      </c>
      <c r="FO159">
        <v>0</v>
      </c>
      <c r="FP159">
        <v>0</v>
      </c>
      <c r="FQ159">
        <v>0</v>
      </c>
      <c r="FR159">
        <v>0</v>
      </c>
      <c r="FS159">
        <v>0</v>
      </c>
      <c r="FT159">
        <v>0</v>
      </c>
      <c r="FU159">
        <v>0</v>
      </c>
      <c r="FV159">
        <v>0</v>
      </c>
      <c r="FW159">
        <v>0</v>
      </c>
      <c r="FX159">
        <v>0</v>
      </c>
      <c r="FY159">
        <v>0</v>
      </c>
      <c r="GB159">
        <v>294277</v>
      </c>
      <c r="GC159">
        <v>294277</v>
      </c>
      <c r="GD159">
        <v>30.915000000000003</v>
      </c>
      <c r="GF159">
        <v>0</v>
      </c>
      <c r="GG159">
        <v>0</v>
      </c>
      <c r="GH159">
        <v>0</v>
      </c>
      <c r="GI159">
        <v>0</v>
      </c>
      <c r="GK159">
        <v>0</v>
      </c>
      <c r="GL159">
        <v>0</v>
      </c>
      <c r="GM159">
        <v>0</v>
      </c>
      <c r="GN159">
        <v>0</v>
      </c>
      <c r="GO159">
        <v>0</v>
      </c>
      <c r="GQ159">
        <v>0</v>
      </c>
      <c r="GR159">
        <v>0</v>
      </c>
      <c r="GS159">
        <v>0</v>
      </c>
      <c r="GT159">
        <v>0</v>
      </c>
      <c r="HB159">
        <v>379934357</v>
      </c>
      <c r="HC159">
        <v>3.9798E-2</v>
      </c>
      <c r="HD159">
        <v>134549</v>
      </c>
      <c r="HE159">
        <v>0</v>
      </c>
      <c r="HF159">
        <v>1063128</v>
      </c>
      <c r="HG159">
        <v>30454</v>
      </c>
      <c r="HH159">
        <v>10623</v>
      </c>
      <c r="HI159">
        <v>0</v>
      </c>
      <c r="HJ159">
        <v>51319</v>
      </c>
      <c r="HK159">
        <v>3904</v>
      </c>
      <c r="HL159">
        <v>2778</v>
      </c>
      <c r="HM159">
        <v>97000</v>
      </c>
      <c r="HN159">
        <v>0</v>
      </c>
      <c r="HO159">
        <v>0</v>
      </c>
      <c r="HP159">
        <v>0</v>
      </c>
      <c r="HQ159">
        <v>0</v>
      </c>
      <c r="HR159">
        <v>0</v>
      </c>
      <c r="HS159">
        <v>6656639</v>
      </c>
      <c r="HT159">
        <v>179991</v>
      </c>
      <c r="HW159">
        <v>0</v>
      </c>
      <c r="HX159">
        <v>12</v>
      </c>
      <c r="HY159">
        <v>0</v>
      </c>
      <c r="HZ159">
        <v>2</v>
      </c>
      <c r="IA159">
        <v>0</v>
      </c>
      <c r="IB159">
        <v>0</v>
      </c>
      <c r="IC159">
        <v>14</v>
      </c>
      <c r="ID159">
        <v>0</v>
      </c>
      <c r="IE159">
        <v>0</v>
      </c>
      <c r="IF159">
        <v>0</v>
      </c>
      <c r="IG159">
        <v>49</v>
      </c>
      <c r="IH159">
        <v>17.092000000000002</v>
      </c>
      <c r="II159">
        <v>0</v>
      </c>
      <c r="IJ159">
        <v>32.69</v>
      </c>
      <c r="IK159">
        <v>0</v>
      </c>
      <c r="IL159">
        <v>0</v>
      </c>
      <c r="IM159">
        <v>31</v>
      </c>
      <c r="IN159">
        <v>1</v>
      </c>
      <c r="IO159">
        <v>32</v>
      </c>
      <c r="IP159">
        <v>0</v>
      </c>
      <c r="IQ159">
        <v>32.69</v>
      </c>
      <c r="IR159">
        <v>20317</v>
      </c>
      <c r="IS159">
        <v>0</v>
      </c>
      <c r="IT159">
        <v>0</v>
      </c>
      <c r="IU159">
        <v>93000</v>
      </c>
      <c r="IV159">
        <v>4000</v>
      </c>
      <c r="IW159">
        <v>6215</v>
      </c>
      <c r="IX159">
        <v>0</v>
      </c>
      <c r="IY159">
        <v>0</v>
      </c>
      <c r="IZ159">
        <v>0</v>
      </c>
      <c r="JA159">
        <v>0</v>
      </c>
      <c r="JB159">
        <v>0</v>
      </c>
      <c r="JC159">
        <v>0</v>
      </c>
      <c r="JD159">
        <v>0</v>
      </c>
      <c r="JE159">
        <v>0</v>
      </c>
      <c r="JF159">
        <v>0</v>
      </c>
      <c r="JG159">
        <v>0</v>
      </c>
      <c r="JH159">
        <v>0</v>
      </c>
      <c r="JJ159">
        <v>0</v>
      </c>
      <c r="JK159">
        <v>0</v>
      </c>
      <c r="JL159">
        <v>0</v>
      </c>
      <c r="JM159">
        <v>0</v>
      </c>
      <c r="JO159">
        <v>7.3130000000000006</v>
      </c>
      <c r="JP159">
        <v>20.045000000000002</v>
      </c>
      <c r="JQ159">
        <v>3.5570000000000004</v>
      </c>
      <c r="JR159">
        <v>60807</v>
      </c>
      <c r="JS159">
        <v>193946</v>
      </c>
      <c r="JT159">
        <v>39524</v>
      </c>
      <c r="JU159">
        <v>0</v>
      </c>
      <c r="JW159">
        <v>0</v>
      </c>
      <c r="JX159">
        <v>0</v>
      </c>
      <c r="JY159">
        <v>0</v>
      </c>
      <c r="JZ159">
        <v>0</v>
      </c>
      <c r="KD159">
        <v>0</v>
      </c>
      <c r="KE159">
        <v>7559</v>
      </c>
      <c r="KG159">
        <v>0</v>
      </c>
      <c r="KH159">
        <v>0</v>
      </c>
      <c r="KI159">
        <v>0</v>
      </c>
      <c r="KJ159">
        <v>26</v>
      </c>
      <c r="KK159">
        <v>23</v>
      </c>
      <c r="KL159">
        <v>16159</v>
      </c>
      <c r="KM159">
        <v>14295</v>
      </c>
      <c r="KN159">
        <v>0</v>
      </c>
      <c r="KO159">
        <v>0</v>
      </c>
      <c r="KP159">
        <v>0</v>
      </c>
      <c r="KQ159">
        <v>0</v>
      </c>
      <c r="KS159">
        <v>0</v>
      </c>
      <c r="KT159">
        <v>0</v>
      </c>
      <c r="KU159">
        <v>0</v>
      </c>
      <c r="KW159">
        <v>0</v>
      </c>
      <c r="KX159">
        <v>0</v>
      </c>
      <c r="KY159">
        <v>0</v>
      </c>
      <c r="KZ159">
        <v>0</v>
      </c>
      <c r="LA159">
        <v>0</v>
      </c>
      <c r="LB159">
        <v>0</v>
      </c>
      <c r="LD159">
        <v>0</v>
      </c>
      <c r="LE159">
        <v>0</v>
      </c>
      <c r="LF159">
        <v>0</v>
      </c>
      <c r="LG159">
        <v>0</v>
      </c>
      <c r="LH159">
        <v>0</v>
      </c>
      <c r="LI159">
        <v>0</v>
      </c>
      <c r="LJ159">
        <v>842.58400000000006</v>
      </c>
      <c r="LK159">
        <v>1</v>
      </c>
      <c r="LL159">
        <v>33540</v>
      </c>
      <c r="LM159">
        <v>17779</v>
      </c>
      <c r="LN159">
        <v>0</v>
      </c>
      <c r="LO159">
        <v>0</v>
      </c>
      <c r="LP159">
        <v>0</v>
      </c>
      <c r="LQ159">
        <v>0</v>
      </c>
      <c r="LR159">
        <v>0</v>
      </c>
      <c r="LS159">
        <v>0</v>
      </c>
      <c r="LT159">
        <v>0</v>
      </c>
      <c r="LU159">
        <v>0</v>
      </c>
      <c r="LV159">
        <v>0</v>
      </c>
      <c r="LW159">
        <v>0</v>
      </c>
      <c r="LX159">
        <v>0</v>
      </c>
      <c r="LY159">
        <v>0</v>
      </c>
      <c r="LZ159">
        <v>0</v>
      </c>
      <c r="MA159">
        <v>0</v>
      </c>
      <c r="MB159">
        <v>0</v>
      </c>
      <c r="MC159">
        <v>0</v>
      </c>
      <c r="MD159">
        <v>0</v>
      </c>
      <c r="ME159">
        <v>0</v>
      </c>
      <c r="MF159">
        <v>0</v>
      </c>
      <c r="MG159">
        <v>8008729</v>
      </c>
      <c r="MH159">
        <v>0</v>
      </c>
      <c r="MI159">
        <v>0</v>
      </c>
      <c r="MJ159">
        <v>0</v>
      </c>
      <c r="MK159">
        <v>0</v>
      </c>
      <c r="ML159">
        <v>0</v>
      </c>
    </row>
    <row r="160" spans="1:350" customFormat="1" x14ac:dyDescent="0.3">
      <c r="A160">
        <v>45755</v>
      </c>
      <c r="B160" s="4">
        <v>220811</v>
      </c>
      <c r="C160">
        <v>9</v>
      </c>
      <c r="D160">
        <v>2026</v>
      </c>
      <c r="E160">
        <v>6215</v>
      </c>
      <c r="F160">
        <v>0</v>
      </c>
      <c r="G160">
        <v>110.02800000000001</v>
      </c>
      <c r="H160">
        <v>106.57900000000001</v>
      </c>
      <c r="I160">
        <v>106.57900000000001</v>
      </c>
      <c r="J160">
        <v>110.02800000000001</v>
      </c>
      <c r="K160">
        <v>0</v>
      </c>
      <c r="L160">
        <v>6215</v>
      </c>
      <c r="M160">
        <v>0</v>
      </c>
      <c r="N160">
        <v>0</v>
      </c>
      <c r="P160">
        <v>109.91200000000001</v>
      </c>
      <c r="Q160">
        <v>0</v>
      </c>
      <c r="R160">
        <v>51784</v>
      </c>
      <c r="S160">
        <v>471.13900000000001</v>
      </c>
      <c r="U160">
        <v>0</v>
      </c>
      <c r="V160">
        <v>29.25</v>
      </c>
      <c r="W160">
        <v>18179</v>
      </c>
      <c r="X160">
        <v>18179</v>
      </c>
      <c r="Z160">
        <v>0</v>
      </c>
      <c r="AC160">
        <v>0</v>
      </c>
      <c r="AD160" t="s">
        <v>427</v>
      </c>
      <c r="AE160">
        <v>0</v>
      </c>
      <c r="AH160">
        <v>0</v>
      </c>
      <c r="AI160">
        <v>0</v>
      </c>
      <c r="AJ160">
        <v>6215</v>
      </c>
      <c r="AK160" t="s">
        <v>753</v>
      </c>
      <c r="AL160" t="s">
        <v>577</v>
      </c>
      <c r="AM160">
        <v>0</v>
      </c>
      <c r="AN160">
        <v>0</v>
      </c>
      <c r="AO160">
        <v>0</v>
      </c>
      <c r="AP160">
        <v>0</v>
      </c>
      <c r="AQ160">
        <v>0</v>
      </c>
      <c r="AS160">
        <v>0</v>
      </c>
      <c r="AT160">
        <v>0</v>
      </c>
      <c r="AU160">
        <v>0</v>
      </c>
      <c r="AV160">
        <v>0</v>
      </c>
      <c r="AW160">
        <v>1322412</v>
      </c>
      <c r="AX160">
        <v>1305095</v>
      </c>
      <c r="AY160">
        <v>0</v>
      </c>
      <c r="AZ160">
        <v>51784</v>
      </c>
      <c r="BA160">
        <v>12.417</v>
      </c>
      <c r="BB160">
        <v>2339</v>
      </c>
      <c r="BC160">
        <v>2324</v>
      </c>
      <c r="BD160">
        <v>5.5010000000000003</v>
      </c>
      <c r="BE160">
        <v>15</v>
      </c>
      <c r="BF160">
        <v>1157029</v>
      </c>
      <c r="BG160">
        <v>0</v>
      </c>
      <c r="BJ160">
        <v>0</v>
      </c>
      <c r="BK160">
        <v>0</v>
      </c>
      <c r="BL160">
        <v>0</v>
      </c>
      <c r="BM160">
        <v>0</v>
      </c>
      <c r="BN160">
        <v>0</v>
      </c>
      <c r="BO160">
        <v>0</v>
      </c>
      <c r="BP160">
        <v>0</v>
      </c>
      <c r="BQ160">
        <v>912</v>
      </c>
      <c r="BS160">
        <v>0</v>
      </c>
      <c r="BT160">
        <v>0</v>
      </c>
      <c r="BU160">
        <v>0</v>
      </c>
      <c r="BV160">
        <v>0</v>
      </c>
      <c r="BW160">
        <v>0</v>
      </c>
      <c r="BY160">
        <v>0</v>
      </c>
      <c r="CA160">
        <v>0</v>
      </c>
      <c r="CB160">
        <v>0</v>
      </c>
      <c r="CC160">
        <v>0</v>
      </c>
      <c r="CD160">
        <v>0</v>
      </c>
      <c r="CE160">
        <v>0</v>
      </c>
      <c r="CF160">
        <v>0</v>
      </c>
      <c r="CG160">
        <v>0</v>
      </c>
      <c r="CH160">
        <v>17516</v>
      </c>
      <c r="CI160">
        <v>0</v>
      </c>
      <c r="CJ160">
        <v>4</v>
      </c>
      <c r="CK160">
        <v>0</v>
      </c>
      <c r="CL160">
        <v>0</v>
      </c>
      <c r="CN160">
        <v>0</v>
      </c>
      <c r="CO160">
        <v>1</v>
      </c>
      <c r="CP160">
        <v>0</v>
      </c>
      <c r="CQ160">
        <v>0</v>
      </c>
      <c r="CR160">
        <v>110.02800000000001</v>
      </c>
      <c r="CS160">
        <v>0</v>
      </c>
      <c r="CT160">
        <v>0</v>
      </c>
      <c r="CU160">
        <v>0</v>
      </c>
      <c r="CV160">
        <v>0</v>
      </c>
      <c r="CW160">
        <v>0</v>
      </c>
      <c r="CX160">
        <v>0</v>
      </c>
      <c r="CY160">
        <v>0</v>
      </c>
      <c r="CZ160">
        <v>0</v>
      </c>
      <c r="DB160">
        <v>662388</v>
      </c>
      <c r="DC160">
        <v>0</v>
      </c>
      <c r="DD160">
        <v>0</v>
      </c>
      <c r="DE160">
        <v>165008</v>
      </c>
      <c r="DF160">
        <v>165008</v>
      </c>
      <c r="DG160">
        <v>26.55</v>
      </c>
      <c r="DH160">
        <v>0</v>
      </c>
      <c r="DI160">
        <v>0</v>
      </c>
      <c r="DK160">
        <v>4270</v>
      </c>
      <c r="DL160">
        <v>0</v>
      </c>
      <c r="DM160">
        <v>69021</v>
      </c>
      <c r="DN160">
        <v>184</v>
      </c>
      <c r="DO160">
        <v>0</v>
      </c>
      <c r="DP160">
        <v>0</v>
      </c>
      <c r="DQ160">
        <v>0</v>
      </c>
      <c r="DR160">
        <v>0</v>
      </c>
      <c r="DS160">
        <v>0</v>
      </c>
      <c r="DT160">
        <v>0</v>
      </c>
      <c r="DU160">
        <v>0</v>
      </c>
      <c r="DV160">
        <v>0</v>
      </c>
      <c r="DW160">
        <v>0</v>
      </c>
      <c r="DX160">
        <v>0</v>
      </c>
      <c r="DY160">
        <v>0</v>
      </c>
      <c r="DZ160">
        <v>0</v>
      </c>
      <c r="EA160">
        <v>0</v>
      </c>
      <c r="EB160">
        <v>0</v>
      </c>
      <c r="EC160">
        <v>0.16700000000000001</v>
      </c>
      <c r="ED160">
        <v>1194</v>
      </c>
      <c r="EE160">
        <v>0</v>
      </c>
      <c r="EF160">
        <v>0</v>
      </c>
      <c r="EG160">
        <v>0</v>
      </c>
      <c r="EH160">
        <v>68011</v>
      </c>
      <c r="EI160">
        <v>0</v>
      </c>
      <c r="EJ160">
        <v>0</v>
      </c>
      <c r="EK160">
        <v>3.1510000000000002</v>
      </c>
      <c r="EL160">
        <v>0</v>
      </c>
      <c r="EM160">
        <v>0</v>
      </c>
      <c r="EN160">
        <v>0.29799999999999999</v>
      </c>
      <c r="EO160">
        <v>0</v>
      </c>
      <c r="EP160">
        <v>0</v>
      </c>
      <c r="EQ160">
        <v>3.4490000000000003</v>
      </c>
      <c r="ER160">
        <v>0</v>
      </c>
      <c r="ES160">
        <v>10.943000000000001</v>
      </c>
      <c r="ET160">
        <v>0</v>
      </c>
      <c r="EV160">
        <v>0</v>
      </c>
      <c r="EW160">
        <v>0</v>
      </c>
      <c r="EX160">
        <v>0</v>
      </c>
      <c r="EZ160">
        <v>1105245</v>
      </c>
      <c r="FA160">
        <v>0</v>
      </c>
      <c r="FB160">
        <v>1156830</v>
      </c>
      <c r="FC160">
        <v>0</v>
      </c>
      <c r="FD160">
        <v>0</v>
      </c>
      <c r="FE160">
        <v>170306</v>
      </c>
      <c r="FF160">
        <v>29544</v>
      </c>
      <c r="FG160">
        <v>7.0629999999999998E-2</v>
      </c>
      <c r="FH160">
        <v>3.1918000000000002E-2</v>
      </c>
      <c r="FI160">
        <v>0</v>
      </c>
      <c r="FJ160">
        <v>0</v>
      </c>
      <c r="FK160">
        <v>186.167</v>
      </c>
      <c r="FL160">
        <v>1374196</v>
      </c>
      <c r="FM160">
        <v>0</v>
      </c>
      <c r="FN160">
        <v>0</v>
      </c>
      <c r="FO160">
        <v>0</v>
      </c>
      <c r="FP160">
        <v>0</v>
      </c>
      <c r="FQ160">
        <v>0</v>
      </c>
      <c r="FR160">
        <v>0</v>
      </c>
      <c r="FS160">
        <v>0</v>
      </c>
      <c r="FT160">
        <v>0</v>
      </c>
      <c r="FU160">
        <v>0</v>
      </c>
      <c r="FV160">
        <v>0</v>
      </c>
      <c r="FW160">
        <v>0</v>
      </c>
      <c r="FX160">
        <v>0</v>
      </c>
      <c r="FY160">
        <v>0</v>
      </c>
      <c r="GB160">
        <v>0</v>
      </c>
      <c r="GC160">
        <v>0</v>
      </c>
      <c r="GD160">
        <v>0</v>
      </c>
      <c r="GF160">
        <v>0</v>
      </c>
      <c r="GG160">
        <v>0</v>
      </c>
      <c r="GH160">
        <v>0</v>
      </c>
      <c r="GI160">
        <v>0</v>
      </c>
      <c r="GK160">
        <v>0</v>
      </c>
      <c r="GL160">
        <v>0</v>
      </c>
      <c r="GM160">
        <v>0</v>
      </c>
      <c r="GN160">
        <v>0</v>
      </c>
      <c r="GO160">
        <v>0</v>
      </c>
      <c r="GQ160">
        <v>0</v>
      </c>
      <c r="GR160">
        <v>0</v>
      </c>
      <c r="GS160">
        <v>0</v>
      </c>
      <c r="GT160">
        <v>0</v>
      </c>
      <c r="HB160">
        <v>379934357</v>
      </c>
      <c r="HC160">
        <v>3.9798E-2</v>
      </c>
      <c r="HD160">
        <v>17516</v>
      </c>
      <c r="HE160">
        <v>0</v>
      </c>
      <c r="HF160">
        <v>143242</v>
      </c>
      <c r="HG160">
        <v>0</v>
      </c>
      <c r="HH160">
        <v>53532</v>
      </c>
      <c r="HI160">
        <v>0</v>
      </c>
      <c r="HJ160">
        <v>36777</v>
      </c>
      <c r="HK160">
        <v>0</v>
      </c>
      <c r="HL160">
        <v>0</v>
      </c>
      <c r="HM160">
        <v>0</v>
      </c>
      <c r="HN160">
        <v>6359</v>
      </c>
      <c r="HO160">
        <v>0</v>
      </c>
      <c r="HP160">
        <v>0</v>
      </c>
      <c r="HQ160">
        <v>0</v>
      </c>
      <c r="HR160">
        <v>0</v>
      </c>
      <c r="HS160">
        <v>1105046</v>
      </c>
      <c r="HT160">
        <v>29544</v>
      </c>
      <c r="HW160">
        <v>0</v>
      </c>
      <c r="HX160">
        <v>20</v>
      </c>
      <c r="HY160">
        <v>11</v>
      </c>
      <c r="HZ160">
        <v>23</v>
      </c>
      <c r="IA160">
        <v>27</v>
      </c>
      <c r="IB160">
        <v>24</v>
      </c>
      <c r="IC160">
        <v>105</v>
      </c>
      <c r="ID160">
        <v>0</v>
      </c>
      <c r="IE160">
        <v>0</v>
      </c>
      <c r="IF160">
        <v>0</v>
      </c>
      <c r="IG160">
        <v>0</v>
      </c>
      <c r="IH160">
        <v>86.13300000000001</v>
      </c>
      <c r="II160">
        <v>0</v>
      </c>
      <c r="IJ160">
        <v>29.25</v>
      </c>
      <c r="IK160">
        <v>0</v>
      </c>
      <c r="IL160">
        <v>0</v>
      </c>
      <c r="IM160">
        <v>0</v>
      </c>
      <c r="IN160">
        <v>0</v>
      </c>
      <c r="IO160">
        <v>0</v>
      </c>
      <c r="IP160">
        <v>0</v>
      </c>
      <c r="IQ160">
        <v>29.25</v>
      </c>
      <c r="IR160">
        <v>18179</v>
      </c>
      <c r="IS160">
        <v>0</v>
      </c>
      <c r="IT160">
        <v>0</v>
      </c>
      <c r="IU160">
        <v>0</v>
      </c>
      <c r="IV160">
        <v>0</v>
      </c>
      <c r="IW160">
        <v>6215</v>
      </c>
      <c r="IX160">
        <v>0</v>
      </c>
      <c r="IY160">
        <v>0</v>
      </c>
      <c r="IZ160">
        <v>0</v>
      </c>
      <c r="JA160">
        <v>0</v>
      </c>
      <c r="JB160">
        <v>0</v>
      </c>
      <c r="JC160">
        <v>0</v>
      </c>
      <c r="JD160">
        <v>0</v>
      </c>
      <c r="JE160">
        <v>0</v>
      </c>
      <c r="JF160">
        <v>1</v>
      </c>
      <c r="JG160">
        <v>6359</v>
      </c>
      <c r="JH160">
        <v>0</v>
      </c>
      <c r="JJ160">
        <v>0</v>
      </c>
      <c r="JK160">
        <v>0</v>
      </c>
      <c r="JL160">
        <v>0</v>
      </c>
      <c r="JM160">
        <v>0</v>
      </c>
      <c r="JO160">
        <v>0</v>
      </c>
      <c r="JP160">
        <v>0</v>
      </c>
      <c r="JQ160">
        <v>0</v>
      </c>
      <c r="JR160">
        <v>0</v>
      </c>
      <c r="JS160">
        <v>0</v>
      </c>
      <c r="JT160">
        <v>0</v>
      </c>
      <c r="JU160">
        <v>2393</v>
      </c>
      <c r="JW160">
        <v>0</v>
      </c>
      <c r="JX160">
        <v>0</v>
      </c>
      <c r="JY160">
        <v>0</v>
      </c>
      <c r="JZ160">
        <v>0</v>
      </c>
      <c r="KD160">
        <v>2610</v>
      </c>
      <c r="KE160">
        <v>7559</v>
      </c>
      <c r="KG160">
        <v>0</v>
      </c>
      <c r="KH160">
        <v>0</v>
      </c>
      <c r="KI160">
        <v>0</v>
      </c>
      <c r="KJ160">
        <v>0</v>
      </c>
      <c r="KK160">
        <v>0</v>
      </c>
      <c r="KL160">
        <v>0</v>
      </c>
      <c r="KM160">
        <v>0</v>
      </c>
      <c r="KN160">
        <v>0</v>
      </c>
      <c r="KO160">
        <v>0</v>
      </c>
      <c r="KP160">
        <v>0</v>
      </c>
      <c r="KQ160">
        <v>0</v>
      </c>
      <c r="KS160">
        <v>0</v>
      </c>
      <c r="KT160">
        <v>0</v>
      </c>
      <c r="KU160">
        <v>0</v>
      </c>
      <c r="KW160">
        <v>0</v>
      </c>
      <c r="KX160">
        <v>0</v>
      </c>
      <c r="KY160">
        <v>0</v>
      </c>
      <c r="KZ160">
        <v>0</v>
      </c>
      <c r="LA160">
        <v>0</v>
      </c>
      <c r="LB160">
        <v>0</v>
      </c>
      <c r="LD160">
        <v>0</v>
      </c>
      <c r="LE160">
        <v>0</v>
      </c>
      <c r="LF160">
        <v>0</v>
      </c>
      <c r="LG160">
        <v>0</v>
      </c>
      <c r="LH160">
        <v>0</v>
      </c>
      <c r="LI160">
        <v>0</v>
      </c>
      <c r="LJ160">
        <v>153.39600000000002</v>
      </c>
      <c r="LK160">
        <v>1</v>
      </c>
      <c r="LL160">
        <v>33540</v>
      </c>
      <c r="LM160">
        <v>3237</v>
      </c>
      <c r="LN160">
        <v>0</v>
      </c>
      <c r="LO160">
        <v>0</v>
      </c>
      <c r="LP160">
        <v>0</v>
      </c>
      <c r="LQ160">
        <v>0</v>
      </c>
      <c r="LR160">
        <v>0</v>
      </c>
      <c r="LS160">
        <v>0</v>
      </c>
      <c r="LT160">
        <v>0</v>
      </c>
      <c r="LU160">
        <v>0</v>
      </c>
      <c r="LV160">
        <v>0</v>
      </c>
      <c r="LW160">
        <v>0</v>
      </c>
      <c r="LX160">
        <v>0</v>
      </c>
      <c r="LY160">
        <v>0</v>
      </c>
      <c r="LZ160">
        <v>0</v>
      </c>
      <c r="MA160">
        <v>0</v>
      </c>
      <c r="MB160">
        <v>0</v>
      </c>
      <c r="MC160">
        <v>0</v>
      </c>
      <c r="MD160">
        <v>0</v>
      </c>
      <c r="ME160">
        <v>0</v>
      </c>
      <c r="MF160">
        <v>0</v>
      </c>
      <c r="MG160">
        <v>1322412</v>
      </c>
      <c r="MH160">
        <v>0</v>
      </c>
      <c r="MI160">
        <v>0</v>
      </c>
      <c r="MJ160">
        <v>0</v>
      </c>
      <c r="MK160">
        <v>0</v>
      </c>
      <c r="ML160">
        <v>0</v>
      </c>
    </row>
    <row r="161" spans="1:350" customFormat="1" x14ac:dyDescent="0.3">
      <c r="A161">
        <v>45755</v>
      </c>
      <c r="B161" s="4">
        <v>220814</v>
      </c>
      <c r="C161">
        <v>9</v>
      </c>
      <c r="D161">
        <v>2026</v>
      </c>
      <c r="E161">
        <v>6215</v>
      </c>
      <c r="F161">
        <v>0</v>
      </c>
      <c r="G161">
        <v>318.98700000000002</v>
      </c>
      <c r="H161">
        <v>302.78700000000003</v>
      </c>
      <c r="I161">
        <v>302.78700000000003</v>
      </c>
      <c r="J161">
        <v>318.98700000000002</v>
      </c>
      <c r="K161">
        <v>0</v>
      </c>
      <c r="L161">
        <v>6215</v>
      </c>
      <c r="M161">
        <v>0</v>
      </c>
      <c r="N161">
        <v>0</v>
      </c>
      <c r="P161">
        <v>318.685</v>
      </c>
      <c r="Q161">
        <v>0</v>
      </c>
      <c r="R161">
        <v>150145</v>
      </c>
      <c r="S161">
        <v>471.13900000000001</v>
      </c>
      <c r="U161">
        <v>0</v>
      </c>
      <c r="V161">
        <v>32.85</v>
      </c>
      <c r="W161">
        <v>20416</v>
      </c>
      <c r="X161">
        <v>20416</v>
      </c>
      <c r="Z161">
        <v>0</v>
      </c>
      <c r="AC161">
        <v>0</v>
      </c>
      <c r="AD161" t="s">
        <v>427</v>
      </c>
      <c r="AE161">
        <v>0</v>
      </c>
      <c r="AH161">
        <v>0</v>
      </c>
      <c r="AI161">
        <v>0</v>
      </c>
      <c r="AJ161">
        <v>6215</v>
      </c>
      <c r="AK161" t="s">
        <v>753</v>
      </c>
      <c r="AL161" t="s">
        <v>578</v>
      </c>
      <c r="AM161">
        <v>0</v>
      </c>
      <c r="AN161">
        <v>0</v>
      </c>
      <c r="AO161">
        <v>0</v>
      </c>
      <c r="AP161">
        <v>0</v>
      </c>
      <c r="AQ161">
        <v>0</v>
      </c>
      <c r="AS161">
        <v>0</v>
      </c>
      <c r="AT161">
        <v>0</v>
      </c>
      <c r="AU161">
        <v>0</v>
      </c>
      <c r="AV161">
        <v>0</v>
      </c>
      <c r="AW161">
        <v>3107327</v>
      </c>
      <c r="AX161">
        <v>3057435</v>
      </c>
      <c r="AY161">
        <v>0</v>
      </c>
      <c r="AZ161">
        <v>150145</v>
      </c>
      <c r="BA161">
        <v>3</v>
      </c>
      <c r="BB161">
        <v>6781</v>
      </c>
      <c r="BC161">
        <v>6738</v>
      </c>
      <c r="BD161">
        <v>15.949000000000002</v>
      </c>
      <c r="BE161">
        <v>43</v>
      </c>
      <c r="BF161">
        <v>2735148</v>
      </c>
      <c r="BG161">
        <v>0</v>
      </c>
      <c r="BJ161">
        <v>0</v>
      </c>
      <c r="BK161">
        <v>0</v>
      </c>
      <c r="BL161">
        <v>0</v>
      </c>
      <c r="BM161">
        <v>0</v>
      </c>
      <c r="BN161">
        <v>0</v>
      </c>
      <c r="BO161">
        <v>0</v>
      </c>
      <c r="BP161">
        <v>0</v>
      </c>
      <c r="BQ161">
        <v>876</v>
      </c>
      <c r="BS161">
        <v>0</v>
      </c>
      <c r="BT161">
        <v>0</v>
      </c>
      <c r="BU161">
        <v>0</v>
      </c>
      <c r="BV161">
        <v>0</v>
      </c>
      <c r="BW161">
        <v>0</v>
      </c>
      <c r="BY161">
        <v>0</v>
      </c>
      <c r="CA161">
        <v>0</v>
      </c>
      <c r="CB161">
        <v>0</v>
      </c>
      <c r="CC161">
        <v>0</v>
      </c>
      <c r="CD161">
        <v>0</v>
      </c>
      <c r="CE161">
        <v>0</v>
      </c>
      <c r="CF161">
        <v>0</v>
      </c>
      <c r="CG161">
        <v>0</v>
      </c>
      <c r="CH161">
        <v>50780</v>
      </c>
      <c r="CI161">
        <v>0</v>
      </c>
      <c r="CJ161">
        <v>4</v>
      </c>
      <c r="CK161">
        <v>0</v>
      </c>
      <c r="CL161">
        <v>0</v>
      </c>
      <c r="CN161">
        <v>0</v>
      </c>
      <c r="CO161">
        <v>1</v>
      </c>
      <c r="CP161">
        <v>0</v>
      </c>
      <c r="CQ161">
        <v>3.4170000000000003</v>
      </c>
      <c r="CR161">
        <v>318.98700000000002</v>
      </c>
      <c r="CS161">
        <v>0</v>
      </c>
      <c r="CT161">
        <v>0</v>
      </c>
      <c r="CU161">
        <v>0</v>
      </c>
      <c r="CV161">
        <v>0</v>
      </c>
      <c r="CW161">
        <v>0</v>
      </c>
      <c r="CX161">
        <v>0</v>
      </c>
      <c r="CY161">
        <v>0</v>
      </c>
      <c r="CZ161">
        <v>0</v>
      </c>
      <c r="DB161">
        <v>1881821</v>
      </c>
      <c r="DC161">
        <v>0</v>
      </c>
      <c r="DD161">
        <v>0</v>
      </c>
      <c r="DE161">
        <v>21986</v>
      </c>
      <c r="DF161">
        <v>21986</v>
      </c>
      <c r="DG161">
        <v>3.5380000000000003</v>
      </c>
      <c r="DH161">
        <v>0</v>
      </c>
      <c r="DI161">
        <v>0</v>
      </c>
      <c r="DK161">
        <v>3709</v>
      </c>
      <c r="DL161">
        <v>0</v>
      </c>
      <c r="DM161">
        <v>317525</v>
      </c>
      <c r="DN161">
        <v>845</v>
      </c>
      <c r="DO161">
        <v>0</v>
      </c>
      <c r="DP161">
        <v>0</v>
      </c>
      <c r="DQ161">
        <v>0</v>
      </c>
      <c r="DR161">
        <v>0</v>
      </c>
      <c r="DS161">
        <v>0</v>
      </c>
      <c r="DT161">
        <v>0</v>
      </c>
      <c r="DU161">
        <v>0</v>
      </c>
      <c r="DV161">
        <v>0</v>
      </c>
      <c r="DW161">
        <v>0</v>
      </c>
      <c r="DX161">
        <v>0</v>
      </c>
      <c r="DY161">
        <v>0</v>
      </c>
      <c r="DZ161">
        <v>0</v>
      </c>
      <c r="EA161">
        <v>0</v>
      </c>
      <c r="EB161">
        <v>0</v>
      </c>
      <c r="EC161">
        <v>0</v>
      </c>
      <c r="ED161">
        <v>0</v>
      </c>
      <c r="EE161">
        <v>0</v>
      </c>
      <c r="EF161">
        <v>0</v>
      </c>
      <c r="EG161">
        <v>0</v>
      </c>
      <c r="EH161">
        <v>318370</v>
      </c>
      <c r="EI161">
        <v>0</v>
      </c>
      <c r="EJ161">
        <v>0</v>
      </c>
      <c r="EK161">
        <v>14.887</v>
      </c>
      <c r="EL161">
        <v>0</v>
      </c>
      <c r="EM161">
        <v>0</v>
      </c>
      <c r="EN161">
        <v>1.3130000000000002</v>
      </c>
      <c r="EO161">
        <v>0</v>
      </c>
      <c r="EP161">
        <v>0</v>
      </c>
      <c r="EQ161">
        <v>16.2</v>
      </c>
      <c r="ER161">
        <v>0</v>
      </c>
      <c r="ES161">
        <v>51.225999999999999</v>
      </c>
      <c r="ET161">
        <v>0</v>
      </c>
      <c r="EV161">
        <v>0</v>
      </c>
      <c r="EW161">
        <v>0</v>
      </c>
      <c r="EX161">
        <v>0</v>
      </c>
      <c r="EZ161">
        <v>2585003</v>
      </c>
      <c r="FA161">
        <v>0</v>
      </c>
      <c r="FB161">
        <v>2734260</v>
      </c>
      <c r="FC161">
        <v>0</v>
      </c>
      <c r="FD161">
        <v>0</v>
      </c>
      <c r="FE161">
        <v>402592</v>
      </c>
      <c r="FF161">
        <v>69840</v>
      </c>
      <c r="FG161">
        <v>7.0629999999999998E-2</v>
      </c>
      <c r="FH161">
        <v>3.1918000000000002E-2</v>
      </c>
      <c r="FI161">
        <v>0</v>
      </c>
      <c r="FJ161">
        <v>0</v>
      </c>
      <c r="FK161">
        <v>440.08800000000002</v>
      </c>
      <c r="FL161">
        <v>3257472</v>
      </c>
      <c r="FM161">
        <v>0</v>
      </c>
      <c r="FN161">
        <v>0</v>
      </c>
      <c r="FO161">
        <v>0</v>
      </c>
      <c r="FP161">
        <v>0</v>
      </c>
      <c r="FQ161">
        <v>0</v>
      </c>
      <c r="FR161">
        <v>0</v>
      </c>
      <c r="FS161">
        <v>0</v>
      </c>
      <c r="FT161">
        <v>0</v>
      </c>
      <c r="FU161">
        <v>0</v>
      </c>
      <c r="FV161">
        <v>0</v>
      </c>
      <c r="FW161">
        <v>0</v>
      </c>
      <c r="FX161">
        <v>0</v>
      </c>
      <c r="FY161">
        <v>0</v>
      </c>
      <c r="GB161">
        <v>0</v>
      </c>
      <c r="GC161">
        <v>0</v>
      </c>
      <c r="GD161">
        <v>0</v>
      </c>
      <c r="GF161">
        <v>0</v>
      </c>
      <c r="GG161">
        <v>0</v>
      </c>
      <c r="GH161">
        <v>0</v>
      </c>
      <c r="GI161">
        <v>0</v>
      </c>
      <c r="GK161">
        <v>0</v>
      </c>
      <c r="GL161">
        <v>0</v>
      </c>
      <c r="GM161">
        <v>0</v>
      </c>
      <c r="GN161">
        <v>0</v>
      </c>
      <c r="GO161">
        <v>0</v>
      </c>
      <c r="GQ161">
        <v>0</v>
      </c>
      <c r="GR161">
        <v>0</v>
      </c>
      <c r="GS161">
        <v>0</v>
      </c>
      <c r="GT161">
        <v>0</v>
      </c>
      <c r="HB161">
        <v>379934357</v>
      </c>
      <c r="HC161">
        <v>3.9798E-2</v>
      </c>
      <c r="HD161">
        <v>50780</v>
      </c>
      <c r="HE161">
        <v>0</v>
      </c>
      <c r="HF161">
        <v>406946</v>
      </c>
      <c r="HG161">
        <v>8701</v>
      </c>
      <c r="HH161">
        <v>18510</v>
      </c>
      <c r="HI161">
        <v>0</v>
      </c>
      <c r="HJ161">
        <v>37728</v>
      </c>
      <c r="HK161">
        <v>0</v>
      </c>
      <c r="HL161">
        <v>0</v>
      </c>
      <c r="HM161">
        <v>0</v>
      </c>
      <c r="HN161">
        <v>13889</v>
      </c>
      <c r="HO161">
        <v>0</v>
      </c>
      <c r="HP161">
        <v>0</v>
      </c>
      <c r="HQ161">
        <v>0</v>
      </c>
      <c r="HR161">
        <v>0</v>
      </c>
      <c r="HS161">
        <v>2584115</v>
      </c>
      <c r="HT161">
        <v>69840</v>
      </c>
      <c r="HW161">
        <v>0</v>
      </c>
      <c r="HX161">
        <v>2</v>
      </c>
      <c r="HY161">
        <v>1</v>
      </c>
      <c r="HZ161">
        <v>4</v>
      </c>
      <c r="IA161">
        <v>6</v>
      </c>
      <c r="IB161">
        <v>1</v>
      </c>
      <c r="IC161">
        <v>14</v>
      </c>
      <c r="ID161">
        <v>0</v>
      </c>
      <c r="IE161">
        <v>0</v>
      </c>
      <c r="IF161">
        <v>0</v>
      </c>
      <c r="IG161">
        <v>14</v>
      </c>
      <c r="IH161">
        <v>29.782</v>
      </c>
      <c r="II161">
        <v>0</v>
      </c>
      <c r="IJ161">
        <v>32.85</v>
      </c>
      <c r="IK161">
        <v>0</v>
      </c>
      <c r="IL161">
        <v>0</v>
      </c>
      <c r="IM161">
        <v>0</v>
      </c>
      <c r="IN161">
        <v>0</v>
      </c>
      <c r="IO161">
        <v>0</v>
      </c>
      <c r="IP161">
        <v>0</v>
      </c>
      <c r="IQ161">
        <v>32.85</v>
      </c>
      <c r="IR161">
        <v>20416</v>
      </c>
      <c r="IS161">
        <v>0</v>
      </c>
      <c r="IT161">
        <v>0</v>
      </c>
      <c r="IU161">
        <v>0</v>
      </c>
      <c r="IV161">
        <v>0</v>
      </c>
      <c r="IW161">
        <v>6215</v>
      </c>
      <c r="IX161">
        <v>0</v>
      </c>
      <c r="IY161">
        <v>0</v>
      </c>
      <c r="IZ161">
        <v>0</v>
      </c>
      <c r="JA161">
        <v>0</v>
      </c>
      <c r="JB161">
        <v>1</v>
      </c>
      <c r="JC161">
        <v>12889</v>
      </c>
      <c r="JD161">
        <v>0</v>
      </c>
      <c r="JE161">
        <v>0</v>
      </c>
      <c r="JF161">
        <v>0</v>
      </c>
      <c r="JG161">
        <v>0</v>
      </c>
      <c r="JH161">
        <v>1000</v>
      </c>
      <c r="JJ161">
        <v>0</v>
      </c>
      <c r="JK161">
        <v>0</v>
      </c>
      <c r="JL161">
        <v>0</v>
      </c>
      <c r="JM161">
        <v>0</v>
      </c>
      <c r="JO161">
        <v>0</v>
      </c>
      <c r="JP161">
        <v>0</v>
      </c>
      <c r="JQ161">
        <v>0</v>
      </c>
      <c r="JR161">
        <v>0</v>
      </c>
      <c r="JS161">
        <v>0</v>
      </c>
      <c r="JT161">
        <v>0</v>
      </c>
      <c r="JU161">
        <v>6939</v>
      </c>
      <c r="JW161">
        <v>0</v>
      </c>
      <c r="JX161">
        <v>0</v>
      </c>
      <c r="JY161">
        <v>0</v>
      </c>
      <c r="JZ161">
        <v>0</v>
      </c>
      <c r="KD161">
        <v>6961</v>
      </c>
      <c r="KE161">
        <v>7559</v>
      </c>
      <c r="KG161">
        <v>0</v>
      </c>
      <c r="KH161">
        <v>0</v>
      </c>
      <c r="KI161">
        <v>0</v>
      </c>
      <c r="KJ161">
        <v>6</v>
      </c>
      <c r="KK161">
        <v>8</v>
      </c>
      <c r="KL161">
        <v>3729</v>
      </c>
      <c r="KM161">
        <v>4972</v>
      </c>
      <c r="KN161">
        <v>0</v>
      </c>
      <c r="KO161">
        <v>0</v>
      </c>
      <c r="KP161">
        <v>0</v>
      </c>
      <c r="KQ161">
        <v>0</v>
      </c>
      <c r="KS161">
        <v>0</v>
      </c>
      <c r="KT161">
        <v>0</v>
      </c>
      <c r="KU161">
        <v>0</v>
      </c>
      <c r="KW161">
        <v>0</v>
      </c>
      <c r="KX161">
        <v>0</v>
      </c>
      <c r="KY161">
        <v>0</v>
      </c>
      <c r="KZ161">
        <v>0</v>
      </c>
      <c r="LA161">
        <v>0</v>
      </c>
      <c r="LB161">
        <v>0</v>
      </c>
      <c r="LD161">
        <v>0</v>
      </c>
      <c r="LE161">
        <v>0</v>
      </c>
      <c r="LF161">
        <v>0</v>
      </c>
      <c r="LG161">
        <v>0</v>
      </c>
      <c r="LH161">
        <v>0</v>
      </c>
      <c r="LI161">
        <v>0</v>
      </c>
      <c r="LJ161">
        <v>198.494</v>
      </c>
      <c r="LK161">
        <v>1</v>
      </c>
      <c r="LL161">
        <v>33540</v>
      </c>
      <c r="LM161">
        <v>4188</v>
      </c>
      <c r="LN161">
        <v>0</v>
      </c>
      <c r="LO161">
        <v>0</v>
      </c>
      <c r="LP161">
        <v>0</v>
      </c>
      <c r="LQ161">
        <v>0</v>
      </c>
      <c r="LR161">
        <v>0</v>
      </c>
      <c r="LS161">
        <v>0</v>
      </c>
      <c r="LT161">
        <v>0</v>
      </c>
      <c r="LU161">
        <v>0</v>
      </c>
      <c r="LV161">
        <v>0</v>
      </c>
      <c r="LW161">
        <v>0</v>
      </c>
      <c r="LX161">
        <v>0</v>
      </c>
      <c r="LY161">
        <v>0</v>
      </c>
      <c r="LZ161">
        <v>0</v>
      </c>
      <c r="MA161">
        <v>0</v>
      </c>
      <c r="MB161">
        <v>0</v>
      </c>
      <c r="MC161">
        <v>0</v>
      </c>
      <c r="MD161">
        <v>0</v>
      </c>
      <c r="ME161">
        <v>0</v>
      </c>
      <c r="MF161">
        <v>0</v>
      </c>
      <c r="MG161">
        <v>3107327</v>
      </c>
      <c r="MH161">
        <v>0</v>
      </c>
      <c r="MI161">
        <v>0</v>
      </c>
      <c r="MJ161">
        <v>0</v>
      </c>
      <c r="MK161">
        <v>0</v>
      </c>
      <c r="ML161">
        <v>0</v>
      </c>
    </row>
    <row r="162" spans="1:350" customFormat="1" x14ac:dyDescent="0.3">
      <c r="A162">
        <v>45755</v>
      </c>
      <c r="B162" s="4">
        <v>220817</v>
      </c>
      <c r="C162">
        <v>9</v>
      </c>
      <c r="D162">
        <v>2026</v>
      </c>
      <c r="E162">
        <v>6215</v>
      </c>
      <c r="F162">
        <v>0</v>
      </c>
      <c r="G162">
        <v>2501.4079999999999</v>
      </c>
      <c r="H162">
        <v>2290.5120000000002</v>
      </c>
      <c r="I162">
        <v>2290.5120000000002</v>
      </c>
      <c r="J162">
        <v>2501.4079999999999</v>
      </c>
      <c r="K162">
        <v>0</v>
      </c>
      <c r="L162">
        <v>6215</v>
      </c>
      <c r="M162">
        <v>0</v>
      </c>
      <c r="N162">
        <v>0</v>
      </c>
      <c r="P162">
        <v>2503.5360000000001</v>
      </c>
      <c r="Q162">
        <v>0</v>
      </c>
      <c r="R162">
        <v>1179513</v>
      </c>
      <c r="S162">
        <v>471.13900000000001</v>
      </c>
      <c r="U162">
        <v>0</v>
      </c>
      <c r="V162">
        <v>400.94300000000004</v>
      </c>
      <c r="W162">
        <v>249186</v>
      </c>
      <c r="X162">
        <v>249186</v>
      </c>
      <c r="Z162">
        <v>0</v>
      </c>
      <c r="AC162">
        <v>0</v>
      </c>
      <c r="AD162" t="s">
        <v>427</v>
      </c>
      <c r="AE162">
        <v>0</v>
      </c>
      <c r="AH162">
        <v>0</v>
      </c>
      <c r="AI162">
        <v>0</v>
      </c>
      <c r="AJ162">
        <v>6215</v>
      </c>
      <c r="AK162" t="s">
        <v>753</v>
      </c>
      <c r="AL162" t="s">
        <v>579</v>
      </c>
      <c r="AM162">
        <v>0</v>
      </c>
      <c r="AN162">
        <v>0</v>
      </c>
      <c r="AO162">
        <v>0</v>
      </c>
      <c r="AP162">
        <v>0</v>
      </c>
      <c r="AQ162">
        <v>0</v>
      </c>
      <c r="AS162">
        <v>0</v>
      </c>
      <c r="AT162">
        <v>0</v>
      </c>
      <c r="AU162">
        <v>0</v>
      </c>
      <c r="AV162">
        <v>0</v>
      </c>
      <c r="AW162">
        <v>26437510</v>
      </c>
      <c r="AX162">
        <v>26042571</v>
      </c>
      <c r="AY162">
        <v>0</v>
      </c>
      <c r="AZ162">
        <v>1179513</v>
      </c>
      <c r="BA162">
        <v>0</v>
      </c>
      <c r="BB162">
        <v>53145</v>
      </c>
      <c r="BC162">
        <v>52806</v>
      </c>
      <c r="BD162">
        <v>125</v>
      </c>
      <c r="BE162">
        <v>339</v>
      </c>
      <c r="BF162">
        <v>23194364</v>
      </c>
      <c r="BG162">
        <v>0</v>
      </c>
      <c r="BJ162">
        <v>0</v>
      </c>
      <c r="BK162">
        <v>0</v>
      </c>
      <c r="BL162">
        <v>0</v>
      </c>
      <c r="BM162">
        <v>0</v>
      </c>
      <c r="BN162">
        <v>0</v>
      </c>
      <c r="BO162">
        <v>0</v>
      </c>
      <c r="BP162">
        <v>0</v>
      </c>
      <c r="BQ162">
        <v>505</v>
      </c>
      <c r="BS162">
        <v>0</v>
      </c>
      <c r="BT162">
        <v>0</v>
      </c>
      <c r="BU162">
        <v>0</v>
      </c>
      <c r="BV162">
        <v>0</v>
      </c>
      <c r="BW162">
        <v>0</v>
      </c>
      <c r="BY162">
        <v>0</v>
      </c>
      <c r="CA162">
        <v>0</v>
      </c>
      <c r="CB162">
        <v>0</v>
      </c>
      <c r="CC162">
        <v>0</v>
      </c>
      <c r="CD162">
        <v>0</v>
      </c>
      <c r="CE162">
        <v>0</v>
      </c>
      <c r="CF162">
        <v>0</v>
      </c>
      <c r="CG162">
        <v>0</v>
      </c>
      <c r="CH162">
        <v>398204</v>
      </c>
      <c r="CI162">
        <v>0</v>
      </c>
      <c r="CJ162">
        <v>4</v>
      </c>
      <c r="CK162">
        <v>0</v>
      </c>
      <c r="CL162">
        <v>0</v>
      </c>
      <c r="CN162">
        <v>0</v>
      </c>
      <c r="CO162">
        <v>1</v>
      </c>
      <c r="CP162">
        <v>0</v>
      </c>
      <c r="CQ162">
        <v>0</v>
      </c>
      <c r="CR162">
        <v>2501.4079999999999</v>
      </c>
      <c r="CS162">
        <v>0</v>
      </c>
      <c r="CT162">
        <v>0</v>
      </c>
      <c r="CU162">
        <v>0</v>
      </c>
      <c r="CV162">
        <v>0</v>
      </c>
      <c r="CW162">
        <v>0</v>
      </c>
      <c r="CX162">
        <v>0</v>
      </c>
      <c r="CY162">
        <v>0</v>
      </c>
      <c r="CZ162">
        <v>0</v>
      </c>
      <c r="DB162">
        <v>14235532</v>
      </c>
      <c r="DC162">
        <v>0</v>
      </c>
      <c r="DD162">
        <v>0</v>
      </c>
      <c r="DE162">
        <v>1616366</v>
      </c>
      <c r="DF162">
        <v>1616366</v>
      </c>
      <c r="DG162">
        <v>260.07499999999999</v>
      </c>
      <c r="DH162">
        <v>0</v>
      </c>
      <c r="DI162">
        <v>0</v>
      </c>
      <c r="DK162">
        <v>0</v>
      </c>
      <c r="DL162">
        <v>0</v>
      </c>
      <c r="DM162">
        <v>1098944</v>
      </c>
      <c r="DN162">
        <v>2926</v>
      </c>
      <c r="DO162">
        <v>0</v>
      </c>
      <c r="DP162">
        <v>0</v>
      </c>
      <c r="DQ162">
        <v>0</v>
      </c>
      <c r="DR162">
        <v>0</v>
      </c>
      <c r="DS162">
        <v>0</v>
      </c>
      <c r="DT162">
        <v>0</v>
      </c>
      <c r="DU162">
        <v>0</v>
      </c>
      <c r="DV162">
        <v>0</v>
      </c>
      <c r="DW162">
        <v>0</v>
      </c>
      <c r="DX162">
        <v>0</v>
      </c>
      <c r="DY162">
        <v>0</v>
      </c>
      <c r="DZ162">
        <v>0</v>
      </c>
      <c r="EA162">
        <v>0</v>
      </c>
      <c r="EB162">
        <v>0</v>
      </c>
      <c r="EC162">
        <v>23.221</v>
      </c>
      <c r="ED162">
        <v>165966</v>
      </c>
      <c r="EE162">
        <v>0</v>
      </c>
      <c r="EF162">
        <v>0</v>
      </c>
      <c r="EG162">
        <v>0</v>
      </c>
      <c r="EH162">
        <v>935904</v>
      </c>
      <c r="EI162">
        <v>0</v>
      </c>
      <c r="EJ162">
        <v>0</v>
      </c>
      <c r="EK162">
        <v>41.634</v>
      </c>
      <c r="EL162">
        <v>0</v>
      </c>
      <c r="EM162">
        <v>3.722</v>
      </c>
      <c r="EN162">
        <v>2.9040000000000004</v>
      </c>
      <c r="EO162">
        <v>0</v>
      </c>
      <c r="EP162">
        <v>0</v>
      </c>
      <c r="EQ162">
        <v>48.26</v>
      </c>
      <c r="ER162">
        <v>0</v>
      </c>
      <c r="ES162">
        <v>150.58799999999999</v>
      </c>
      <c r="ET162">
        <v>0</v>
      </c>
      <c r="EV162">
        <v>0</v>
      </c>
      <c r="EW162">
        <v>0</v>
      </c>
      <c r="EX162">
        <v>0</v>
      </c>
      <c r="EZ162">
        <v>22036287</v>
      </c>
      <c r="FA162">
        <v>0</v>
      </c>
      <c r="FB162">
        <v>23212535</v>
      </c>
      <c r="FC162">
        <v>0</v>
      </c>
      <c r="FD162">
        <v>0</v>
      </c>
      <c r="FE162">
        <v>3414030</v>
      </c>
      <c r="FF162">
        <v>592254</v>
      </c>
      <c r="FG162">
        <v>7.0629999999999998E-2</v>
      </c>
      <c r="FH162">
        <v>3.1918000000000002E-2</v>
      </c>
      <c r="FI162">
        <v>0</v>
      </c>
      <c r="FJ162">
        <v>0</v>
      </c>
      <c r="FK162">
        <v>3731.9970000000003</v>
      </c>
      <c r="FL162">
        <v>27617023</v>
      </c>
      <c r="FM162">
        <v>0</v>
      </c>
      <c r="FN162">
        <v>0</v>
      </c>
      <c r="FO162">
        <v>8700</v>
      </c>
      <c r="FP162">
        <v>0</v>
      </c>
      <c r="FQ162">
        <v>8700</v>
      </c>
      <c r="FR162">
        <v>8700</v>
      </c>
      <c r="FS162">
        <v>0</v>
      </c>
      <c r="FT162">
        <v>0</v>
      </c>
      <c r="FU162">
        <v>0</v>
      </c>
      <c r="FV162">
        <v>0</v>
      </c>
      <c r="FW162">
        <v>0</v>
      </c>
      <c r="FX162">
        <v>0</v>
      </c>
      <c r="FY162">
        <v>0</v>
      </c>
      <c r="GB162">
        <v>1643735</v>
      </c>
      <c r="GC162">
        <v>1643735</v>
      </c>
      <c r="GD162">
        <v>162.636</v>
      </c>
      <c r="GF162">
        <v>0</v>
      </c>
      <c r="GG162">
        <v>0</v>
      </c>
      <c r="GH162">
        <v>0</v>
      </c>
      <c r="GI162">
        <v>0</v>
      </c>
      <c r="GK162">
        <v>0</v>
      </c>
      <c r="GL162">
        <v>0</v>
      </c>
      <c r="GM162">
        <v>0</v>
      </c>
      <c r="GN162">
        <v>0</v>
      </c>
      <c r="GO162">
        <v>0</v>
      </c>
      <c r="GQ162">
        <v>0</v>
      </c>
      <c r="GR162">
        <v>0</v>
      </c>
      <c r="GS162">
        <v>0</v>
      </c>
      <c r="GT162">
        <v>0</v>
      </c>
      <c r="HB162">
        <v>379934357</v>
      </c>
      <c r="HC162">
        <v>3.9798E-2</v>
      </c>
      <c r="HD162">
        <v>398204</v>
      </c>
      <c r="HE162">
        <v>0</v>
      </c>
      <c r="HF162">
        <v>3078448</v>
      </c>
      <c r="HG162">
        <v>68987</v>
      </c>
      <c r="HH162">
        <v>373210</v>
      </c>
      <c r="HI162">
        <v>0</v>
      </c>
      <c r="HJ162">
        <v>322476</v>
      </c>
      <c r="HK162">
        <v>7409</v>
      </c>
      <c r="HL162">
        <v>5327</v>
      </c>
      <c r="HM162">
        <v>74000</v>
      </c>
      <c r="HN162">
        <v>377409</v>
      </c>
      <c r="HO162">
        <v>0</v>
      </c>
      <c r="HP162">
        <v>0</v>
      </c>
      <c r="HQ162">
        <v>0</v>
      </c>
      <c r="HR162">
        <v>0</v>
      </c>
      <c r="HS162">
        <v>22033022</v>
      </c>
      <c r="HT162">
        <v>592254</v>
      </c>
      <c r="HW162">
        <v>0</v>
      </c>
      <c r="HX162">
        <v>201</v>
      </c>
      <c r="HY162">
        <v>228</v>
      </c>
      <c r="HZ162">
        <v>211</v>
      </c>
      <c r="IA162">
        <v>230</v>
      </c>
      <c r="IB162">
        <v>173</v>
      </c>
      <c r="IC162">
        <v>1043</v>
      </c>
      <c r="ID162">
        <v>0</v>
      </c>
      <c r="IE162">
        <v>0</v>
      </c>
      <c r="IF162">
        <v>0</v>
      </c>
      <c r="IG162">
        <v>111</v>
      </c>
      <c r="IH162">
        <v>600.49800000000005</v>
      </c>
      <c r="II162">
        <v>0</v>
      </c>
      <c r="IJ162">
        <v>400.94300000000004</v>
      </c>
      <c r="IK162">
        <v>0</v>
      </c>
      <c r="IL162">
        <v>10</v>
      </c>
      <c r="IM162">
        <v>8</v>
      </c>
      <c r="IN162">
        <v>0</v>
      </c>
      <c r="IO162">
        <v>18</v>
      </c>
      <c r="IP162">
        <v>0</v>
      </c>
      <c r="IQ162">
        <v>400.94300000000004</v>
      </c>
      <c r="IR162">
        <v>249186</v>
      </c>
      <c r="IS162">
        <v>0</v>
      </c>
      <c r="IT162">
        <v>50000</v>
      </c>
      <c r="IU162">
        <v>24000</v>
      </c>
      <c r="IV162">
        <v>0</v>
      </c>
      <c r="IW162">
        <v>6215</v>
      </c>
      <c r="IX162">
        <v>0</v>
      </c>
      <c r="IY162">
        <v>0</v>
      </c>
      <c r="IZ162">
        <v>0</v>
      </c>
      <c r="JA162">
        <v>0</v>
      </c>
      <c r="JB162">
        <v>6</v>
      </c>
      <c r="JC162">
        <v>102455</v>
      </c>
      <c r="JD162">
        <v>17</v>
      </c>
      <c r="JE162">
        <v>180951</v>
      </c>
      <c r="JF162">
        <v>16</v>
      </c>
      <c r="JG162">
        <v>85503</v>
      </c>
      <c r="JH162">
        <v>8500</v>
      </c>
      <c r="JJ162">
        <v>0</v>
      </c>
      <c r="JK162">
        <v>0</v>
      </c>
      <c r="JL162">
        <v>0</v>
      </c>
      <c r="JM162">
        <v>0</v>
      </c>
      <c r="JO162">
        <v>0</v>
      </c>
      <c r="JP162">
        <v>113.79400000000001</v>
      </c>
      <c r="JQ162">
        <v>48.842000000000006</v>
      </c>
      <c r="JR162">
        <v>0</v>
      </c>
      <c r="JS162">
        <v>1101016</v>
      </c>
      <c r="JT162">
        <v>542719</v>
      </c>
      <c r="JU162">
        <v>54381</v>
      </c>
      <c r="JW162">
        <v>0</v>
      </c>
      <c r="JX162">
        <v>0</v>
      </c>
      <c r="JY162">
        <v>0</v>
      </c>
      <c r="JZ162">
        <v>0</v>
      </c>
      <c r="KD162">
        <v>54381</v>
      </c>
      <c r="KE162">
        <v>7559</v>
      </c>
      <c r="KG162">
        <v>0</v>
      </c>
      <c r="KH162">
        <v>0</v>
      </c>
      <c r="KI162">
        <v>0</v>
      </c>
      <c r="KJ162">
        <v>54</v>
      </c>
      <c r="KK162">
        <v>57</v>
      </c>
      <c r="KL162">
        <v>33561</v>
      </c>
      <c r="KM162">
        <v>35426</v>
      </c>
      <c r="KN162">
        <v>0</v>
      </c>
      <c r="KO162">
        <v>0</v>
      </c>
      <c r="KP162">
        <v>0</v>
      </c>
      <c r="KQ162">
        <v>0</v>
      </c>
      <c r="KS162">
        <v>0</v>
      </c>
      <c r="KT162">
        <v>0</v>
      </c>
      <c r="KU162">
        <v>0</v>
      </c>
      <c r="KW162">
        <v>0</v>
      </c>
      <c r="KX162">
        <v>0</v>
      </c>
      <c r="KY162">
        <v>0</v>
      </c>
      <c r="KZ162">
        <v>0</v>
      </c>
      <c r="LA162">
        <v>0</v>
      </c>
      <c r="LB162">
        <v>0</v>
      </c>
      <c r="LD162">
        <v>0</v>
      </c>
      <c r="LE162">
        <v>0</v>
      </c>
      <c r="LF162">
        <v>0</v>
      </c>
      <c r="LG162">
        <v>0</v>
      </c>
      <c r="LH162">
        <v>0</v>
      </c>
      <c r="LI162">
        <v>0</v>
      </c>
      <c r="LJ162">
        <v>2566.62</v>
      </c>
      <c r="LK162">
        <v>8</v>
      </c>
      <c r="LL162">
        <v>268320</v>
      </c>
      <c r="LM162">
        <v>54156</v>
      </c>
      <c r="LN162">
        <v>0</v>
      </c>
      <c r="LO162">
        <v>0</v>
      </c>
      <c r="LP162">
        <v>0</v>
      </c>
      <c r="LQ162">
        <v>0</v>
      </c>
      <c r="LR162">
        <v>0</v>
      </c>
      <c r="LS162">
        <v>0</v>
      </c>
      <c r="LT162">
        <v>0</v>
      </c>
      <c r="LU162">
        <v>0</v>
      </c>
      <c r="LV162">
        <v>0</v>
      </c>
      <c r="LW162">
        <v>0</v>
      </c>
      <c r="LX162">
        <v>0</v>
      </c>
      <c r="LY162">
        <v>0</v>
      </c>
      <c r="LZ162">
        <v>0</v>
      </c>
      <c r="MA162">
        <v>0</v>
      </c>
      <c r="MB162">
        <v>0</v>
      </c>
      <c r="MC162">
        <v>0</v>
      </c>
      <c r="MD162">
        <v>0</v>
      </c>
      <c r="ME162">
        <v>0</v>
      </c>
      <c r="MF162">
        <v>0</v>
      </c>
      <c r="MG162">
        <v>26437510</v>
      </c>
      <c r="MH162">
        <v>0</v>
      </c>
      <c r="MI162">
        <v>0</v>
      </c>
      <c r="MJ162">
        <v>0</v>
      </c>
      <c r="MK162">
        <v>0</v>
      </c>
      <c r="ML162">
        <v>0</v>
      </c>
    </row>
    <row r="163" spans="1:350" customFormat="1" x14ac:dyDescent="0.3">
      <c r="A163">
        <v>45755</v>
      </c>
      <c r="B163" s="4">
        <v>220822</v>
      </c>
      <c r="C163">
        <v>9</v>
      </c>
      <c r="D163">
        <v>2026</v>
      </c>
      <c r="E163">
        <v>6215</v>
      </c>
      <c r="F163">
        <v>0</v>
      </c>
      <c r="G163">
        <v>625.80799999999999</v>
      </c>
      <c r="H163">
        <v>528.22400000000005</v>
      </c>
      <c r="I163">
        <v>528.22400000000005</v>
      </c>
      <c r="J163">
        <v>625.80799999999999</v>
      </c>
      <c r="K163">
        <v>0</v>
      </c>
      <c r="L163">
        <v>6215</v>
      </c>
      <c r="M163">
        <v>0</v>
      </c>
      <c r="N163">
        <v>0</v>
      </c>
      <c r="P163">
        <v>623.96199999999999</v>
      </c>
      <c r="Q163">
        <v>0</v>
      </c>
      <c r="R163">
        <v>293973</v>
      </c>
      <c r="S163">
        <v>471.13900000000001</v>
      </c>
      <c r="U163">
        <v>0</v>
      </c>
      <c r="V163">
        <v>5.2570000000000006</v>
      </c>
      <c r="W163">
        <v>3267</v>
      </c>
      <c r="X163">
        <v>3267</v>
      </c>
      <c r="Z163">
        <v>0</v>
      </c>
      <c r="AC163">
        <v>0</v>
      </c>
      <c r="AD163" t="s">
        <v>427</v>
      </c>
      <c r="AE163">
        <v>0</v>
      </c>
      <c r="AH163">
        <v>0</v>
      </c>
      <c r="AI163">
        <v>0</v>
      </c>
      <c r="AJ163">
        <v>6215</v>
      </c>
      <c r="AK163" t="s">
        <v>753</v>
      </c>
      <c r="AL163" t="s">
        <v>620</v>
      </c>
      <c r="AM163">
        <v>0</v>
      </c>
      <c r="AN163">
        <v>0</v>
      </c>
      <c r="AO163">
        <v>0</v>
      </c>
      <c r="AP163">
        <v>0</v>
      </c>
      <c r="AQ163">
        <v>0</v>
      </c>
      <c r="AS163">
        <v>0</v>
      </c>
      <c r="AT163">
        <v>0</v>
      </c>
      <c r="AU163">
        <v>0</v>
      </c>
      <c r="AV163">
        <v>0</v>
      </c>
      <c r="AW163">
        <v>6410546</v>
      </c>
      <c r="AX163">
        <v>6410569</v>
      </c>
      <c r="AY163">
        <v>0</v>
      </c>
      <c r="AZ163">
        <v>293973</v>
      </c>
      <c r="BA163">
        <v>0</v>
      </c>
      <c r="BB163">
        <v>0</v>
      </c>
      <c r="BC163">
        <v>0</v>
      </c>
      <c r="BD163">
        <v>0</v>
      </c>
      <c r="BE163">
        <v>0</v>
      </c>
      <c r="BF163">
        <v>5628884</v>
      </c>
      <c r="BG163">
        <v>0</v>
      </c>
      <c r="BJ163">
        <v>0</v>
      </c>
      <c r="BK163">
        <v>0</v>
      </c>
      <c r="BL163">
        <v>0</v>
      </c>
      <c r="BM163">
        <v>0</v>
      </c>
      <c r="BN163">
        <v>0</v>
      </c>
      <c r="BO163">
        <v>0</v>
      </c>
      <c r="BP163">
        <v>0</v>
      </c>
      <c r="BQ163">
        <v>834</v>
      </c>
      <c r="BS163">
        <v>0</v>
      </c>
      <c r="BT163">
        <v>0</v>
      </c>
      <c r="BU163">
        <v>0</v>
      </c>
      <c r="BV163">
        <v>0</v>
      </c>
      <c r="BW163">
        <v>0</v>
      </c>
      <c r="BY163">
        <v>0</v>
      </c>
      <c r="CA163">
        <v>0</v>
      </c>
      <c r="CB163">
        <v>0</v>
      </c>
      <c r="CC163">
        <v>0</v>
      </c>
      <c r="CD163">
        <v>0</v>
      </c>
      <c r="CE163">
        <v>0</v>
      </c>
      <c r="CF163">
        <v>0</v>
      </c>
      <c r="CG163">
        <v>0</v>
      </c>
      <c r="CH163">
        <v>0</v>
      </c>
      <c r="CI163">
        <v>0</v>
      </c>
      <c r="CJ163">
        <v>4</v>
      </c>
      <c r="CK163">
        <v>0</v>
      </c>
      <c r="CL163">
        <v>0</v>
      </c>
      <c r="CN163">
        <v>0</v>
      </c>
      <c r="CO163">
        <v>1</v>
      </c>
      <c r="CP163">
        <v>0.54100000000000004</v>
      </c>
      <c r="CQ163">
        <v>0</v>
      </c>
      <c r="CR163">
        <v>625.80799999999999</v>
      </c>
      <c r="CS163">
        <v>0</v>
      </c>
      <c r="CT163">
        <v>0</v>
      </c>
      <c r="CU163">
        <v>0</v>
      </c>
      <c r="CV163">
        <v>0</v>
      </c>
      <c r="CW163">
        <v>0</v>
      </c>
      <c r="CX163">
        <v>0</v>
      </c>
      <c r="CY163">
        <v>0</v>
      </c>
      <c r="CZ163">
        <v>0</v>
      </c>
      <c r="DB163">
        <v>3282912</v>
      </c>
      <c r="DC163">
        <v>0</v>
      </c>
      <c r="DD163">
        <v>0</v>
      </c>
      <c r="DE163">
        <v>735468</v>
      </c>
      <c r="DF163">
        <v>743571</v>
      </c>
      <c r="DG163">
        <v>118.33800000000001</v>
      </c>
      <c r="DH163">
        <v>0</v>
      </c>
      <c r="DI163">
        <v>8103</v>
      </c>
      <c r="DK163">
        <v>3064</v>
      </c>
      <c r="DL163">
        <v>0</v>
      </c>
      <c r="DM163">
        <v>8732</v>
      </c>
      <c r="DN163">
        <v>23</v>
      </c>
      <c r="DO163">
        <v>0</v>
      </c>
      <c r="DP163">
        <v>0</v>
      </c>
      <c r="DQ163">
        <v>0</v>
      </c>
      <c r="DR163">
        <v>0</v>
      </c>
      <c r="DS163">
        <v>0</v>
      </c>
      <c r="DT163">
        <v>0</v>
      </c>
      <c r="DU163">
        <v>0</v>
      </c>
      <c r="DV163">
        <v>0</v>
      </c>
      <c r="DW163">
        <v>0</v>
      </c>
      <c r="DX163">
        <v>0</v>
      </c>
      <c r="DY163">
        <v>0</v>
      </c>
      <c r="DZ163">
        <v>0</v>
      </c>
      <c r="EA163">
        <v>0</v>
      </c>
      <c r="EB163">
        <v>0</v>
      </c>
      <c r="EC163">
        <v>1.2250000000000001</v>
      </c>
      <c r="ED163">
        <v>8755</v>
      </c>
      <c r="EE163">
        <v>0</v>
      </c>
      <c r="EF163">
        <v>0</v>
      </c>
      <c r="EG163">
        <v>0</v>
      </c>
      <c r="EH163">
        <v>0</v>
      </c>
      <c r="EI163">
        <v>0</v>
      </c>
      <c r="EJ163">
        <v>0</v>
      </c>
      <c r="EK163">
        <v>0</v>
      </c>
      <c r="EL163">
        <v>0</v>
      </c>
      <c r="EM163">
        <v>0</v>
      </c>
      <c r="EN163">
        <v>0</v>
      </c>
      <c r="EO163">
        <v>0</v>
      </c>
      <c r="EP163">
        <v>0</v>
      </c>
      <c r="EQ163">
        <v>0</v>
      </c>
      <c r="ER163">
        <v>0</v>
      </c>
      <c r="ES163">
        <v>0</v>
      </c>
      <c r="ET163">
        <v>0</v>
      </c>
      <c r="EV163">
        <v>0</v>
      </c>
      <c r="EW163">
        <v>0</v>
      </c>
      <c r="EX163">
        <v>0</v>
      </c>
      <c r="EZ163">
        <v>5438311</v>
      </c>
      <c r="FA163">
        <v>0</v>
      </c>
      <c r="FB163">
        <v>5732261</v>
      </c>
      <c r="FC163">
        <v>0</v>
      </c>
      <c r="FD163">
        <v>0</v>
      </c>
      <c r="FE163">
        <v>828528</v>
      </c>
      <c r="FF163">
        <v>143730</v>
      </c>
      <c r="FG163">
        <v>7.0629999999999998E-2</v>
      </c>
      <c r="FH163">
        <v>3.1918000000000002E-2</v>
      </c>
      <c r="FI163">
        <v>0</v>
      </c>
      <c r="FJ163">
        <v>0</v>
      </c>
      <c r="FK163">
        <v>905.6930000000001</v>
      </c>
      <c r="FL163">
        <v>6704519</v>
      </c>
      <c r="FM163">
        <v>0</v>
      </c>
      <c r="FN163">
        <v>0</v>
      </c>
      <c r="FO163">
        <v>0</v>
      </c>
      <c r="FP163">
        <v>0</v>
      </c>
      <c r="FQ163">
        <v>0</v>
      </c>
      <c r="FR163">
        <v>0</v>
      </c>
      <c r="FS163">
        <v>0</v>
      </c>
      <c r="FT163">
        <v>0</v>
      </c>
      <c r="FU163">
        <v>0</v>
      </c>
      <c r="FV163">
        <v>0</v>
      </c>
      <c r="FW163">
        <v>0</v>
      </c>
      <c r="FX163">
        <v>0</v>
      </c>
      <c r="FY163">
        <v>0</v>
      </c>
      <c r="GB163">
        <v>880446</v>
      </c>
      <c r="GC163">
        <v>880446</v>
      </c>
      <c r="GD163">
        <v>97.584000000000003</v>
      </c>
      <c r="GF163">
        <v>0</v>
      </c>
      <c r="GG163">
        <v>0</v>
      </c>
      <c r="GH163">
        <v>0</v>
      </c>
      <c r="GI163">
        <v>0</v>
      </c>
      <c r="GK163">
        <v>0</v>
      </c>
      <c r="GL163">
        <v>0</v>
      </c>
      <c r="GM163">
        <v>0</v>
      </c>
      <c r="GN163">
        <v>0</v>
      </c>
      <c r="GO163">
        <v>0</v>
      </c>
      <c r="GQ163">
        <v>0</v>
      </c>
      <c r="GR163">
        <v>0</v>
      </c>
      <c r="GS163">
        <v>0</v>
      </c>
      <c r="GT163">
        <v>0</v>
      </c>
      <c r="HB163">
        <v>0</v>
      </c>
      <c r="HC163">
        <v>3.9798E-2</v>
      </c>
      <c r="HD163">
        <v>0</v>
      </c>
      <c r="HE163">
        <v>0</v>
      </c>
      <c r="HF163">
        <v>709933</v>
      </c>
      <c r="HG163">
        <v>0</v>
      </c>
      <c r="HH163">
        <v>0</v>
      </c>
      <c r="HI163">
        <v>0</v>
      </c>
      <c r="HJ163">
        <v>0</v>
      </c>
      <c r="HK163">
        <v>0</v>
      </c>
      <c r="HL163">
        <v>0</v>
      </c>
      <c r="HM163">
        <v>0</v>
      </c>
      <c r="HN163">
        <v>0</v>
      </c>
      <c r="HO163">
        <v>0</v>
      </c>
      <c r="HP163">
        <v>103400</v>
      </c>
      <c r="HQ163">
        <v>0</v>
      </c>
      <c r="HR163">
        <v>0</v>
      </c>
      <c r="HS163">
        <v>5438288</v>
      </c>
      <c r="HT163">
        <v>143730</v>
      </c>
      <c r="HW163">
        <v>0</v>
      </c>
      <c r="HX163">
        <v>42</v>
      </c>
      <c r="HY163">
        <v>59</v>
      </c>
      <c r="HZ163">
        <v>72</v>
      </c>
      <c r="IA163">
        <v>142</v>
      </c>
      <c r="IB163">
        <v>144</v>
      </c>
      <c r="IC163">
        <v>459</v>
      </c>
      <c r="ID163">
        <v>0</v>
      </c>
      <c r="IE163">
        <v>0</v>
      </c>
      <c r="IF163">
        <v>0</v>
      </c>
      <c r="IG163">
        <v>0</v>
      </c>
      <c r="IH163">
        <v>0</v>
      </c>
      <c r="II163">
        <v>376</v>
      </c>
      <c r="IJ163">
        <v>5.2570000000000006</v>
      </c>
      <c r="IK163">
        <v>0</v>
      </c>
      <c r="IL163">
        <v>0</v>
      </c>
      <c r="IM163">
        <v>0</v>
      </c>
      <c r="IN163">
        <v>0</v>
      </c>
      <c r="IO163">
        <v>0</v>
      </c>
      <c r="IP163">
        <v>376</v>
      </c>
      <c r="IQ163">
        <v>5.2570000000000006</v>
      </c>
      <c r="IR163">
        <v>3267</v>
      </c>
      <c r="IS163">
        <v>0</v>
      </c>
      <c r="IT163">
        <v>0</v>
      </c>
      <c r="IU163">
        <v>0</v>
      </c>
      <c r="IV163">
        <v>0</v>
      </c>
      <c r="IW163">
        <v>6215</v>
      </c>
      <c r="IX163">
        <v>0</v>
      </c>
      <c r="IY163">
        <v>0</v>
      </c>
      <c r="IZ163">
        <v>103400</v>
      </c>
      <c r="JA163">
        <v>0</v>
      </c>
      <c r="JB163">
        <v>0</v>
      </c>
      <c r="JC163">
        <v>0</v>
      </c>
      <c r="JD163">
        <v>0</v>
      </c>
      <c r="JE163">
        <v>0</v>
      </c>
      <c r="JF163">
        <v>0</v>
      </c>
      <c r="JG163">
        <v>0</v>
      </c>
      <c r="JH163">
        <v>0</v>
      </c>
      <c r="JJ163">
        <v>0</v>
      </c>
      <c r="JK163">
        <v>0</v>
      </c>
      <c r="JL163">
        <v>0</v>
      </c>
      <c r="JM163">
        <v>0</v>
      </c>
      <c r="JO163">
        <v>46.839000000000006</v>
      </c>
      <c r="JP163">
        <v>50.745000000000005</v>
      </c>
      <c r="JQ163">
        <v>0</v>
      </c>
      <c r="JR163">
        <v>389462</v>
      </c>
      <c r="JS163">
        <v>490984</v>
      </c>
      <c r="JT163">
        <v>0</v>
      </c>
      <c r="JU163">
        <v>0</v>
      </c>
      <c r="JW163">
        <v>0</v>
      </c>
      <c r="JX163">
        <v>0</v>
      </c>
      <c r="JY163">
        <v>0</v>
      </c>
      <c r="JZ163">
        <v>0</v>
      </c>
      <c r="KD163">
        <v>0</v>
      </c>
      <c r="KE163">
        <v>7559</v>
      </c>
      <c r="KG163">
        <v>0</v>
      </c>
      <c r="KH163">
        <v>0</v>
      </c>
      <c r="KI163">
        <v>0</v>
      </c>
      <c r="KJ163">
        <v>0</v>
      </c>
      <c r="KK163">
        <v>0</v>
      </c>
      <c r="KL163">
        <v>0</v>
      </c>
      <c r="KM163">
        <v>0</v>
      </c>
      <c r="KN163">
        <v>0</v>
      </c>
      <c r="KO163">
        <v>0</v>
      </c>
      <c r="KP163">
        <v>0</v>
      </c>
      <c r="KQ163">
        <v>0</v>
      </c>
      <c r="KS163">
        <v>0</v>
      </c>
      <c r="KT163">
        <v>0</v>
      </c>
      <c r="KU163">
        <v>0</v>
      </c>
      <c r="KW163">
        <v>0</v>
      </c>
      <c r="KX163">
        <v>0</v>
      </c>
      <c r="KY163">
        <v>0</v>
      </c>
      <c r="KZ163">
        <v>0</v>
      </c>
      <c r="LA163">
        <v>0</v>
      </c>
      <c r="LB163">
        <v>0</v>
      </c>
      <c r="LD163">
        <v>0</v>
      </c>
      <c r="LE163">
        <v>0</v>
      </c>
      <c r="LF163">
        <v>0</v>
      </c>
      <c r="LG163">
        <v>0</v>
      </c>
      <c r="LH163">
        <v>0</v>
      </c>
      <c r="LI163">
        <v>0</v>
      </c>
      <c r="LJ163">
        <v>0</v>
      </c>
      <c r="LK163">
        <v>0</v>
      </c>
      <c r="LL163">
        <v>0</v>
      </c>
      <c r="LM163">
        <v>0</v>
      </c>
      <c r="LN163">
        <v>0</v>
      </c>
      <c r="LO163">
        <v>0</v>
      </c>
      <c r="LP163">
        <v>0</v>
      </c>
      <c r="LQ163">
        <v>0</v>
      </c>
      <c r="LR163">
        <v>0</v>
      </c>
      <c r="LS163">
        <v>0</v>
      </c>
      <c r="LT163">
        <v>0</v>
      </c>
      <c r="LU163">
        <v>0</v>
      </c>
      <c r="LV163">
        <v>0</v>
      </c>
      <c r="LW163">
        <v>0</v>
      </c>
      <c r="LX163">
        <v>0</v>
      </c>
      <c r="LY163">
        <v>0</v>
      </c>
      <c r="LZ163">
        <v>0</v>
      </c>
      <c r="MA163">
        <v>0</v>
      </c>
      <c r="MB163">
        <v>0</v>
      </c>
      <c r="MC163">
        <v>0</v>
      </c>
      <c r="MD163">
        <v>0</v>
      </c>
      <c r="ME163">
        <v>0</v>
      </c>
      <c r="MF163">
        <v>0</v>
      </c>
      <c r="MG163">
        <v>6410546</v>
      </c>
      <c r="MH163">
        <v>0</v>
      </c>
      <c r="MI163">
        <v>0</v>
      </c>
      <c r="MJ163">
        <v>0</v>
      </c>
      <c r="MK163">
        <v>0</v>
      </c>
      <c r="ML163">
        <v>0</v>
      </c>
    </row>
    <row r="164" spans="1:350" customFormat="1" x14ac:dyDescent="0.3">
      <c r="A164">
        <v>45755</v>
      </c>
      <c r="B164" s="4">
        <v>221801</v>
      </c>
      <c r="C164">
        <v>9</v>
      </c>
      <c r="D164">
        <v>2026</v>
      </c>
      <c r="E164">
        <v>6215</v>
      </c>
      <c r="F164">
        <v>0</v>
      </c>
      <c r="G164">
        <v>15168.833000000001</v>
      </c>
      <c r="H164">
        <v>14424.418000000001</v>
      </c>
      <c r="I164">
        <v>14424.418000000001</v>
      </c>
      <c r="J164">
        <v>15168.833000000001</v>
      </c>
      <c r="K164">
        <v>0</v>
      </c>
      <c r="L164">
        <v>6215</v>
      </c>
      <c r="M164">
        <v>0</v>
      </c>
      <c r="N164">
        <v>0</v>
      </c>
      <c r="P164">
        <v>15168.833000000001</v>
      </c>
      <c r="Q164">
        <v>0</v>
      </c>
      <c r="R164">
        <v>7146629</v>
      </c>
      <c r="S164">
        <v>471.13900000000001</v>
      </c>
      <c r="U164">
        <v>0</v>
      </c>
      <c r="V164">
        <v>1677.9460000000001</v>
      </c>
      <c r="W164">
        <v>1042843</v>
      </c>
      <c r="X164">
        <v>1042843</v>
      </c>
      <c r="Z164">
        <v>0</v>
      </c>
      <c r="AC164">
        <v>0</v>
      </c>
      <c r="AD164" t="s">
        <v>427</v>
      </c>
      <c r="AE164">
        <v>0</v>
      </c>
      <c r="AH164">
        <v>0</v>
      </c>
      <c r="AI164">
        <v>0</v>
      </c>
      <c r="AJ164">
        <v>6215</v>
      </c>
      <c r="AK164" t="s">
        <v>753</v>
      </c>
      <c r="AL164" t="s">
        <v>580</v>
      </c>
      <c r="AM164">
        <v>0</v>
      </c>
      <c r="AN164">
        <v>0</v>
      </c>
      <c r="AO164">
        <v>0</v>
      </c>
      <c r="AP164">
        <v>0</v>
      </c>
      <c r="AQ164">
        <v>0</v>
      </c>
      <c r="AS164">
        <v>0</v>
      </c>
      <c r="AT164">
        <v>0</v>
      </c>
      <c r="AU164">
        <v>0</v>
      </c>
      <c r="AV164">
        <v>0</v>
      </c>
      <c r="AW164">
        <v>160455290</v>
      </c>
      <c r="AX164">
        <v>158073422</v>
      </c>
      <c r="AY164">
        <v>0</v>
      </c>
      <c r="AZ164">
        <v>7146629</v>
      </c>
      <c r="BA164">
        <v>557.83299999999997</v>
      </c>
      <c r="BB164">
        <v>0</v>
      </c>
      <c r="BC164">
        <v>0</v>
      </c>
      <c r="BD164">
        <v>0</v>
      </c>
      <c r="BE164">
        <v>0</v>
      </c>
      <c r="BF164">
        <v>140839210</v>
      </c>
      <c r="BG164">
        <v>0</v>
      </c>
      <c r="BJ164">
        <v>0</v>
      </c>
      <c r="BK164">
        <v>0</v>
      </c>
      <c r="BL164">
        <v>0</v>
      </c>
      <c r="BM164">
        <v>0</v>
      </c>
      <c r="BN164">
        <v>0</v>
      </c>
      <c r="BO164">
        <v>0</v>
      </c>
      <c r="BP164">
        <v>0</v>
      </c>
      <c r="BQ164">
        <v>0</v>
      </c>
      <c r="BS164">
        <v>0</v>
      </c>
      <c r="BT164">
        <v>0</v>
      </c>
      <c r="BU164">
        <v>0</v>
      </c>
      <c r="BV164">
        <v>0</v>
      </c>
      <c r="BW164">
        <v>0</v>
      </c>
      <c r="BY164">
        <v>0</v>
      </c>
      <c r="CA164">
        <v>0</v>
      </c>
      <c r="CB164">
        <v>0</v>
      </c>
      <c r="CC164">
        <v>0</v>
      </c>
      <c r="CD164">
        <v>0</v>
      </c>
      <c r="CE164">
        <v>0</v>
      </c>
      <c r="CF164">
        <v>0</v>
      </c>
      <c r="CG164">
        <v>0</v>
      </c>
      <c r="CH164">
        <v>2414754</v>
      </c>
      <c r="CI164">
        <v>0</v>
      </c>
      <c r="CJ164">
        <v>4</v>
      </c>
      <c r="CK164">
        <v>0</v>
      </c>
      <c r="CL164">
        <v>0</v>
      </c>
      <c r="CN164">
        <v>0</v>
      </c>
      <c r="CO164">
        <v>1</v>
      </c>
      <c r="CP164">
        <v>0</v>
      </c>
      <c r="CQ164">
        <v>156.75</v>
      </c>
      <c r="CR164">
        <v>15168.833000000001</v>
      </c>
      <c r="CS164">
        <v>0</v>
      </c>
      <c r="CT164">
        <v>0</v>
      </c>
      <c r="CU164">
        <v>0</v>
      </c>
      <c r="CV164">
        <v>0</v>
      </c>
      <c r="CW164">
        <v>0</v>
      </c>
      <c r="CX164">
        <v>0</v>
      </c>
      <c r="CY164">
        <v>0</v>
      </c>
      <c r="CZ164">
        <v>0</v>
      </c>
      <c r="DB164">
        <v>89647758</v>
      </c>
      <c r="DC164">
        <v>0</v>
      </c>
      <c r="DD164">
        <v>0</v>
      </c>
      <c r="DE164">
        <v>9476166</v>
      </c>
      <c r="DF164">
        <v>9476166</v>
      </c>
      <c r="DG164">
        <v>1524.7250000000001</v>
      </c>
      <c r="DH164">
        <v>0</v>
      </c>
      <c r="DI164">
        <v>0</v>
      </c>
      <c r="DK164">
        <v>0</v>
      </c>
      <c r="DL164">
        <v>0</v>
      </c>
      <c r="DM164">
        <v>12351778</v>
      </c>
      <c r="DN164">
        <v>32886</v>
      </c>
      <c r="DO164">
        <v>0</v>
      </c>
      <c r="DP164">
        <v>0</v>
      </c>
      <c r="DQ164">
        <v>0</v>
      </c>
      <c r="DR164">
        <v>0</v>
      </c>
      <c r="DS164">
        <v>0</v>
      </c>
      <c r="DT164">
        <v>0</v>
      </c>
      <c r="DU164">
        <v>0</v>
      </c>
      <c r="DV164">
        <v>0</v>
      </c>
      <c r="DW164">
        <v>0</v>
      </c>
      <c r="DX164">
        <v>0</v>
      </c>
      <c r="DY164">
        <v>0</v>
      </c>
      <c r="DZ164">
        <v>0</v>
      </c>
      <c r="EA164">
        <v>0.12</v>
      </c>
      <c r="EB164">
        <v>0</v>
      </c>
      <c r="EC164">
        <v>354.79599999999999</v>
      </c>
      <c r="ED164">
        <v>2535816</v>
      </c>
      <c r="EE164">
        <v>0</v>
      </c>
      <c r="EF164">
        <v>0</v>
      </c>
      <c r="EG164">
        <v>0</v>
      </c>
      <c r="EH164">
        <v>9846959</v>
      </c>
      <c r="EI164">
        <v>1889</v>
      </c>
      <c r="EJ164">
        <v>7.5999999999999998E-2</v>
      </c>
      <c r="EK164">
        <v>454.60700000000003</v>
      </c>
      <c r="EL164">
        <v>0</v>
      </c>
      <c r="EM164">
        <v>22.925000000000001</v>
      </c>
      <c r="EN164">
        <v>30.238000000000003</v>
      </c>
      <c r="EO164">
        <v>0</v>
      </c>
      <c r="EP164">
        <v>0</v>
      </c>
      <c r="EQ164">
        <v>507.96600000000001</v>
      </c>
      <c r="ER164">
        <v>0</v>
      </c>
      <c r="ES164">
        <v>1584.386</v>
      </c>
      <c r="ET164">
        <v>0</v>
      </c>
      <c r="EV164">
        <v>0</v>
      </c>
      <c r="EW164">
        <v>0</v>
      </c>
      <c r="EX164">
        <v>0</v>
      </c>
      <c r="EZ164">
        <v>133746739</v>
      </c>
      <c r="FA164">
        <v>0</v>
      </c>
      <c r="FB164">
        <v>140860482</v>
      </c>
      <c r="FC164">
        <v>0</v>
      </c>
      <c r="FD164">
        <v>0</v>
      </c>
      <c r="FE164">
        <v>20730438</v>
      </c>
      <c r="FF164">
        <v>3596245</v>
      </c>
      <c r="FG164">
        <v>7.0629999999999998E-2</v>
      </c>
      <c r="FH164">
        <v>3.1918000000000002E-2</v>
      </c>
      <c r="FI164">
        <v>0</v>
      </c>
      <c r="FJ164">
        <v>0</v>
      </c>
      <c r="FK164">
        <v>22661.175999999999</v>
      </c>
      <c r="FL164">
        <v>167601919</v>
      </c>
      <c r="FM164">
        <v>0</v>
      </c>
      <c r="FN164">
        <v>0</v>
      </c>
      <c r="FO164">
        <v>80</v>
      </c>
      <c r="FP164">
        <v>0</v>
      </c>
      <c r="FQ164">
        <v>80</v>
      </c>
      <c r="FR164">
        <v>80</v>
      </c>
      <c r="FS164">
        <v>0</v>
      </c>
      <c r="FT164">
        <v>0</v>
      </c>
      <c r="FU164">
        <v>0</v>
      </c>
      <c r="FV164">
        <v>0</v>
      </c>
      <c r="FW164">
        <v>0</v>
      </c>
      <c r="FX164">
        <v>0</v>
      </c>
      <c r="FY164">
        <v>0</v>
      </c>
      <c r="GB164">
        <v>2361787</v>
      </c>
      <c r="GC164">
        <v>2361787</v>
      </c>
      <c r="GD164">
        <v>236.44900000000001</v>
      </c>
      <c r="GF164">
        <v>0</v>
      </c>
      <c r="GG164">
        <v>0</v>
      </c>
      <c r="GH164">
        <v>0</v>
      </c>
      <c r="GI164">
        <v>0</v>
      </c>
      <c r="GK164">
        <v>0</v>
      </c>
      <c r="GL164">
        <v>0</v>
      </c>
      <c r="GM164">
        <v>0</v>
      </c>
      <c r="GN164">
        <v>0</v>
      </c>
      <c r="GO164">
        <v>0</v>
      </c>
      <c r="GQ164">
        <v>0</v>
      </c>
      <c r="GR164">
        <v>0</v>
      </c>
      <c r="GS164">
        <v>0</v>
      </c>
      <c r="GT164">
        <v>0</v>
      </c>
      <c r="HB164">
        <v>379934357</v>
      </c>
      <c r="HC164">
        <v>3.9798E-2</v>
      </c>
      <c r="HD164">
        <v>2414754</v>
      </c>
      <c r="HE164">
        <v>0</v>
      </c>
      <c r="HF164">
        <v>19386418</v>
      </c>
      <c r="HG164">
        <v>615285</v>
      </c>
      <c r="HH164">
        <v>1598697</v>
      </c>
      <c r="HI164">
        <v>0</v>
      </c>
      <c r="HJ164">
        <v>1713580</v>
      </c>
      <c r="HK164">
        <v>34567</v>
      </c>
      <c r="HL164">
        <v>19467</v>
      </c>
      <c r="HM164">
        <v>626000</v>
      </c>
      <c r="HN164">
        <v>1986012</v>
      </c>
      <c r="HO164">
        <v>0</v>
      </c>
      <c r="HP164">
        <v>0</v>
      </c>
      <c r="HQ164">
        <v>0</v>
      </c>
      <c r="HR164">
        <v>0</v>
      </c>
      <c r="HS164">
        <v>133713853</v>
      </c>
      <c r="HT164">
        <v>3596245</v>
      </c>
      <c r="HW164">
        <v>0</v>
      </c>
      <c r="HX164">
        <v>1720</v>
      </c>
      <c r="HY164">
        <v>1328</v>
      </c>
      <c r="HZ164">
        <v>1142</v>
      </c>
      <c r="IA164">
        <v>1076</v>
      </c>
      <c r="IB164">
        <v>925</v>
      </c>
      <c r="IC164">
        <v>6191</v>
      </c>
      <c r="ID164">
        <v>0</v>
      </c>
      <c r="IE164">
        <v>0</v>
      </c>
      <c r="IF164">
        <v>0</v>
      </c>
      <c r="IG164">
        <v>990</v>
      </c>
      <c r="IH164">
        <v>2572.3200000000002</v>
      </c>
      <c r="II164">
        <v>0</v>
      </c>
      <c r="IJ164">
        <v>1677.9460000000001</v>
      </c>
      <c r="IK164">
        <v>0.16</v>
      </c>
      <c r="IL164">
        <v>50</v>
      </c>
      <c r="IM164">
        <v>120</v>
      </c>
      <c r="IN164">
        <v>4</v>
      </c>
      <c r="IO164">
        <v>174</v>
      </c>
      <c r="IP164">
        <v>0.16</v>
      </c>
      <c r="IQ164">
        <v>1677.9460000000001</v>
      </c>
      <c r="IR164">
        <v>1042843</v>
      </c>
      <c r="IS164">
        <v>44</v>
      </c>
      <c r="IT164">
        <v>250000</v>
      </c>
      <c r="IU164">
        <v>360000</v>
      </c>
      <c r="IV164">
        <v>16000</v>
      </c>
      <c r="IW164">
        <v>6215</v>
      </c>
      <c r="IX164">
        <v>0</v>
      </c>
      <c r="IY164">
        <v>0</v>
      </c>
      <c r="IZ164">
        <v>44</v>
      </c>
      <c r="JA164">
        <v>0</v>
      </c>
      <c r="JB164">
        <v>33</v>
      </c>
      <c r="JC164">
        <v>487318</v>
      </c>
      <c r="JD164">
        <v>100</v>
      </c>
      <c r="JE164">
        <v>804617</v>
      </c>
      <c r="JF164">
        <v>158</v>
      </c>
      <c r="JG164">
        <v>596077</v>
      </c>
      <c r="JH164">
        <v>98000</v>
      </c>
      <c r="JJ164">
        <v>0</v>
      </c>
      <c r="JK164">
        <v>0</v>
      </c>
      <c r="JL164">
        <v>0</v>
      </c>
      <c r="JM164">
        <v>0</v>
      </c>
      <c r="JO164">
        <v>13.629000000000001</v>
      </c>
      <c r="JP164">
        <v>158.37</v>
      </c>
      <c r="JQ164">
        <v>64.45</v>
      </c>
      <c r="JR164">
        <v>113324</v>
      </c>
      <c r="JS164">
        <v>1532312</v>
      </c>
      <c r="JT164">
        <v>716151</v>
      </c>
      <c r="JU164">
        <v>0</v>
      </c>
      <c r="JW164">
        <v>0</v>
      </c>
      <c r="JX164">
        <v>0</v>
      </c>
      <c r="JY164">
        <v>0</v>
      </c>
      <c r="JZ164">
        <v>0</v>
      </c>
      <c r="KD164">
        <v>0</v>
      </c>
      <c r="KE164">
        <v>7559</v>
      </c>
      <c r="KG164">
        <v>0</v>
      </c>
      <c r="KH164">
        <v>0</v>
      </c>
      <c r="KI164">
        <v>0</v>
      </c>
      <c r="KJ164">
        <v>282</v>
      </c>
      <c r="KK164">
        <v>708</v>
      </c>
      <c r="KL164">
        <v>175263</v>
      </c>
      <c r="KM164">
        <v>440022</v>
      </c>
      <c r="KN164">
        <v>0</v>
      </c>
      <c r="KO164">
        <v>0</v>
      </c>
      <c r="KP164">
        <v>0</v>
      </c>
      <c r="KQ164">
        <v>0</v>
      </c>
      <c r="KS164">
        <v>0</v>
      </c>
      <c r="KT164">
        <v>0</v>
      </c>
      <c r="KU164">
        <v>0</v>
      </c>
      <c r="KW164">
        <v>0</v>
      </c>
      <c r="KX164">
        <v>0</v>
      </c>
      <c r="KY164">
        <v>0</v>
      </c>
      <c r="KZ164">
        <v>0</v>
      </c>
      <c r="LA164">
        <v>0</v>
      </c>
      <c r="LB164">
        <v>0</v>
      </c>
      <c r="LD164">
        <v>0</v>
      </c>
      <c r="LE164">
        <v>0</v>
      </c>
      <c r="LF164">
        <v>0</v>
      </c>
      <c r="LG164">
        <v>0</v>
      </c>
      <c r="LH164">
        <v>0</v>
      </c>
      <c r="LI164">
        <v>0</v>
      </c>
      <c r="LJ164">
        <v>14450.238000000001</v>
      </c>
      <c r="LK164">
        <v>42</v>
      </c>
      <c r="LL164">
        <v>1408680</v>
      </c>
      <c r="LM164">
        <v>304900</v>
      </c>
      <c r="LN164">
        <v>0</v>
      </c>
      <c r="LO164">
        <v>0</v>
      </c>
      <c r="LP164">
        <v>0</v>
      </c>
      <c r="LQ164">
        <v>0</v>
      </c>
      <c r="LR164">
        <v>0</v>
      </c>
      <c r="LS164">
        <v>0</v>
      </c>
      <c r="LT164">
        <v>0</v>
      </c>
      <c r="LU164">
        <v>0</v>
      </c>
      <c r="LV164">
        <v>0</v>
      </c>
      <c r="LW164">
        <v>0</v>
      </c>
      <c r="LX164">
        <v>0</v>
      </c>
      <c r="LY164">
        <v>0</v>
      </c>
      <c r="LZ164">
        <v>0</v>
      </c>
      <c r="MA164">
        <v>0</v>
      </c>
      <c r="MB164">
        <v>0</v>
      </c>
      <c r="MC164">
        <v>0</v>
      </c>
      <c r="MD164">
        <v>0</v>
      </c>
      <c r="ME164">
        <v>0</v>
      </c>
      <c r="MF164">
        <v>0</v>
      </c>
      <c r="MG164">
        <v>160455290</v>
      </c>
      <c r="MH164">
        <v>0</v>
      </c>
      <c r="MI164">
        <v>0</v>
      </c>
      <c r="MJ164">
        <v>0</v>
      </c>
      <c r="MK164">
        <v>0</v>
      </c>
      <c r="ML164">
        <v>0</v>
      </c>
    </row>
    <row r="165" spans="1:350" customFormat="1" x14ac:dyDescent="0.3">
      <c r="A165">
        <v>45755</v>
      </c>
      <c r="B165" s="4">
        <v>226801</v>
      </c>
      <c r="C165">
        <v>9</v>
      </c>
      <c r="D165">
        <v>2026</v>
      </c>
      <c r="E165">
        <v>6215</v>
      </c>
      <c r="F165">
        <v>0</v>
      </c>
      <c r="G165">
        <v>3858.297</v>
      </c>
      <c r="H165">
        <v>3387.5120000000002</v>
      </c>
      <c r="I165">
        <v>3387.5120000000002</v>
      </c>
      <c r="J165">
        <v>3858.297</v>
      </c>
      <c r="K165">
        <v>0</v>
      </c>
      <c r="L165">
        <v>6215</v>
      </c>
      <c r="M165">
        <v>0</v>
      </c>
      <c r="N165">
        <v>0</v>
      </c>
      <c r="P165">
        <v>3864.2430000000004</v>
      </c>
      <c r="Q165">
        <v>0</v>
      </c>
      <c r="R165">
        <v>1820596</v>
      </c>
      <c r="S165">
        <v>471.13900000000001</v>
      </c>
      <c r="U165">
        <v>0</v>
      </c>
      <c r="V165">
        <v>167.125</v>
      </c>
      <c r="W165">
        <v>103868</v>
      </c>
      <c r="X165">
        <v>103868</v>
      </c>
      <c r="Z165">
        <v>0</v>
      </c>
      <c r="AC165">
        <v>0</v>
      </c>
      <c r="AD165" t="s">
        <v>427</v>
      </c>
      <c r="AE165">
        <v>0</v>
      </c>
      <c r="AH165">
        <v>0</v>
      </c>
      <c r="AI165">
        <v>0</v>
      </c>
      <c r="AJ165">
        <v>6215</v>
      </c>
      <c r="AK165" t="s">
        <v>753</v>
      </c>
      <c r="AL165" t="s">
        <v>581</v>
      </c>
      <c r="AM165">
        <v>0</v>
      </c>
      <c r="AN165">
        <v>0</v>
      </c>
      <c r="AO165">
        <v>0</v>
      </c>
      <c r="AP165">
        <v>0</v>
      </c>
      <c r="AQ165">
        <v>0</v>
      </c>
      <c r="AS165">
        <v>0</v>
      </c>
      <c r="AT165">
        <v>0</v>
      </c>
      <c r="AU165">
        <v>0</v>
      </c>
      <c r="AV165">
        <v>0</v>
      </c>
      <c r="AW165">
        <v>42311714</v>
      </c>
      <c r="AX165">
        <v>41708907</v>
      </c>
      <c r="AY165">
        <v>0</v>
      </c>
      <c r="AZ165">
        <v>1820596</v>
      </c>
      <c r="BA165">
        <v>0</v>
      </c>
      <c r="BB165">
        <v>0</v>
      </c>
      <c r="BC165">
        <v>0</v>
      </c>
      <c r="BD165">
        <v>0</v>
      </c>
      <c r="BE165">
        <v>0</v>
      </c>
      <c r="BF165">
        <v>37033138</v>
      </c>
      <c r="BG165">
        <v>0</v>
      </c>
      <c r="BJ165">
        <v>0</v>
      </c>
      <c r="BK165">
        <v>0</v>
      </c>
      <c r="BL165">
        <v>0</v>
      </c>
      <c r="BM165">
        <v>0</v>
      </c>
      <c r="BN165">
        <v>0</v>
      </c>
      <c r="BO165">
        <v>0</v>
      </c>
      <c r="BP165">
        <v>0</v>
      </c>
      <c r="BQ165">
        <v>301</v>
      </c>
      <c r="BS165">
        <v>0</v>
      </c>
      <c r="BT165">
        <v>0</v>
      </c>
      <c r="BU165">
        <v>0</v>
      </c>
      <c r="BV165">
        <v>0</v>
      </c>
      <c r="BW165">
        <v>0</v>
      </c>
      <c r="BY165">
        <v>0</v>
      </c>
      <c r="CA165">
        <v>0</v>
      </c>
      <c r="CB165">
        <v>0</v>
      </c>
      <c r="CC165">
        <v>0</v>
      </c>
      <c r="CD165">
        <v>0</v>
      </c>
      <c r="CE165">
        <v>0</v>
      </c>
      <c r="CF165">
        <v>0</v>
      </c>
      <c r="CG165">
        <v>0</v>
      </c>
      <c r="CH165">
        <v>614209</v>
      </c>
      <c r="CI165">
        <v>0</v>
      </c>
      <c r="CJ165">
        <v>4</v>
      </c>
      <c r="CK165">
        <v>0</v>
      </c>
      <c r="CL165">
        <v>0</v>
      </c>
      <c r="CN165">
        <v>0</v>
      </c>
      <c r="CO165">
        <v>1</v>
      </c>
      <c r="CP165">
        <v>0</v>
      </c>
      <c r="CQ165">
        <v>0</v>
      </c>
      <c r="CR165">
        <v>3858.297</v>
      </c>
      <c r="CS165">
        <v>0</v>
      </c>
      <c r="CT165">
        <v>0</v>
      </c>
      <c r="CU165">
        <v>0</v>
      </c>
      <c r="CV165">
        <v>0</v>
      </c>
      <c r="CW165">
        <v>0</v>
      </c>
      <c r="CX165">
        <v>0</v>
      </c>
      <c r="CY165">
        <v>0</v>
      </c>
      <c r="CZ165">
        <v>0</v>
      </c>
      <c r="DB165">
        <v>21053387</v>
      </c>
      <c r="DC165">
        <v>0</v>
      </c>
      <c r="DD165">
        <v>0</v>
      </c>
      <c r="DE165">
        <v>3334425</v>
      </c>
      <c r="DF165">
        <v>3334425</v>
      </c>
      <c r="DG165">
        <v>536.51300000000003</v>
      </c>
      <c r="DH165">
        <v>0</v>
      </c>
      <c r="DI165">
        <v>0</v>
      </c>
      <c r="DK165">
        <v>0</v>
      </c>
      <c r="DL165">
        <v>0</v>
      </c>
      <c r="DM165">
        <v>4282596</v>
      </c>
      <c r="DN165">
        <v>11402</v>
      </c>
      <c r="DO165">
        <v>0</v>
      </c>
      <c r="DP165">
        <v>0</v>
      </c>
      <c r="DQ165">
        <v>0</v>
      </c>
      <c r="DR165">
        <v>0</v>
      </c>
      <c r="DS165">
        <v>0</v>
      </c>
      <c r="DT165">
        <v>0</v>
      </c>
      <c r="DU165">
        <v>0</v>
      </c>
      <c r="DV165">
        <v>0</v>
      </c>
      <c r="DW165">
        <v>0</v>
      </c>
      <c r="DX165">
        <v>0</v>
      </c>
      <c r="DY165">
        <v>0</v>
      </c>
      <c r="DZ165">
        <v>0</v>
      </c>
      <c r="EA165">
        <v>0</v>
      </c>
      <c r="EB165">
        <v>0</v>
      </c>
      <c r="EC165">
        <v>124.00500000000001</v>
      </c>
      <c r="ED165">
        <v>886295</v>
      </c>
      <c r="EE165">
        <v>0</v>
      </c>
      <c r="EF165">
        <v>0</v>
      </c>
      <c r="EG165">
        <v>0</v>
      </c>
      <c r="EH165">
        <v>3407703</v>
      </c>
      <c r="EI165">
        <v>0</v>
      </c>
      <c r="EJ165">
        <v>0</v>
      </c>
      <c r="EK165">
        <v>151.54300000000001</v>
      </c>
      <c r="EL165">
        <v>0</v>
      </c>
      <c r="EM165">
        <v>18.758000000000003</v>
      </c>
      <c r="EN165">
        <v>7.48</v>
      </c>
      <c r="EO165">
        <v>0</v>
      </c>
      <c r="EP165">
        <v>0</v>
      </c>
      <c r="EQ165">
        <v>177.78100000000001</v>
      </c>
      <c r="ER165">
        <v>0</v>
      </c>
      <c r="ES165">
        <v>548.303</v>
      </c>
      <c r="ET165">
        <v>0</v>
      </c>
      <c r="EV165">
        <v>0</v>
      </c>
      <c r="EW165">
        <v>0</v>
      </c>
      <c r="EX165">
        <v>0</v>
      </c>
      <c r="EZ165">
        <v>35312297</v>
      </c>
      <c r="FA165">
        <v>0</v>
      </c>
      <c r="FB165">
        <v>37121491</v>
      </c>
      <c r="FC165">
        <v>0</v>
      </c>
      <c r="FD165">
        <v>0</v>
      </c>
      <c r="FE165">
        <v>5450991</v>
      </c>
      <c r="FF165">
        <v>945619</v>
      </c>
      <c r="FG165">
        <v>7.0629999999999998E-2</v>
      </c>
      <c r="FH165">
        <v>3.1918000000000002E-2</v>
      </c>
      <c r="FI165">
        <v>0</v>
      </c>
      <c r="FJ165">
        <v>0</v>
      </c>
      <c r="FK165">
        <v>5958.6710000000003</v>
      </c>
      <c r="FL165">
        <v>44132310</v>
      </c>
      <c r="FM165">
        <v>0</v>
      </c>
      <c r="FN165">
        <v>0</v>
      </c>
      <c r="FO165">
        <v>83640</v>
      </c>
      <c r="FP165">
        <v>0</v>
      </c>
      <c r="FQ165">
        <v>83640</v>
      </c>
      <c r="FR165">
        <v>83640</v>
      </c>
      <c r="FS165">
        <v>0</v>
      </c>
      <c r="FT165">
        <v>0</v>
      </c>
      <c r="FU165">
        <v>0</v>
      </c>
      <c r="FV165">
        <v>0</v>
      </c>
      <c r="FW165">
        <v>0</v>
      </c>
      <c r="FX165">
        <v>0</v>
      </c>
      <c r="FY165">
        <v>0</v>
      </c>
      <c r="GB165">
        <v>2921307</v>
      </c>
      <c r="GC165">
        <v>2921307</v>
      </c>
      <c r="GD165">
        <v>293.00400000000002</v>
      </c>
      <c r="GF165">
        <v>0</v>
      </c>
      <c r="GG165">
        <v>0</v>
      </c>
      <c r="GH165">
        <v>0</v>
      </c>
      <c r="GI165">
        <v>0</v>
      </c>
      <c r="GK165">
        <v>0</v>
      </c>
      <c r="GL165">
        <v>0</v>
      </c>
      <c r="GM165">
        <v>0</v>
      </c>
      <c r="GN165">
        <v>0</v>
      </c>
      <c r="GO165">
        <v>0</v>
      </c>
      <c r="GQ165">
        <v>0</v>
      </c>
      <c r="GR165">
        <v>0</v>
      </c>
      <c r="GS165">
        <v>0</v>
      </c>
      <c r="GT165">
        <v>0</v>
      </c>
      <c r="HB165">
        <v>379934357</v>
      </c>
      <c r="HC165">
        <v>3.9798E-2</v>
      </c>
      <c r="HD165">
        <v>614209</v>
      </c>
      <c r="HE165">
        <v>0</v>
      </c>
      <c r="HF165">
        <v>4552816</v>
      </c>
      <c r="HG165">
        <v>114978</v>
      </c>
      <c r="HH165">
        <v>430157</v>
      </c>
      <c r="HI165">
        <v>0</v>
      </c>
      <c r="HJ165">
        <v>213202</v>
      </c>
      <c r="HK165">
        <v>9546</v>
      </c>
      <c r="HL165">
        <v>6569</v>
      </c>
      <c r="HM165">
        <v>15000</v>
      </c>
      <c r="HN165">
        <v>0</v>
      </c>
      <c r="HO165">
        <v>0</v>
      </c>
      <c r="HP165">
        <v>0</v>
      </c>
      <c r="HQ165">
        <v>0</v>
      </c>
      <c r="HR165">
        <v>0</v>
      </c>
      <c r="HS165">
        <v>35300895</v>
      </c>
      <c r="HT165">
        <v>945619</v>
      </c>
      <c r="HW165">
        <v>0</v>
      </c>
      <c r="HX165">
        <v>495</v>
      </c>
      <c r="HY165">
        <v>486</v>
      </c>
      <c r="HZ165">
        <v>391</v>
      </c>
      <c r="IA165">
        <v>445</v>
      </c>
      <c r="IB165">
        <v>346</v>
      </c>
      <c r="IC165">
        <v>2163</v>
      </c>
      <c r="ID165">
        <v>0</v>
      </c>
      <c r="IE165">
        <v>0</v>
      </c>
      <c r="IF165">
        <v>0</v>
      </c>
      <c r="IG165">
        <v>185</v>
      </c>
      <c r="IH165">
        <v>692.12700000000007</v>
      </c>
      <c r="II165">
        <v>0</v>
      </c>
      <c r="IJ165">
        <v>167.125</v>
      </c>
      <c r="IK165">
        <v>0</v>
      </c>
      <c r="IL165">
        <v>3</v>
      </c>
      <c r="IM165">
        <v>0</v>
      </c>
      <c r="IN165">
        <v>0</v>
      </c>
      <c r="IO165">
        <v>3</v>
      </c>
      <c r="IP165">
        <v>0</v>
      </c>
      <c r="IQ165">
        <v>167.125</v>
      </c>
      <c r="IR165">
        <v>103868</v>
      </c>
      <c r="IS165">
        <v>0</v>
      </c>
      <c r="IT165">
        <v>15000</v>
      </c>
      <c r="IU165">
        <v>0</v>
      </c>
      <c r="IV165">
        <v>0</v>
      </c>
      <c r="IW165">
        <v>6215</v>
      </c>
      <c r="IX165">
        <v>0</v>
      </c>
      <c r="IY165">
        <v>0</v>
      </c>
      <c r="IZ165">
        <v>0</v>
      </c>
      <c r="JA165">
        <v>0</v>
      </c>
      <c r="JB165">
        <v>0</v>
      </c>
      <c r="JC165">
        <v>0</v>
      </c>
      <c r="JD165">
        <v>0</v>
      </c>
      <c r="JE165">
        <v>0</v>
      </c>
      <c r="JF165">
        <v>0</v>
      </c>
      <c r="JG165">
        <v>0</v>
      </c>
      <c r="JH165">
        <v>0</v>
      </c>
      <c r="JJ165">
        <v>0</v>
      </c>
      <c r="JK165">
        <v>0</v>
      </c>
      <c r="JL165">
        <v>0</v>
      </c>
      <c r="JM165">
        <v>0</v>
      </c>
      <c r="JO165">
        <v>22.905000000000001</v>
      </c>
      <c r="JP165">
        <v>188.28200000000001</v>
      </c>
      <c r="JQ165">
        <v>81.817000000000007</v>
      </c>
      <c r="JR165">
        <v>190453</v>
      </c>
      <c r="JS165">
        <v>1821726</v>
      </c>
      <c r="JT165">
        <v>909128</v>
      </c>
      <c r="JU165">
        <v>0</v>
      </c>
      <c r="JW165">
        <v>0</v>
      </c>
      <c r="JX165">
        <v>0</v>
      </c>
      <c r="JY165">
        <v>0</v>
      </c>
      <c r="JZ165">
        <v>0</v>
      </c>
      <c r="KD165">
        <v>0</v>
      </c>
      <c r="KE165">
        <v>7559</v>
      </c>
      <c r="KG165">
        <v>0</v>
      </c>
      <c r="KH165">
        <v>0</v>
      </c>
      <c r="KI165">
        <v>0</v>
      </c>
      <c r="KJ165">
        <v>45</v>
      </c>
      <c r="KK165">
        <v>140</v>
      </c>
      <c r="KL165">
        <v>27968</v>
      </c>
      <c r="KM165">
        <v>87010</v>
      </c>
      <c r="KN165">
        <v>0</v>
      </c>
      <c r="KO165">
        <v>0</v>
      </c>
      <c r="KP165">
        <v>0</v>
      </c>
      <c r="KQ165">
        <v>0</v>
      </c>
      <c r="KS165">
        <v>0</v>
      </c>
      <c r="KT165">
        <v>0</v>
      </c>
      <c r="KU165">
        <v>0</v>
      </c>
      <c r="KW165">
        <v>0</v>
      </c>
      <c r="KX165">
        <v>0</v>
      </c>
      <c r="KY165">
        <v>0</v>
      </c>
      <c r="KZ165">
        <v>0</v>
      </c>
      <c r="LA165">
        <v>0</v>
      </c>
      <c r="LB165">
        <v>0</v>
      </c>
      <c r="LD165">
        <v>0</v>
      </c>
      <c r="LE165">
        <v>0</v>
      </c>
      <c r="LF165">
        <v>0</v>
      </c>
      <c r="LG165">
        <v>0</v>
      </c>
      <c r="LH165">
        <v>0</v>
      </c>
      <c r="LI165">
        <v>0</v>
      </c>
      <c r="LJ165">
        <v>3746.0650000000001</v>
      </c>
      <c r="LK165">
        <v>4</v>
      </c>
      <c r="LL165">
        <v>134160</v>
      </c>
      <c r="LM165">
        <v>79042</v>
      </c>
      <c r="LN165">
        <v>0</v>
      </c>
      <c r="LO165">
        <v>0</v>
      </c>
      <c r="LP165">
        <v>0</v>
      </c>
      <c r="LQ165">
        <v>0</v>
      </c>
      <c r="LR165">
        <v>0</v>
      </c>
      <c r="LS165">
        <v>0</v>
      </c>
      <c r="LT165">
        <v>0</v>
      </c>
      <c r="LU165">
        <v>0</v>
      </c>
      <c r="LV165">
        <v>0</v>
      </c>
      <c r="LW165">
        <v>0</v>
      </c>
      <c r="LX165">
        <v>0</v>
      </c>
      <c r="LY165">
        <v>0</v>
      </c>
      <c r="LZ165">
        <v>0</v>
      </c>
      <c r="MA165">
        <v>0</v>
      </c>
      <c r="MB165">
        <v>0</v>
      </c>
      <c r="MC165">
        <v>0</v>
      </c>
      <c r="MD165">
        <v>0</v>
      </c>
      <c r="ME165">
        <v>0</v>
      </c>
      <c r="MF165">
        <v>0</v>
      </c>
      <c r="MG165">
        <v>42311714</v>
      </c>
      <c r="MH165">
        <v>0</v>
      </c>
      <c r="MI165">
        <v>0</v>
      </c>
      <c r="MJ165">
        <v>0</v>
      </c>
      <c r="MK165">
        <v>0</v>
      </c>
      <c r="ML165">
        <v>0</v>
      </c>
    </row>
    <row r="166" spans="1:350" customFormat="1" x14ac:dyDescent="0.3">
      <c r="A166">
        <v>45755</v>
      </c>
      <c r="B166" s="4">
        <v>227803</v>
      </c>
      <c r="C166">
        <v>9</v>
      </c>
      <c r="D166">
        <v>2026</v>
      </c>
      <c r="E166">
        <v>6215</v>
      </c>
      <c r="F166">
        <v>0</v>
      </c>
      <c r="G166">
        <v>1529.1180000000002</v>
      </c>
      <c r="H166">
        <v>1371.819</v>
      </c>
      <c r="I166">
        <v>1371.819</v>
      </c>
      <c r="J166">
        <v>1529.1180000000002</v>
      </c>
      <c r="K166">
        <v>0</v>
      </c>
      <c r="L166">
        <v>6215</v>
      </c>
      <c r="M166">
        <v>0</v>
      </c>
      <c r="N166">
        <v>0</v>
      </c>
      <c r="P166">
        <v>1531.6120000000001</v>
      </c>
      <c r="Q166">
        <v>0</v>
      </c>
      <c r="R166">
        <v>721602</v>
      </c>
      <c r="S166">
        <v>471.13900000000001</v>
      </c>
      <c r="U166">
        <v>0</v>
      </c>
      <c r="V166">
        <v>779.36</v>
      </c>
      <c r="W166">
        <v>484372</v>
      </c>
      <c r="X166">
        <v>484372</v>
      </c>
      <c r="Z166">
        <v>0</v>
      </c>
      <c r="AC166">
        <v>0</v>
      </c>
      <c r="AD166" t="s">
        <v>427</v>
      </c>
      <c r="AE166">
        <v>0</v>
      </c>
      <c r="AH166">
        <v>0</v>
      </c>
      <c r="AI166">
        <v>0</v>
      </c>
      <c r="AJ166">
        <v>6215</v>
      </c>
      <c r="AK166" t="s">
        <v>753</v>
      </c>
      <c r="AL166" t="s">
        <v>582</v>
      </c>
      <c r="AM166">
        <v>0</v>
      </c>
      <c r="AN166">
        <v>0</v>
      </c>
      <c r="AO166">
        <v>0</v>
      </c>
      <c r="AP166">
        <v>0</v>
      </c>
      <c r="AQ166">
        <v>0</v>
      </c>
      <c r="AS166">
        <v>0</v>
      </c>
      <c r="AT166">
        <v>0</v>
      </c>
      <c r="AU166">
        <v>0</v>
      </c>
      <c r="AV166">
        <v>0</v>
      </c>
      <c r="AW166">
        <v>18848198</v>
      </c>
      <c r="AX166">
        <v>18611315</v>
      </c>
      <c r="AY166">
        <v>0</v>
      </c>
      <c r="AZ166">
        <v>721602</v>
      </c>
      <c r="BA166">
        <v>71.832999999999998</v>
      </c>
      <c r="BB166">
        <v>0</v>
      </c>
      <c r="BC166">
        <v>0</v>
      </c>
      <c r="BD166">
        <v>0</v>
      </c>
      <c r="BE166">
        <v>0</v>
      </c>
      <c r="BF166">
        <v>16452109</v>
      </c>
      <c r="BG166">
        <v>0</v>
      </c>
      <c r="BJ166">
        <v>0</v>
      </c>
      <c r="BK166">
        <v>0</v>
      </c>
      <c r="BL166">
        <v>0</v>
      </c>
      <c r="BM166">
        <v>0</v>
      </c>
      <c r="BN166">
        <v>0</v>
      </c>
      <c r="BO166">
        <v>0</v>
      </c>
      <c r="BP166">
        <v>0</v>
      </c>
      <c r="BQ166">
        <v>676</v>
      </c>
      <c r="BS166">
        <v>0</v>
      </c>
      <c r="BT166">
        <v>0</v>
      </c>
      <c r="BU166">
        <v>0</v>
      </c>
      <c r="BV166">
        <v>0</v>
      </c>
      <c r="BW166">
        <v>0</v>
      </c>
      <c r="BY166">
        <v>0</v>
      </c>
      <c r="CA166">
        <v>0</v>
      </c>
      <c r="CB166">
        <v>0</v>
      </c>
      <c r="CC166">
        <v>0</v>
      </c>
      <c r="CD166">
        <v>0</v>
      </c>
      <c r="CE166">
        <v>0</v>
      </c>
      <c r="CF166">
        <v>0</v>
      </c>
      <c r="CG166">
        <v>0</v>
      </c>
      <c r="CH166">
        <v>243423</v>
      </c>
      <c r="CI166">
        <v>0</v>
      </c>
      <c r="CJ166">
        <v>4</v>
      </c>
      <c r="CK166">
        <v>0</v>
      </c>
      <c r="CL166">
        <v>0</v>
      </c>
      <c r="CN166">
        <v>0</v>
      </c>
      <c r="CO166">
        <v>1</v>
      </c>
      <c r="CP166">
        <v>0</v>
      </c>
      <c r="CQ166">
        <v>2</v>
      </c>
      <c r="CR166">
        <v>1529.1180000000002</v>
      </c>
      <c r="CS166">
        <v>0</v>
      </c>
      <c r="CT166">
        <v>0</v>
      </c>
      <c r="CU166">
        <v>0</v>
      </c>
      <c r="CV166">
        <v>0</v>
      </c>
      <c r="CW166">
        <v>0</v>
      </c>
      <c r="CX166">
        <v>0</v>
      </c>
      <c r="CY166">
        <v>0</v>
      </c>
      <c r="CZ166">
        <v>0</v>
      </c>
      <c r="DB166">
        <v>8525855</v>
      </c>
      <c r="DC166">
        <v>0</v>
      </c>
      <c r="DD166">
        <v>0</v>
      </c>
      <c r="DE166">
        <v>2232273</v>
      </c>
      <c r="DF166">
        <v>2232273</v>
      </c>
      <c r="DG166">
        <v>359.17500000000001</v>
      </c>
      <c r="DH166">
        <v>0</v>
      </c>
      <c r="DI166">
        <v>0</v>
      </c>
      <c r="DK166">
        <v>652</v>
      </c>
      <c r="DL166">
        <v>0</v>
      </c>
      <c r="DM166">
        <v>2456263</v>
      </c>
      <c r="DN166">
        <v>6540</v>
      </c>
      <c r="DO166">
        <v>0</v>
      </c>
      <c r="DP166">
        <v>0</v>
      </c>
      <c r="DQ166">
        <v>0</v>
      </c>
      <c r="DR166">
        <v>0</v>
      </c>
      <c r="DS166">
        <v>0</v>
      </c>
      <c r="DT166">
        <v>0</v>
      </c>
      <c r="DU166">
        <v>0</v>
      </c>
      <c r="DV166">
        <v>0</v>
      </c>
      <c r="DW166">
        <v>0</v>
      </c>
      <c r="DX166">
        <v>0</v>
      </c>
      <c r="DY166">
        <v>0</v>
      </c>
      <c r="DZ166">
        <v>0</v>
      </c>
      <c r="EA166">
        <v>2.3E-2</v>
      </c>
      <c r="EB166">
        <v>0</v>
      </c>
      <c r="EC166">
        <v>31.884</v>
      </c>
      <c r="ED166">
        <v>227883</v>
      </c>
      <c r="EE166">
        <v>0</v>
      </c>
      <c r="EF166">
        <v>0</v>
      </c>
      <c r="EG166">
        <v>0</v>
      </c>
      <c r="EH166">
        <v>2234920</v>
      </c>
      <c r="EI166">
        <v>0</v>
      </c>
      <c r="EJ166">
        <v>0</v>
      </c>
      <c r="EK166">
        <v>107.53700000000001</v>
      </c>
      <c r="EL166">
        <v>0</v>
      </c>
      <c r="EM166">
        <v>5.8500000000000005</v>
      </c>
      <c r="EN166">
        <v>3.8650000000000002</v>
      </c>
      <c r="EO166">
        <v>0</v>
      </c>
      <c r="EP166">
        <v>0</v>
      </c>
      <c r="EQ166">
        <v>117.27500000000001</v>
      </c>
      <c r="ER166">
        <v>0</v>
      </c>
      <c r="ES166">
        <v>359.601</v>
      </c>
      <c r="ET166">
        <v>0</v>
      </c>
      <c r="EV166">
        <v>0</v>
      </c>
      <c r="EW166">
        <v>0</v>
      </c>
      <c r="EX166">
        <v>0</v>
      </c>
      <c r="EZ166">
        <v>15769597</v>
      </c>
      <c r="FA166">
        <v>0</v>
      </c>
      <c r="FB166">
        <v>16484659</v>
      </c>
      <c r="FC166">
        <v>0</v>
      </c>
      <c r="FD166">
        <v>0</v>
      </c>
      <c r="FE166">
        <v>2421623</v>
      </c>
      <c r="FF166">
        <v>420095</v>
      </c>
      <c r="FG166">
        <v>7.0629999999999998E-2</v>
      </c>
      <c r="FH166">
        <v>3.1918000000000002E-2</v>
      </c>
      <c r="FI166">
        <v>0</v>
      </c>
      <c r="FJ166">
        <v>0</v>
      </c>
      <c r="FK166">
        <v>2647.1620000000003</v>
      </c>
      <c r="FL166">
        <v>19569800</v>
      </c>
      <c r="FM166">
        <v>0</v>
      </c>
      <c r="FN166">
        <v>0</v>
      </c>
      <c r="FO166">
        <v>34661</v>
      </c>
      <c r="FP166">
        <v>0</v>
      </c>
      <c r="FQ166">
        <v>34661</v>
      </c>
      <c r="FR166">
        <v>34661</v>
      </c>
      <c r="FS166">
        <v>0</v>
      </c>
      <c r="FT166">
        <v>0</v>
      </c>
      <c r="FU166">
        <v>0</v>
      </c>
      <c r="FV166">
        <v>0</v>
      </c>
      <c r="FW166">
        <v>0</v>
      </c>
      <c r="FX166">
        <v>0</v>
      </c>
      <c r="FY166">
        <v>0</v>
      </c>
      <c r="GB166">
        <v>394781</v>
      </c>
      <c r="GC166">
        <v>394781</v>
      </c>
      <c r="GD166">
        <v>40.024000000000001</v>
      </c>
      <c r="GF166">
        <v>0</v>
      </c>
      <c r="GG166">
        <v>0</v>
      </c>
      <c r="GH166">
        <v>0</v>
      </c>
      <c r="GI166">
        <v>0</v>
      </c>
      <c r="GK166">
        <v>0</v>
      </c>
      <c r="GL166">
        <v>0</v>
      </c>
      <c r="GM166">
        <v>0</v>
      </c>
      <c r="GN166">
        <v>0</v>
      </c>
      <c r="GO166">
        <v>0</v>
      </c>
      <c r="GQ166">
        <v>0</v>
      </c>
      <c r="GR166">
        <v>0</v>
      </c>
      <c r="GS166">
        <v>0</v>
      </c>
      <c r="GT166">
        <v>0</v>
      </c>
      <c r="HB166">
        <v>379934357</v>
      </c>
      <c r="HC166">
        <v>3.9798E-2</v>
      </c>
      <c r="HD166">
        <v>243423</v>
      </c>
      <c r="HE166">
        <v>0</v>
      </c>
      <c r="HF166">
        <v>1843725</v>
      </c>
      <c r="HG166">
        <v>43505</v>
      </c>
      <c r="HH166">
        <v>291121</v>
      </c>
      <c r="HI166">
        <v>0</v>
      </c>
      <c r="HJ166">
        <v>165674</v>
      </c>
      <c r="HK166">
        <v>2322</v>
      </c>
      <c r="HL166">
        <v>2107</v>
      </c>
      <c r="HM166">
        <v>8000</v>
      </c>
      <c r="HN166">
        <v>0</v>
      </c>
      <c r="HO166">
        <v>0</v>
      </c>
      <c r="HP166">
        <v>0</v>
      </c>
      <c r="HQ166">
        <v>0</v>
      </c>
      <c r="HR166">
        <v>0</v>
      </c>
      <c r="HS166">
        <v>15763057</v>
      </c>
      <c r="HT166">
        <v>420095</v>
      </c>
      <c r="HW166">
        <v>0</v>
      </c>
      <c r="HX166">
        <v>233</v>
      </c>
      <c r="HY166">
        <v>311</v>
      </c>
      <c r="HZ166">
        <v>421</v>
      </c>
      <c r="IA166">
        <v>217</v>
      </c>
      <c r="IB166">
        <v>257</v>
      </c>
      <c r="IC166">
        <v>1439</v>
      </c>
      <c r="ID166">
        <v>0</v>
      </c>
      <c r="IE166">
        <v>0</v>
      </c>
      <c r="IF166">
        <v>0</v>
      </c>
      <c r="IG166">
        <v>70</v>
      </c>
      <c r="IH166">
        <v>468.41700000000003</v>
      </c>
      <c r="II166">
        <v>0</v>
      </c>
      <c r="IJ166">
        <v>779.36</v>
      </c>
      <c r="IK166">
        <v>0</v>
      </c>
      <c r="IL166">
        <v>1</v>
      </c>
      <c r="IM166">
        <v>1</v>
      </c>
      <c r="IN166">
        <v>0</v>
      </c>
      <c r="IO166">
        <v>2</v>
      </c>
      <c r="IP166">
        <v>0</v>
      </c>
      <c r="IQ166">
        <v>779.36</v>
      </c>
      <c r="IR166">
        <v>484372</v>
      </c>
      <c r="IS166">
        <v>0</v>
      </c>
      <c r="IT166">
        <v>5000</v>
      </c>
      <c r="IU166">
        <v>3000</v>
      </c>
      <c r="IV166">
        <v>0</v>
      </c>
      <c r="IW166">
        <v>6215</v>
      </c>
      <c r="IX166">
        <v>0</v>
      </c>
      <c r="IY166">
        <v>0</v>
      </c>
      <c r="IZ166">
        <v>0</v>
      </c>
      <c r="JA166">
        <v>0</v>
      </c>
      <c r="JB166">
        <v>0</v>
      </c>
      <c r="JC166">
        <v>0</v>
      </c>
      <c r="JD166">
        <v>0</v>
      </c>
      <c r="JE166">
        <v>0</v>
      </c>
      <c r="JF166">
        <v>0</v>
      </c>
      <c r="JG166">
        <v>0</v>
      </c>
      <c r="JH166">
        <v>0</v>
      </c>
      <c r="JJ166">
        <v>0</v>
      </c>
      <c r="JK166">
        <v>0</v>
      </c>
      <c r="JL166">
        <v>0</v>
      </c>
      <c r="JM166">
        <v>0</v>
      </c>
      <c r="JO166">
        <v>0</v>
      </c>
      <c r="JP166">
        <v>34.783000000000001</v>
      </c>
      <c r="JQ166">
        <v>5.2410000000000005</v>
      </c>
      <c r="JR166">
        <v>0</v>
      </c>
      <c r="JS166">
        <v>336544</v>
      </c>
      <c r="JT166">
        <v>58237</v>
      </c>
      <c r="JU166">
        <v>0</v>
      </c>
      <c r="JW166">
        <v>0</v>
      </c>
      <c r="JX166">
        <v>0</v>
      </c>
      <c r="JY166">
        <v>0</v>
      </c>
      <c r="JZ166">
        <v>0</v>
      </c>
      <c r="KD166">
        <v>0</v>
      </c>
      <c r="KE166">
        <v>7559</v>
      </c>
      <c r="KG166">
        <v>0</v>
      </c>
      <c r="KH166">
        <v>0</v>
      </c>
      <c r="KI166">
        <v>0</v>
      </c>
      <c r="KJ166">
        <v>39</v>
      </c>
      <c r="KK166">
        <v>31</v>
      </c>
      <c r="KL166">
        <v>24239</v>
      </c>
      <c r="KM166">
        <v>19267</v>
      </c>
      <c r="KN166">
        <v>0</v>
      </c>
      <c r="KO166">
        <v>0</v>
      </c>
      <c r="KP166">
        <v>0</v>
      </c>
      <c r="KQ166">
        <v>0</v>
      </c>
      <c r="KS166">
        <v>0</v>
      </c>
      <c r="KT166">
        <v>0</v>
      </c>
      <c r="KU166">
        <v>0</v>
      </c>
      <c r="KW166">
        <v>0</v>
      </c>
      <c r="KX166">
        <v>0</v>
      </c>
      <c r="KY166">
        <v>0</v>
      </c>
      <c r="KZ166">
        <v>0</v>
      </c>
      <c r="LA166">
        <v>0</v>
      </c>
      <c r="LB166">
        <v>0</v>
      </c>
      <c r="LD166">
        <v>0</v>
      </c>
      <c r="LE166">
        <v>0</v>
      </c>
      <c r="LF166">
        <v>0</v>
      </c>
      <c r="LG166">
        <v>0</v>
      </c>
      <c r="LH166">
        <v>0</v>
      </c>
      <c r="LI166">
        <v>0</v>
      </c>
      <c r="LJ166">
        <v>1493.559</v>
      </c>
      <c r="LK166">
        <v>4</v>
      </c>
      <c r="LL166">
        <v>134160</v>
      </c>
      <c r="LM166">
        <v>31514</v>
      </c>
      <c r="LN166">
        <v>0</v>
      </c>
      <c r="LO166">
        <v>0</v>
      </c>
      <c r="LP166">
        <v>0</v>
      </c>
      <c r="LQ166">
        <v>0</v>
      </c>
      <c r="LR166">
        <v>0</v>
      </c>
      <c r="LS166">
        <v>0</v>
      </c>
      <c r="LT166">
        <v>0</v>
      </c>
      <c r="LU166">
        <v>0</v>
      </c>
      <c r="LV166">
        <v>0</v>
      </c>
      <c r="LW166">
        <v>0</v>
      </c>
      <c r="LX166">
        <v>0</v>
      </c>
      <c r="LY166">
        <v>0</v>
      </c>
      <c r="LZ166">
        <v>0</v>
      </c>
      <c r="MA166">
        <v>0</v>
      </c>
      <c r="MB166">
        <v>0</v>
      </c>
      <c r="MC166">
        <v>0</v>
      </c>
      <c r="MD166">
        <v>0</v>
      </c>
      <c r="ME166">
        <v>0</v>
      </c>
      <c r="MF166">
        <v>0</v>
      </c>
      <c r="MG166">
        <v>18848198</v>
      </c>
      <c r="MH166">
        <v>0</v>
      </c>
      <c r="MI166">
        <v>0</v>
      </c>
      <c r="MJ166">
        <v>0</v>
      </c>
      <c r="MK166">
        <v>0</v>
      </c>
      <c r="ML166">
        <v>0</v>
      </c>
    </row>
    <row r="167" spans="1:350" customFormat="1" x14ac:dyDescent="0.3">
      <c r="A167">
        <v>45755</v>
      </c>
      <c r="B167" s="4">
        <v>227804</v>
      </c>
      <c r="C167">
        <v>9</v>
      </c>
      <c r="D167">
        <v>2026</v>
      </c>
      <c r="E167">
        <v>6215</v>
      </c>
      <c r="F167">
        <v>0</v>
      </c>
      <c r="G167">
        <v>1660.797</v>
      </c>
      <c r="H167">
        <v>1521.058</v>
      </c>
      <c r="I167">
        <v>1521.058</v>
      </c>
      <c r="J167">
        <v>1660.797</v>
      </c>
      <c r="K167">
        <v>0</v>
      </c>
      <c r="L167">
        <v>6215</v>
      </c>
      <c r="M167">
        <v>0</v>
      </c>
      <c r="N167">
        <v>0</v>
      </c>
      <c r="P167">
        <v>1661.461</v>
      </c>
      <c r="Q167">
        <v>0</v>
      </c>
      <c r="R167">
        <v>782779</v>
      </c>
      <c r="S167">
        <v>471.13900000000001</v>
      </c>
      <c r="U167">
        <v>0</v>
      </c>
      <c r="V167">
        <v>360.67099999999999</v>
      </c>
      <c r="W167">
        <v>224157</v>
      </c>
      <c r="X167">
        <v>224157</v>
      </c>
      <c r="Z167">
        <v>0</v>
      </c>
      <c r="AC167">
        <v>0</v>
      </c>
      <c r="AD167" t="s">
        <v>427</v>
      </c>
      <c r="AE167">
        <v>0</v>
      </c>
      <c r="AH167">
        <v>0</v>
      </c>
      <c r="AI167">
        <v>0</v>
      </c>
      <c r="AJ167">
        <v>6215</v>
      </c>
      <c r="AK167" t="s">
        <v>753</v>
      </c>
      <c r="AL167" t="s">
        <v>583</v>
      </c>
      <c r="AM167">
        <v>0</v>
      </c>
      <c r="AN167">
        <v>0</v>
      </c>
      <c r="AO167">
        <v>0</v>
      </c>
      <c r="AP167">
        <v>0</v>
      </c>
      <c r="AQ167">
        <v>0</v>
      </c>
      <c r="AS167">
        <v>0</v>
      </c>
      <c r="AT167">
        <v>0</v>
      </c>
      <c r="AU167">
        <v>0</v>
      </c>
      <c r="AV167">
        <v>0</v>
      </c>
      <c r="AW167">
        <v>17373609</v>
      </c>
      <c r="AX167">
        <v>17113381</v>
      </c>
      <c r="AY167">
        <v>0</v>
      </c>
      <c r="AZ167">
        <v>782779</v>
      </c>
      <c r="BA167">
        <v>0</v>
      </c>
      <c r="BB167">
        <v>0</v>
      </c>
      <c r="BC167">
        <v>0</v>
      </c>
      <c r="BD167">
        <v>0</v>
      </c>
      <c r="BE167">
        <v>0</v>
      </c>
      <c r="BF167">
        <v>15254964</v>
      </c>
      <c r="BG167">
        <v>0</v>
      </c>
      <c r="BJ167">
        <v>0</v>
      </c>
      <c r="BK167">
        <v>0</v>
      </c>
      <c r="BL167">
        <v>0</v>
      </c>
      <c r="BM167">
        <v>0</v>
      </c>
      <c r="BN167">
        <v>0</v>
      </c>
      <c r="BO167">
        <v>0</v>
      </c>
      <c r="BP167">
        <v>0</v>
      </c>
      <c r="BQ167">
        <v>649</v>
      </c>
      <c r="BS167">
        <v>0</v>
      </c>
      <c r="BT167">
        <v>0</v>
      </c>
      <c r="BU167">
        <v>0</v>
      </c>
      <c r="BV167">
        <v>0</v>
      </c>
      <c r="BW167">
        <v>0</v>
      </c>
      <c r="BY167">
        <v>0</v>
      </c>
      <c r="CA167">
        <v>0</v>
      </c>
      <c r="CB167">
        <v>0</v>
      </c>
      <c r="CC167">
        <v>0</v>
      </c>
      <c r="CD167">
        <v>0</v>
      </c>
      <c r="CE167">
        <v>0</v>
      </c>
      <c r="CF167">
        <v>0</v>
      </c>
      <c r="CG167">
        <v>0</v>
      </c>
      <c r="CH167">
        <v>264385</v>
      </c>
      <c r="CI167">
        <v>0</v>
      </c>
      <c r="CJ167">
        <v>4</v>
      </c>
      <c r="CK167">
        <v>0</v>
      </c>
      <c r="CL167">
        <v>0</v>
      </c>
      <c r="CN167">
        <v>0</v>
      </c>
      <c r="CO167">
        <v>1</v>
      </c>
      <c r="CP167">
        <v>0</v>
      </c>
      <c r="CQ167">
        <v>0</v>
      </c>
      <c r="CR167">
        <v>1660.797</v>
      </c>
      <c r="CS167">
        <v>0</v>
      </c>
      <c r="CT167">
        <v>0</v>
      </c>
      <c r="CU167">
        <v>0</v>
      </c>
      <c r="CV167">
        <v>0</v>
      </c>
      <c r="CW167">
        <v>0</v>
      </c>
      <c r="CX167">
        <v>0</v>
      </c>
      <c r="CY167">
        <v>0</v>
      </c>
      <c r="CZ167">
        <v>0</v>
      </c>
      <c r="DB167">
        <v>9453375</v>
      </c>
      <c r="DC167">
        <v>0</v>
      </c>
      <c r="DD167">
        <v>0</v>
      </c>
      <c r="DE167">
        <v>752947</v>
      </c>
      <c r="DF167">
        <v>752947</v>
      </c>
      <c r="DG167">
        <v>121.15</v>
      </c>
      <c r="DH167">
        <v>0</v>
      </c>
      <c r="DI167">
        <v>0</v>
      </c>
      <c r="DK167">
        <v>226</v>
      </c>
      <c r="DL167">
        <v>0</v>
      </c>
      <c r="DM167">
        <v>1561193</v>
      </c>
      <c r="DN167">
        <v>4157</v>
      </c>
      <c r="DO167">
        <v>0</v>
      </c>
      <c r="DP167">
        <v>0</v>
      </c>
      <c r="DQ167">
        <v>0</v>
      </c>
      <c r="DR167">
        <v>0</v>
      </c>
      <c r="DS167">
        <v>0</v>
      </c>
      <c r="DT167">
        <v>0</v>
      </c>
      <c r="DU167">
        <v>0</v>
      </c>
      <c r="DV167">
        <v>0</v>
      </c>
      <c r="DW167">
        <v>0</v>
      </c>
      <c r="DX167">
        <v>0</v>
      </c>
      <c r="DY167">
        <v>0</v>
      </c>
      <c r="DZ167">
        <v>0</v>
      </c>
      <c r="EA167">
        <v>5.5E-2</v>
      </c>
      <c r="EB167">
        <v>0</v>
      </c>
      <c r="EC167">
        <v>50.603000000000002</v>
      </c>
      <c r="ED167">
        <v>361672</v>
      </c>
      <c r="EE167">
        <v>0</v>
      </c>
      <c r="EF167">
        <v>0</v>
      </c>
      <c r="EG167">
        <v>0</v>
      </c>
      <c r="EH167">
        <v>1203678</v>
      </c>
      <c r="EI167">
        <v>0</v>
      </c>
      <c r="EJ167">
        <v>0</v>
      </c>
      <c r="EK167">
        <v>56.855000000000004</v>
      </c>
      <c r="EL167">
        <v>0</v>
      </c>
      <c r="EM167">
        <v>1.3210000000000002</v>
      </c>
      <c r="EN167">
        <v>3.774</v>
      </c>
      <c r="EO167">
        <v>0</v>
      </c>
      <c r="EP167">
        <v>0</v>
      </c>
      <c r="EQ167">
        <v>62.005000000000003</v>
      </c>
      <c r="ER167">
        <v>0</v>
      </c>
      <c r="ES167">
        <v>193.673</v>
      </c>
      <c r="ET167">
        <v>0</v>
      </c>
      <c r="EV167">
        <v>0</v>
      </c>
      <c r="EW167">
        <v>0</v>
      </c>
      <c r="EX167">
        <v>0</v>
      </c>
      <c r="EZ167">
        <v>14478442</v>
      </c>
      <c r="FA167">
        <v>0</v>
      </c>
      <c r="FB167">
        <v>15257064</v>
      </c>
      <c r="FC167">
        <v>0</v>
      </c>
      <c r="FD167">
        <v>0</v>
      </c>
      <c r="FE167">
        <v>2245413</v>
      </c>
      <c r="FF167">
        <v>389526</v>
      </c>
      <c r="FG167">
        <v>7.0629999999999998E-2</v>
      </c>
      <c r="FH167">
        <v>3.1918000000000002E-2</v>
      </c>
      <c r="FI167">
        <v>0</v>
      </c>
      <c r="FJ167">
        <v>0</v>
      </c>
      <c r="FK167">
        <v>2454.54</v>
      </c>
      <c r="FL167">
        <v>18156388</v>
      </c>
      <c r="FM167">
        <v>0</v>
      </c>
      <c r="FN167">
        <v>0</v>
      </c>
      <c r="FO167">
        <v>0</v>
      </c>
      <c r="FP167">
        <v>0</v>
      </c>
      <c r="FQ167">
        <v>0</v>
      </c>
      <c r="FR167">
        <v>0</v>
      </c>
      <c r="FS167">
        <v>0</v>
      </c>
      <c r="FT167">
        <v>0</v>
      </c>
      <c r="FU167">
        <v>0</v>
      </c>
      <c r="FV167">
        <v>0</v>
      </c>
      <c r="FW167">
        <v>0</v>
      </c>
      <c r="FX167">
        <v>0</v>
      </c>
      <c r="FY167">
        <v>0</v>
      </c>
      <c r="GB167">
        <v>790689</v>
      </c>
      <c r="GC167">
        <v>790689</v>
      </c>
      <c r="GD167">
        <v>77.734000000000009</v>
      </c>
      <c r="GF167">
        <v>0</v>
      </c>
      <c r="GG167">
        <v>0</v>
      </c>
      <c r="GH167">
        <v>0</v>
      </c>
      <c r="GI167">
        <v>0</v>
      </c>
      <c r="GK167">
        <v>0</v>
      </c>
      <c r="GL167">
        <v>0</v>
      </c>
      <c r="GM167">
        <v>0</v>
      </c>
      <c r="GN167">
        <v>0</v>
      </c>
      <c r="GO167">
        <v>0</v>
      </c>
      <c r="GQ167">
        <v>0</v>
      </c>
      <c r="GR167">
        <v>0</v>
      </c>
      <c r="GS167">
        <v>0</v>
      </c>
      <c r="GT167">
        <v>0</v>
      </c>
      <c r="HB167">
        <v>379934357</v>
      </c>
      <c r="HC167">
        <v>3.9798E-2</v>
      </c>
      <c r="HD167">
        <v>264385</v>
      </c>
      <c r="HE167">
        <v>0</v>
      </c>
      <c r="HF167">
        <v>2044302</v>
      </c>
      <c r="HG167">
        <v>39776</v>
      </c>
      <c r="HH167">
        <v>200978</v>
      </c>
      <c r="HI167">
        <v>0</v>
      </c>
      <c r="HJ167">
        <v>100890</v>
      </c>
      <c r="HK167">
        <v>3497</v>
      </c>
      <c r="HL167">
        <v>2760</v>
      </c>
      <c r="HM167">
        <v>75000</v>
      </c>
      <c r="HN167">
        <v>7500</v>
      </c>
      <c r="HO167">
        <v>0</v>
      </c>
      <c r="HP167">
        <v>0</v>
      </c>
      <c r="HQ167">
        <v>0</v>
      </c>
      <c r="HR167">
        <v>0</v>
      </c>
      <c r="HS167">
        <v>14474285</v>
      </c>
      <c r="HT167">
        <v>389526</v>
      </c>
      <c r="HW167">
        <v>0</v>
      </c>
      <c r="HX167">
        <v>149</v>
      </c>
      <c r="HY167">
        <v>148</v>
      </c>
      <c r="HZ167">
        <v>112</v>
      </c>
      <c r="IA167">
        <v>44</v>
      </c>
      <c r="IB167">
        <v>47</v>
      </c>
      <c r="IC167">
        <v>500</v>
      </c>
      <c r="ID167">
        <v>0</v>
      </c>
      <c r="IE167">
        <v>0</v>
      </c>
      <c r="IF167">
        <v>0</v>
      </c>
      <c r="IG167">
        <v>64</v>
      </c>
      <c r="IH167">
        <v>323.37600000000003</v>
      </c>
      <c r="II167">
        <v>0</v>
      </c>
      <c r="IJ167">
        <v>360.67099999999999</v>
      </c>
      <c r="IK167">
        <v>0</v>
      </c>
      <c r="IL167">
        <v>7</v>
      </c>
      <c r="IM167">
        <v>12</v>
      </c>
      <c r="IN167">
        <v>1</v>
      </c>
      <c r="IO167">
        <v>20</v>
      </c>
      <c r="IP167">
        <v>0</v>
      </c>
      <c r="IQ167">
        <v>360.67099999999999</v>
      </c>
      <c r="IR167">
        <v>224157</v>
      </c>
      <c r="IS167">
        <v>0</v>
      </c>
      <c r="IT167">
        <v>35000</v>
      </c>
      <c r="IU167">
        <v>36000</v>
      </c>
      <c r="IV167">
        <v>4000</v>
      </c>
      <c r="IW167">
        <v>6215</v>
      </c>
      <c r="IX167">
        <v>0</v>
      </c>
      <c r="IY167">
        <v>0</v>
      </c>
      <c r="IZ167">
        <v>0</v>
      </c>
      <c r="JA167">
        <v>0</v>
      </c>
      <c r="JB167">
        <v>0</v>
      </c>
      <c r="JC167">
        <v>0</v>
      </c>
      <c r="JD167">
        <v>1</v>
      </c>
      <c r="JE167">
        <v>7500</v>
      </c>
      <c r="JF167">
        <v>0</v>
      </c>
      <c r="JG167">
        <v>0</v>
      </c>
      <c r="JH167">
        <v>0</v>
      </c>
      <c r="JJ167">
        <v>0</v>
      </c>
      <c r="JK167">
        <v>0</v>
      </c>
      <c r="JL167">
        <v>0</v>
      </c>
      <c r="JM167">
        <v>0</v>
      </c>
      <c r="JO167">
        <v>0</v>
      </c>
      <c r="JP167">
        <v>50.877000000000002</v>
      </c>
      <c r="JQ167">
        <v>26.857000000000003</v>
      </c>
      <c r="JR167">
        <v>0</v>
      </c>
      <c r="JS167">
        <v>492261</v>
      </c>
      <c r="JT167">
        <v>298428</v>
      </c>
      <c r="JU167">
        <v>0</v>
      </c>
      <c r="JW167">
        <v>0</v>
      </c>
      <c r="JX167">
        <v>0</v>
      </c>
      <c r="JY167">
        <v>0</v>
      </c>
      <c r="JZ167">
        <v>0</v>
      </c>
      <c r="KD167">
        <v>0</v>
      </c>
      <c r="KE167">
        <v>7559</v>
      </c>
      <c r="KG167">
        <v>0</v>
      </c>
      <c r="KH167">
        <v>0</v>
      </c>
      <c r="KI167">
        <v>0</v>
      </c>
      <c r="KJ167">
        <v>11</v>
      </c>
      <c r="KK167">
        <v>53</v>
      </c>
      <c r="KL167">
        <v>6837</v>
      </c>
      <c r="KM167">
        <v>32940</v>
      </c>
      <c r="KN167">
        <v>0</v>
      </c>
      <c r="KO167">
        <v>0</v>
      </c>
      <c r="KP167">
        <v>0</v>
      </c>
      <c r="KQ167">
        <v>0</v>
      </c>
      <c r="KS167">
        <v>0</v>
      </c>
      <c r="KT167">
        <v>0</v>
      </c>
      <c r="KU167">
        <v>0</v>
      </c>
      <c r="KW167">
        <v>0</v>
      </c>
      <c r="KX167">
        <v>0</v>
      </c>
      <c r="KY167">
        <v>0</v>
      </c>
      <c r="KZ167">
        <v>0</v>
      </c>
      <c r="LA167">
        <v>0</v>
      </c>
      <c r="LB167">
        <v>0</v>
      </c>
      <c r="LD167">
        <v>0</v>
      </c>
      <c r="LE167">
        <v>0</v>
      </c>
      <c r="LF167">
        <v>0</v>
      </c>
      <c r="LG167">
        <v>0</v>
      </c>
      <c r="LH167">
        <v>0</v>
      </c>
      <c r="LI167">
        <v>0</v>
      </c>
      <c r="LJ167">
        <v>1602.3700000000001</v>
      </c>
      <c r="LK167">
        <v>2</v>
      </c>
      <c r="LL167">
        <v>67080</v>
      </c>
      <c r="LM167">
        <v>33810</v>
      </c>
      <c r="LN167">
        <v>0</v>
      </c>
      <c r="LO167">
        <v>0</v>
      </c>
      <c r="LP167">
        <v>0</v>
      </c>
      <c r="LQ167">
        <v>0</v>
      </c>
      <c r="LR167">
        <v>0</v>
      </c>
      <c r="LS167">
        <v>0</v>
      </c>
      <c r="LT167">
        <v>0</v>
      </c>
      <c r="LU167">
        <v>0</v>
      </c>
      <c r="LV167">
        <v>0</v>
      </c>
      <c r="LW167">
        <v>0</v>
      </c>
      <c r="LX167">
        <v>0</v>
      </c>
      <c r="LY167">
        <v>0</v>
      </c>
      <c r="LZ167">
        <v>0</v>
      </c>
      <c r="MA167">
        <v>0</v>
      </c>
      <c r="MB167">
        <v>0</v>
      </c>
      <c r="MC167">
        <v>0</v>
      </c>
      <c r="MD167">
        <v>0</v>
      </c>
      <c r="ME167">
        <v>0</v>
      </c>
      <c r="MF167">
        <v>0</v>
      </c>
      <c r="MG167">
        <v>17373609</v>
      </c>
      <c r="MH167">
        <v>0</v>
      </c>
      <c r="MI167">
        <v>0</v>
      </c>
      <c r="MJ167">
        <v>0</v>
      </c>
      <c r="MK167">
        <v>0</v>
      </c>
      <c r="ML167">
        <v>0</v>
      </c>
    </row>
    <row r="168" spans="1:350" customFormat="1" x14ac:dyDescent="0.3">
      <c r="A168">
        <v>45755</v>
      </c>
      <c r="B168" s="4">
        <v>227805</v>
      </c>
      <c r="C168">
        <v>9</v>
      </c>
      <c r="D168">
        <v>2026</v>
      </c>
      <c r="E168">
        <v>6215</v>
      </c>
      <c r="F168">
        <v>0</v>
      </c>
      <c r="G168">
        <v>596.46800000000007</v>
      </c>
      <c r="H168">
        <v>568.89400000000001</v>
      </c>
      <c r="I168">
        <v>568.89400000000001</v>
      </c>
      <c r="J168">
        <v>596.46800000000007</v>
      </c>
      <c r="K168">
        <v>0</v>
      </c>
      <c r="L168">
        <v>6215</v>
      </c>
      <c r="M168">
        <v>0</v>
      </c>
      <c r="N168">
        <v>0</v>
      </c>
      <c r="P168">
        <v>599.173</v>
      </c>
      <c r="Q168">
        <v>0</v>
      </c>
      <c r="R168">
        <v>282294</v>
      </c>
      <c r="S168">
        <v>471.13900000000001</v>
      </c>
      <c r="U168">
        <v>0</v>
      </c>
      <c r="V168">
        <v>0</v>
      </c>
      <c r="W168">
        <v>0</v>
      </c>
      <c r="X168">
        <v>0</v>
      </c>
      <c r="Z168">
        <v>0</v>
      </c>
      <c r="AC168">
        <v>0</v>
      </c>
      <c r="AD168" t="s">
        <v>427</v>
      </c>
      <c r="AE168">
        <v>0</v>
      </c>
      <c r="AH168">
        <v>0</v>
      </c>
      <c r="AI168">
        <v>0</v>
      </c>
      <c r="AJ168">
        <v>6215</v>
      </c>
      <c r="AK168" t="s">
        <v>753</v>
      </c>
      <c r="AL168" t="s">
        <v>584</v>
      </c>
      <c r="AM168">
        <v>0</v>
      </c>
      <c r="AN168">
        <v>0</v>
      </c>
      <c r="AO168">
        <v>0</v>
      </c>
      <c r="AP168">
        <v>0</v>
      </c>
      <c r="AQ168">
        <v>0</v>
      </c>
      <c r="AS168">
        <v>0</v>
      </c>
      <c r="AT168">
        <v>0</v>
      </c>
      <c r="AU168">
        <v>0</v>
      </c>
      <c r="AV168">
        <v>0</v>
      </c>
      <c r="AW168">
        <v>7105011</v>
      </c>
      <c r="AX168">
        <v>7011477</v>
      </c>
      <c r="AY168">
        <v>0</v>
      </c>
      <c r="AZ168">
        <v>282294</v>
      </c>
      <c r="BA168">
        <v>11.167</v>
      </c>
      <c r="BB168">
        <v>0</v>
      </c>
      <c r="BC168">
        <v>0</v>
      </c>
      <c r="BD168">
        <v>0</v>
      </c>
      <c r="BE168">
        <v>0</v>
      </c>
      <c r="BF168">
        <v>6175467</v>
      </c>
      <c r="BG168">
        <v>0</v>
      </c>
      <c r="BJ168">
        <v>0</v>
      </c>
      <c r="BK168">
        <v>0</v>
      </c>
      <c r="BL168">
        <v>0</v>
      </c>
      <c r="BM168">
        <v>0</v>
      </c>
      <c r="BN168">
        <v>0</v>
      </c>
      <c r="BO168">
        <v>0</v>
      </c>
      <c r="BP168">
        <v>0</v>
      </c>
      <c r="BQ168">
        <v>826</v>
      </c>
      <c r="BS168">
        <v>0</v>
      </c>
      <c r="BT168">
        <v>0</v>
      </c>
      <c r="BU168">
        <v>0</v>
      </c>
      <c r="BV168">
        <v>0</v>
      </c>
      <c r="BW168">
        <v>0</v>
      </c>
      <c r="BY168">
        <v>0</v>
      </c>
      <c r="CA168">
        <v>0</v>
      </c>
      <c r="CB168">
        <v>0</v>
      </c>
      <c r="CC168">
        <v>0</v>
      </c>
      <c r="CD168">
        <v>0</v>
      </c>
      <c r="CE168">
        <v>0</v>
      </c>
      <c r="CF168">
        <v>0</v>
      </c>
      <c r="CG168">
        <v>0</v>
      </c>
      <c r="CH168">
        <v>94953</v>
      </c>
      <c r="CI168">
        <v>0</v>
      </c>
      <c r="CJ168">
        <v>4</v>
      </c>
      <c r="CK168">
        <v>0</v>
      </c>
      <c r="CL168">
        <v>0</v>
      </c>
      <c r="CN168">
        <v>0</v>
      </c>
      <c r="CO168">
        <v>1</v>
      </c>
      <c r="CP168">
        <v>0</v>
      </c>
      <c r="CQ168">
        <v>0.83300000000000007</v>
      </c>
      <c r="CR168">
        <v>596.46800000000007</v>
      </c>
      <c r="CS168">
        <v>0</v>
      </c>
      <c r="CT168">
        <v>0</v>
      </c>
      <c r="CU168">
        <v>0</v>
      </c>
      <c r="CV168">
        <v>0</v>
      </c>
      <c r="CW168">
        <v>0</v>
      </c>
      <c r="CX168">
        <v>0</v>
      </c>
      <c r="CY168">
        <v>0</v>
      </c>
      <c r="CZ168">
        <v>0</v>
      </c>
      <c r="DB168">
        <v>3535676</v>
      </c>
      <c r="DC168">
        <v>0</v>
      </c>
      <c r="DD168">
        <v>0</v>
      </c>
      <c r="DE168">
        <v>1059347</v>
      </c>
      <c r="DF168">
        <v>1059347</v>
      </c>
      <c r="DG168">
        <v>170.45000000000002</v>
      </c>
      <c r="DH168">
        <v>0</v>
      </c>
      <c r="DI168">
        <v>0</v>
      </c>
      <c r="DK168">
        <v>2948</v>
      </c>
      <c r="DL168">
        <v>0</v>
      </c>
      <c r="DM168">
        <v>533019</v>
      </c>
      <c r="DN168">
        <v>1419</v>
      </c>
      <c r="DO168">
        <v>0</v>
      </c>
      <c r="DP168">
        <v>0</v>
      </c>
      <c r="DQ168">
        <v>0</v>
      </c>
      <c r="DR168">
        <v>0</v>
      </c>
      <c r="DS168">
        <v>0</v>
      </c>
      <c r="DT168">
        <v>0</v>
      </c>
      <c r="DU168">
        <v>0</v>
      </c>
      <c r="DV168">
        <v>0</v>
      </c>
      <c r="DW168">
        <v>0</v>
      </c>
      <c r="DX168">
        <v>0</v>
      </c>
      <c r="DY168">
        <v>0</v>
      </c>
      <c r="DZ168">
        <v>0</v>
      </c>
      <c r="EA168">
        <v>0</v>
      </c>
      <c r="EB168">
        <v>0</v>
      </c>
      <c r="EC168">
        <v>13.298</v>
      </c>
      <c r="ED168">
        <v>95044</v>
      </c>
      <c r="EE168">
        <v>0</v>
      </c>
      <c r="EF168">
        <v>0</v>
      </c>
      <c r="EG168">
        <v>0</v>
      </c>
      <c r="EH168">
        <v>439394</v>
      </c>
      <c r="EI168">
        <v>0</v>
      </c>
      <c r="EJ168">
        <v>0</v>
      </c>
      <c r="EK168">
        <v>21.625</v>
      </c>
      <c r="EL168">
        <v>0</v>
      </c>
      <c r="EM168">
        <v>0.73299999999999998</v>
      </c>
      <c r="EN168">
        <v>0.72500000000000009</v>
      </c>
      <c r="EO168">
        <v>0</v>
      </c>
      <c r="EP168">
        <v>0</v>
      </c>
      <c r="EQ168">
        <v>23.083000000000002</v>
      </c>
      <c r="ER168">
        <v>0</v>
      </c>
      <c r="ES168">
        <v>70.698999999999998</v>
      </c>
      <c r="ET168">
        <v>0</v>
      </c>
      <c r="EV168">
        <v>0</v>
      </c>
      <c r="EW168">
        <v>0</v>
      </c>
      <c r="EX168">
        <v>0</v>
      </c>
      <c r="EZ168">
        <v>5944809</v>
      </c>
      <c r="FA168">
        <v>0</v>
      </c>
      <c r="FB168">
        <v>6225684</v>
      </c>
      <c r="FC168">
        <v>0</v>
      </c>
      <c r="FD168">
        <v>0</v>
      </c>
      <c r="FE168">
        <v>908981</v>
      </c>
      <c r="FF168">
        <v>157687</v>
      </c>
      <c r="FG168">
        <v>7.0629999999999998E-2</v>
      </c>
      <c r="FH168">
        <v>3.1918000000000002E-2</v>
      </c>
      <c r="FI168">
        <v>0</v>
      </c>
      <c r="FJ168">
        <v>0</v>
      </c>
      <c r="FK168">
        <v>993.63900000000001</v>
      </c>
      <c r="FL168">
        <v>7387305</v>
      </c>
      <c r="FM168">
        <v>0</v>
      </c>
      <c r="FN168">
        <v>0</v>
      </c>
      <c r="FO168">
        <v>50490</v>
      </c>
      <c r="FP168">
        <v>0</v>
      </c>
      <c r="FQ168">
        <v>50490</v>
      </c>
      <c r="FR168">
        <v>50490</v>
      </c>
      <c r="FS168">
        <v>0</v>
      </c>
      <c r="FT168">
        <v>0</v>
      </c>
      <c r="FU168">
        <v>0</v>
      </c>
      <c r="FV168">
        <v>0</v>
      </c>
      <c r="FW168">
        <v>0</v>
      </c>
      <c r="FX168">
        <v>0</v>
      </c>
      <c r="FY168">
        <v>0</v>
      </c>
      <c r="GB168">
        <v>43557</v>
      </c>
      <c r="GC168">
        <v>43557</v>
      </c>
      <c r="GD168">
        <v>4.4910000000000005</v>
      </c>
      <c r="GF168">
        <v>0</v>
      </c>
      <c r="GG168">
        <v>0</v>
      </c>
      <c r="GH168">
        <v>0</v>
      </c>
      <c r="GI168">
        <v>0</v>
      </c>
      <c r="GK168">
        <v>0</v>
      </c>
      <c r="GL168">
        <v>0</v>
      </c>
      <c r="GM168">
        <v>0</v>
      </c>
      <c r="GN168">
        <v>0</v>
      </c>
      <c r="GO168">
        <v>0</v>
      </c>
      <c r="GQ168">
        <v>0</v>
      </c>
      <c r="GR168">
        <v>0</v>
      </c>
      <c r="GS168">
        <v>0</v>
      </c>
      <c r="GT168">
        <v>0</v>
      </c>
      <c r="HB168">
        <v>379934357</v>
      </c>
      <c r="HC168">
        <v>3.9798E-2</v>
      </c>
      <c r="HD168">
        <v>94953</v>
      </c>
      <c r="HE168">
        <v>0</v>
      </c>
      <c r="HF168">
        <v>764594</v>
      </c>
      <c r="HG168">
        <v>1243</v>
      </c>
      <c r="HH168">
        <v>161645</v>
      </c>
      <c r="HI168">
        <v>0</v>
      </c>
      <c r="HJ168">
        <v>74967</v>
      </c>
      <c r="HK168">
        <v>833</v>
      </c>
      <c r="HL168">
        <v>313</v>
      </c>
      <c r="HM168">
        <v>0</v>
      </c>
      <c r="HN168">
        <v>0</v>
      </c>
      <c r="HO168">
        <v>0</v>
      </c>
      <c r="HP168">
        <v>0</v>
      </c>
      <c r="HQ168">
        <v>0</v>
      </c>
      <c r="HR168">
        <v>0</v>
      </c>
      <c r="HS168">
        <v>5943390</v>
      </c>
      <c r="HT168">
        <v>157687</v>
      </c>
      <c r="HW168">
        <v>0</v>
      </c>
      <c r="HX168">
        <v>194</v>
      </c>
      <c r="HY168">
        <v>198</v>
      </c>
      <c r="HZ168">
        <v>186</v>
      </c>
      <c r="IA168">
        <v>66</v>
      </c>
      <c r="IB168">
        <v>58</v>
      </c>
      <c r="IC168">
        <v>702</v>
      </c>
      <c r="ID168">
        <v>0</v>
      </c>
      <c r="IE168">
        <v>0</v>
      </c>
      <c r="IF168">
        <v>0</v>
      </c>
      <c r="IG168">
        <v>2</v>
      </c>
      <c r="IH168">
        <v>260.089</v>
      </c>
      <c r="II168">
        <v>0</v>
      </c>
      <c r="IJ168">
        <v>0</v>
      </c>
      <c r="IK168">
        <v>0</v>
      </c>
      <c r="IL168">
        <v>0</v>
      </c>
      <c r="IM168">
        <v>0</v>
      </c>
      <c r="IN168">
        <v>0</v>
      </c>
      <c r="IO168">
        <v>0</v>
      </c>
      <c r="IP168">
        <v>0</v>
      </c>
      <c r="IQ168">
        <v>0</v>
      </c>
      <c r="IR168">
        <v>0</v>
      </c>
      <c r="IS168">
        <v>0</v>
      </c>
      <c r="IT168">
        <v>0</v>
      </c>
      <c r="IU168">
        <v>0</v>
      </c>
      <c r="IV168">
        <v>0</v>
      </c>
      <c r="IW168">
        <v>6215</v>
      </c>
      <c r="IX168">
        <v>0</v>
      </c>
      <c r="IY168">
        <v>0</v>
      </c>
      <c r="IZ168">
        <v>0</v>
      </c>
      <c r="JA168">
        <v>0</v>
      </c>
      <c r="JB168">
        <v>0</v>
      </c>
      <c r="JC168">
        <v>0</v>
      </c>
      <c r="JD168">
        <v>0</v>
      </c>
      <c r="JE168">
        <v>0</v>
      </c>
      <c r="JF168">
        <v>0</v>
      </c>
      <c r="JG168">
        <v>0</v>
      </c>
      <c r="JH168">
        <v>0</v>
      </c>
      <c r="JJ168">
        <v>0</v>
      </c>
      <c r="JK168">
        <v>0</v>
      </c>
      <c r="JL168">
        <v>0</v>
      </c>
      <c r="JM168">
        <v>0</v>
      </c>
      <c r="JO168">
        <v>0</v>
      </c>
      <c r="JP168">
        <v>4.4180000000000001</v>
      </c>
      <c r="JQ168">
        <v>7.3000000000000009E-2</v>
      </c>
      <c r="JR168">
        <v>0</v>
      </c>
      <c r="JS168">
        <v>42746</v>
      </c>
      <c r="JT168">
        <v>811</v>
      </c>
      <c r="JU168">
        <v>0</v>
      </c>
      <c r="JW168">
        <v>0</v>
      </c>
      <c r="JX168">
        <v>0</v>
      </c>
      <c r="JY168">
        <v>0</v>
      </c>
      <c r="JZ168">
        <v>0</v>
      </c>
      <c r="KD168">
        <v>0</v>
      </c>
      <c r="KE168">
        <v>7559</v>
      </c>
      <c r="KG168">
        <v>0</v>
      </c>
      <c r="KH168">
        <v>0</v>
      </c>
      <c r="KI168">
        <v>0</v>
      </c>
      <c r="KJ168">
        <v>2</v>
      </c>
      <c r="KK168">
        <v>0</v>
      </c>
      <c r="KL168">
        <v>1243</v>
      </c>
      <c r="KM168">
        <v>0</v>
      </c>
      <c r="KN168">
        <v>0</v>
      </c>
      <c r="KO168">
        <v>0</v>
      </c>
      <c r="KP168">
        <v>0</v>
      </c>
      <c r="KQ168">
        <v>0</v>
      </c>
      <c r="KS168">
        <v>0</v>
      </c>
      <c r="KT168">
        <v>0</v>
      </c>
      <c r="KU168">
        <v>0</v>
      </c>
      <c r="KW168">
        <v>0</v>
      </c>
      <c r="KX168">
        <v>0</v>
      </c>
      <c r="KY168">
        <v>0</v>
      </c>
      <c r="KZ168">
        <v>0</v>
      </c>
      <c r="LA168">
        <v>0</v>
      </c>
      <c r="LB168">
        <v>0</v>
      </c>
      <c r="LD168">
        <v>0</v>
      </c>
      <c r="LE168">
        <v>0</v>
      </c>
      <c r="LF168">
        <v>0</v>
      </c>
      <c r="LG168">
        <v>0</v>
      </c>
      <c r="LH168">
        <v>0</v>
      </c>
      <c r="LI168">
        <v>0</v>
      </c>
      <c r="LJ168">
        <v>373.79900000000004</v>
      </c>
      <c r="LK168">
        <v>2</v>
      </c>
      <c r="LL168">
        <v>67080</v>
      </c>
      <c r="LM168">
        <v>7887</v>
      </c>
      <c r="LN168">
        <v>0</v>
      </c>
      <c r="LO168">
        <v>0</v>
      </c>
      <c r="LP168">
        <v>0</v>
      </c>
      <c r="LQ168">
        <v>0</v>
      </c>
      <c r="LR168">
        <v>0</v>
      </c>
      <c r="LS168">
        <v>0</v>
      </c>
      <c r="LT168">
        <v>0</v>
      </c>
      <c r="LU168">
        <v>0</v>
      </c>
      <c r="LV168">
        <v>0</v>
      </c>
      <c r="LW168">
        <v>0</v>
      </c>
      <c r="LX168">
        <v>0</v>
      </c>
      <c r="LY168">
        <v>0</v>
      </c>
      <c r="LZ168">
        <v>0</v>
      </c>
      <c r="MA168">
        <v>0</v>
      </c>
      <c r="MB168">
        <v>0</v>
      </c>
      <c r="MC168">
        <v>0</v>
      </c>
      <c r="MD168">
        <v>0</v>
      </c>
      <c r="ME168">
        <v>0</v>
      </c>
      <c r="MF168">
        <v>0</v>
      </c>
      <c r="MG168">
        <v>7105011</v>
      </c>
      <c r="MH168">
        <v>0</v>
      </c>
      <c r="MI168">
        <v>0</v>
      </c>
      <c r="MJ168">
        <v>0</v>
      </c>
      <c r="MK168">
        <v>0</v>
      </c>
      <c r="ML168">
        <v>0</v>
      </c>
    </row>
    <row r="169" spans="1:350" customFormat="1" x14ac:dyDescent="0.3">
      <c r="A169">
        <v>45755</v>
      </c>
      <c r="B169" s="4">
        <v>227806</v>
      </c>
      <c r="C169">
        <v>9</v>
      </c>
      <c r="D169">
        <v>2026</v>
      </c>
      <c r="E169">
        <v>6215</v>
      </c>
      <c r="F169">
        <v>0</v>
      </c>
      <c r="G169">
        <v>512.48300000000006</v>
      </c>
      <c r="H169">
        <v>314.31700000000001</v>
      </c>
      <c r="I169">
        <v>314.31700000000001</v>
      </c>
      <c r="J169">
        <v>512.48300000000006</v>
      </c>
      <c r="K169">
        <v>0</v>
      </c>
      <c r="L169">
        <v>6215</v>
      </c>
      <c r="M169">
        <v>0</v>
      </c>
      <c r="N169">
        <v>0</v>
      </c>
      <c r="P169">
        <v>497.41700000000003</v>
      </c>
      <c r="Q169">
        <v>0</v>
      </c>
      <c r="R169">
        <v>234353</v>
      </c>
      <c r="S169">
        <v>471.13900000000001</v>
      </c>
      <c r="U169">
        <v>0</v>
      </c>
      <c r="V169">
        <v>17.317</v>
      </c>
      <c r="W169">
        <v>10763</v>
      </c>
      <c r="X169">
        <v>10763</v>
      </c>
      <c r="Z169">
        <v>0</v>
      </c>
      <c r="AC169">
        <v>0</v>
      </c>
      <c r="AD169" t="s">
        <v>427</v>
      </c>
      <c r="AE169">
        <v>0</v>
      </c>
      <c r="AH169">
        <v>0</v>
      </c>
      <c r="AI169">
        <v>0</v>
      </c>
      <c r="AJ169">
        <v>6215</v>
      </c>
      <c r="AK169" t="s">
        <v>753</v>
      </c>
      <c r="AL169" t="s">
        <v>585</v>
      </c>
      <c r="AM169">
        <v>0</v>
      </c>
      <c r="AN169">
        <v>0</v>
      </c>
      <c r="AO169">
        <v>0</v>
      </c>
      <c r="AP169">
        <v>0</v>
      </c>
      <c r="AQ169">
        <v>0</v>
      </c>
      <c r="AS169">
        <v>0</v>
      </c>
      <c r="AT169">
        <v>0</v>
      </c>
      <c r="AU169">
        <v>0</v>
      </c>
      <c r="AV169">
        <v>0</v>
      </c>
      <c r="AW169">
        <v>10299725</v>
      </c>
      <c r="AX169">
        <v>10231475</v>
      </c>
      <c r="AY169">
        <v>0</v>
      </c>
      <c r="AZ169">
        <v>234353</v>
      </c>
      <c r="BA169">
        <v>0</v>
      </c>
      <c r="BB169">
        <v>1700</v>
      </c>
      <c r="BC169">
        <v>1690</v>
      </c>
      <c r="BD169">
        <v>4</v>
      </c>
      <c r="BE169">
        <v>11</v>
      </c>
      <c r="BF169">
        <v>8714684</v>
      </c>
      <c r="BG169">
        <v>0</v>
      </c>
      <c r="BJ169">
        <v>0</v>
      </c>
      <c r="BK169">
        <v>0</v>
      </c>
      <c r="BL169">
        <v>0</v>
      </c>
      <c r="BM169">
        <v>0</v>
      </c>
      <c r="BN169">
        <v>0</v>
      </c>
      <c r="BO169">
        <v>0</v>
      </c>
      <c r="BP169">
        <v>0</v>
      </c>
      <c r="BQ169">
        <v>874</v>
      </c>
      <c r="BS169">
        <v>0</v>
      </c>
      <c r="BT169">
        <v>0</v>
      </c>
      <c r="BU169">
        <v>0</v>
      </c>
      <c r="BV169">
        <v>0</v>
      </c>
      <c r="BW169">
        <v>0</v>
      </c>
      <c r="BY169">
        <v>0</v>
      </c>
      <c r="CA169">
        <v>0</v>
      </c>
      <c r="CB169">
        <v>0</v>
      </c>
      <c r="CC169">
        <v>0</v>
      </c>
      <c r="CD169">
        <v>0</v>
      </c>
      <c r="CE169">
        <v>0</v>
      </c>
      <c r="CF169">
        <v>0</v>
      </c>
      <c r="CG169">
        <v>0</v>
      </c>
      <c r="CH169">
        <v>81583</v>
      </c>
      <c r="CI169">
        <v>0</v>
      </c>
      <c r="CJ169">
        <v>4</v>
      </c>
      <c r="CK169">
        <v>0</v>
      </c>
      <c r="CL169">
        <v>0</v>
      </c>
      <c r="CN169">
        <v>0</v>
      </c>
      <c r="CO169">
        <v>1</v>
      </c>
      <c r="CP169">
        <v>8.7000000000000008E-2</v>
      </c>
      <c r="CQ169">
        <v>0</v>
      </c>
      <c r="CR169">
        <v>512.48300000000006</v>
      </c>
      <c r="CS169">
        <v>0</v>
      </c>
      <c r="CT169">
        <v>0</v>
      </c>
      <c r="CU169">
        <v>0</v>
      </c>
      <c r="CV169">
        <v>0</v>
      </c>
      <c r="CW169">
        <v>0</v>
      </c>
      <c r="CX169">
        <v>0</v>
      </c>
      <c r="CY169">
        <v>0</v>
      </c>
      <c r="CZ169">
        <v>0</v>
      </c>
      <c r="DB169">
        <v>1953480</v>
      </c>
      <c r="DC169">
        <v>0</v>
      </c>
      <c r="DD169">
        <v>0</v>
      </c>
      <c r="DE169">
        <v>495802</v>
      </c>
      <c r="DF169">
        <v>503320</v>
      </c>
      <c r="DG169">
        <v>79.775000000000006</v>
      </c>
      <c r="DH169">
        <v>0</v>
      </c>
      <c r="DI169">
        <v>1303</v>
      </c>
      <c r="DK169">
        <v>3676</v>
      </c>
      <c r="DL169">
        <v>0</v>
      </c>
      <c r="DM169">
        <v>5003566</v>
      </c>
      <c r="DN169">
        <v>13322</v>
      </c>
      <c r="DO169">
        <v>0</v>
      </c>
      <c r="DP169">
        <v>0</v>
      </c>
      <c r="DQ169">
        <v>0</v>
      </c>
      <c r="DR169">
        <v>0</v>
      </c>
      <c r="DS169">
        <v>0</v>
      </c>
      <c r="DT169">
        <v>0</v>
      </c>
      <c r="DU169">
        <v>0</v>
      </c>
      <c r="DV169">
        <v>0</v>
      </c>
      <c r="DW169">
        <v>0</v>
      </c>
      <c r="DX169">
        <v>0</v>
      </c>
      <c r="DY169">
        <v>0</v>
      </c>
      <c r="DZ169">
        <v>0</v>
      </c>
      <c r="EA169">
        <v>0.27900000000000003</v>
      </c>
      <c r="EB169">
        <v>0</v>
      </c>
      <c r="EC169">
        <v>15.15</v>
      </c>
      <c r="ED169">
        <v>108281</v>
      </c>
      <c r="EE169">
        <v>0</v>
      </c>
      <c r="EF169">
        <v>0</v>
      </c>
      <c r="EG169">
        <v>0</v>
      </c>
      <c r="EH169">
        <v>163529</v>
      </c>
      <c r="EI169">
        <v>4745078</v>
      </c>
      <c r="EJ169">
        <v>190.87200000000001</v>
      </c>
      <c r="EK169">
        <v>5.0790000000000006</v>
      </c>
      <c r="EL169">
        <v>0</v>
      </c>
      <c r="EM169">
        <v>0</v>
      </c>
      <c r="EN169">
        <v>1.9360000000000002</v>
      </c>
      <c r="EO169">
        <v>0</v>
      </c>
      <c r="EP169">
        <v>0</v>
      </c>
      <c r="EQ169">
        <v>198.166</v>
      </c>
      <c r="ER169">
        <v>0</v>
      </c>
      <c r="ES169">
        <v>26.312000000000001</v>
      </c>
      <c r="ET169">
        <v>0</v>
      </c>
      <c r="EV169">
        <v>0</v>
      </c>
      <c r="EW169">
        <v>0</v>
      </c>
      <c r="EX169">
        <v>0</v>
      </c>
      <c r="EZ169">
        <v>8726217</v>
      </c>
      <c r="FA169">
        <v>0</v>
      </c>
      <c r="FB169">
        <v>8947237</v>
      </c>
      <c r="FC169">
        <v>0</v>
      </c>
      <c r="FD169">
        <v>0</v>
      </c>
      <c r="FE169">
        <v>1282734</v>
      </c>
      <c r="FF169">
        <v>222524</v>
      </c>
      <c r="FG169">
        <v>7.0629999999999998E-2</v>
      </c>
      <c r="FH169">
        <v>3.1918000000000002E-2</v>
      </c>
      <c r="FI169">
        <v>0</v>
      </c>
      <c r="FJ169">
        <v>0</v>
      </c>
      <c r="FK169">
        <v>1402.202</v>
      </c>
      <c r="FL169">
        <v>10534078</v>
      </c>
      <c r="FM169">
        <v>0</v>
      </c>
      <c r="FN169">
        <v>0</v>
      </c>
      <c r="FO169">
        <v>0</v>
      </c>
      <c r="FP169">
        <v>0</v>
      </c>
      <c r="FQ169">
        <v>0</v>
      </c>
      <c r="FR169">
        <v>0</v>
      </c>
      <c r="FS169">
        <v>0</v>
      </c>
      <c r="FT169">
        <v>0</v>
      </c>
      <c r="FU169">
        <v>0</v>
      </c>
      <c r="FV169">
        <v>0</v>
      </c>
      <c r="FW169">
        <v>0</v>
      </c>
      <c r="FX169">
        <v>0</v>
      </c>
      <c r="FY169">
        <v>0</v>
      </c>
      <c r="GB169">
        <v>0</v>
      </c>
      <c r="GC169">
        <v>0</v>
      </c>
      <c r="GD169">
        <v>0</v>
      </c>
      <c r="GF169">
        <v>0</v>
      </c>
      <c r="GG169">
        <v>0</v>
      </c>
      <c r="GH169">
        <v>0</v>
      </c>
      <c r="GI169">
        <v>0</v>
      </c>
      <c r="GK169">
        <v>0</v>
      </c>
      <c r="GL169">
        <v>0</v>
      </c>
      <c r="GM169">
        <v>0</v>
      </c>
      <c r="GN169">
        <v>0</v>
      </c>
      <c r="GO169">
        <v>0</v>
      </c>
      <c r="GQ169">
        <v>0</v>
      </c>
      <c r="GR169">
        <v>0</v>
      </c>
      <c r="GS169">
        <v>0</v>
      </c>
      <c r="GT169">
        <v>0</v>
      </c>
      <c r="HB169">
        <v>379934357</v>
      </c>
      <c r="HC169">
        <v>3.9798E-2</v>
      </c>
      <c r="HD169">
        <v>81583</v>
      </c>
      <c r="HE169">
        <v>0</v>
      </c>
      <c r="HF169">
        <v>422442</v>
      </c>
      <c r="HG169">
        <v>10566</v>
      </c>
      <c r="HH169">
        <v>5884</v>
      </c>
      <c r="HI169">
        <v>0</v>
      </c>
      <c r="HJ169">
        <v>613886</v>
      </c>
      <c r="HK169">
        <v>3672</v>
      </c>
      <c r="HL169">
        <v>2429</v>
      </c>
      <c r="HM169">
        <v>5000</v>
      </c>
      <c r="HN169">
        <v>170755</v>
      </c>
      <c r="HO169">
        <v>0</v>
      </c>
      <c r="HP169">
        <v>124766</v>
      </c>
      <c r="HQ169">
        <v>0</v>
      </c>
      <c r="HR169">
        <v>0</v>
      </c>
      <c r="HS169">
        <v>8712884</v>
      </c>
      <c r="HT169">
        <v>222524</v>
      </c>
      <c r="HW169">
        <v>0</v>
      </c>
      <c r="HX169">
        <v>6</v>
      </c>
      <c r="HY169">
        <v>6</v>
      </c>
      <c r="HZ169">
        <v>7</v>
      </c>
      <c r="IA169">
        <v>8</v>
      </c>
      <c r="IB169">
        <v>266</v>
      </c>
      <c r="IC169">
        <v>293</v>
      </c>
      <c r="ID169">
        <v>5</v>
      </c>
      <c r="IE169">
        <v>0</v>
      </c>
      <c r="IF169">
        <v>0</v>
      </c>
      <c r="IG169">
        <v>17</v>
      </c>
      <c r="IH169">
        <v>9.4670000000000005</v>
      </c>
      <c r="II169">
        <v>453.69400000000002</v>
      </c>
      <c r="IJ169">
        <v>17.317</v>
      </c>
      <c r="IK169">
        <v>418.25</v>
      </c>
      <c r="IL169">
        <v>1</v>
      </c>
      <c r="IM169">
        <v>0</v>
      </c>
      <c r="IN169">
        <v>0</v>
      </c>
      <c r="IO169">
        <v>1</v>
      </c>
      <c r="IP169">
        <v>871.94400000000007</v>
      </c>
      <c r="IQ169">
        <v>17.317</v>
      </c>
      <c r="IR169">
        <v>10763</v>
      </c>
      <c r="IS169">
        <v>115019</v>
      </c>
      <c r="IT169">
        <v>5000</v>
      </c>
      <c r="IU169">
        <v>0</v>
      </c>
      <c r="IV169">
        <v>0</v>
      </c>
      <c r="IW169">
        <v>6215</v>
      </c>
      <c r="IX169">
        <v>0</v>
      </c>
      <c r="IY169">
        <v>0</v>
      </c>
      <c r="IZ169">
        <v>239785</v>
      </c>
      <c r="JA169">
        <v>6215</v>
      </c>
      <c r="JB169">
        <v>3</v>
      </c>
      <c r="JC169">
        <v>46375</v>
      </c>
      <c r="JD169">
        <v>7</v>
      </c>
      <c r="JE169">
        <v>84616</v>
      </c>
      <c r="JF169">
        <v>6</v>
      </c>
      <c r="JG169">
        <v>36264</v>
      </c>
      <c r="JH169">
        <v>3500</v>
      </c>
      <c r="JJ169">
        <v>0</v>
      </c>
      <c r="JK169">
        <v>0</v>
      </c>
      <c r="JL169">
        <v>0</v>
      </c>
      <c r="JM169">
        <v>0</v>
      </c>
      <c r="JO169">
        <v>0</v>
      </c>
      <c r="JP169">
        <v>0</v>
      </c>
      <c r="JQ169">
        <v>0</v>
      </c>
      <c r="JR169">
        <v>0</v>
      </c>
      <c r="JS169">
        <v>0</v>
      </c>
      <c r="JT169">
        <v>0</v>
      </c>
      <c r="JU169">
        <v>1740</v>
      </c>
      <c r="JW169">
        <v>0</v>
      </c>
      <c r="JX169">
        <v>0</v>
      </c>
      <c r="JY169">
        <v>0</v>
      </c>
      <c r="JZ169">
        <v>0</v>
      </c>
      <c r="KD169">
        <v>1740</v>
      </c>
      <c r="KE169">
        <v>7559</v>
      </c>
      <c r="KG169">
        <v>0</v>
      </c>
      <c r="KH169">
        <v>0</v>
      </c>
      <c r="KI169">
        <v>0</v>
      </c>
      <c r="KJ169">
        <v>8</v>
      </c>
      <c r="KK169">
        <v>9</v>
      </c>
      <c r="KL169">
        <v>4972</v>
      </c>
      <c r="KM169">
        <v>5594</v>
      </c>
      <c r="KN169">
        <v>0</v>
      </c>
      <c r="KO169">
        <v>0</v>
      </c>
      <c r="KP169">
        <v>0</v>
      </c>
      <c r="KQ169">
        <v>0</v>
      </c>
      <c r="KS169">
        <v>0</v>
      </c>
      <c r="KT169">
        <v>0</v>
      </c>
      <c r="KU169">
        <v>0</v>
      </c>
      <c r="KW169">
        <v>0</v>
      </c>
      <c r="KX169">
        <v>0</v>
      </c>
      <c r="KY169">
        <v>0</v>
      </c>
      <c r="KZ169">
        <v>0</v>
      </c>
      <c r="LA169">
        <v>0</v>
      </c>
      <c r="LB169">
        <v>0</v>
      </c>
      <c r="LD169">
        <v>0</v>
      </c>
      <c r="LE169">
        <v>0</v>
      </c>
      <c r="LF169">
        <v>0</v>
      </c>
      <c r="LG169">
        <v>0</v>
      </c>
      <c r="LH169">
        <v>0</v>
      </c>
      <c r="LI169">
        <v>0</v>
      </c>
      <c r="LJ169">
        <v>481.80700000000002</v>
      </c>
      <c r="LK169">
        <v>18</v>
      </c>
      <c r="LL169">
        <v>603720</v>
      </c>
      <c r="LM169">
        <v>10166</v>
      </c>
      <c r="LN169">
        <v>0</v>
      </c>
      <c r="LO169">
        <v>0</v>
      </c>
      <c r="LP169">
        <v>0</v>
      </c>
      <c r="LQ169">
        <v>0</v>
      </c>
      <c r="LR169">
        <v>0</v>
      </c>
      <c r="LS169">
        <v>0</v>
      </c>
      <c r="LT169">
        <v>0</v>
      </c>
      <c r="LU169">
        <v>0</v>
      </c>
      <c r="LV169">
        <v>0</v>
      </c>
      <c r="LW169">
        <v>0</v>
      </c>
      <c r="LX169">
        <v>0</v>
      </c>
      <c r="LY169">
        <v>0</v>
      </c>
      <c r="LZ169">
        <v>0</v>
      </c>
      <c r="MA169">
        <v>0</v>
      </c>
      <c r="MB169">
        <v>0</v>
      </c>
      <c r="MC169">
        <v>0</v>
      </c>
      <c r="MD169">
        <v>0</v>
      </c>
      <c r="ME169">
        <v>0</v>
      </c>
      <c r="MF169">
        <v>0</v>
      </c>
      <c r="MG169">
        <v>10299725</v>
      </c>
      <c r="MH169">
        <v>0</v>
      </c>
      <c r="MI169">
        <v>0</v>
      </c>
      <c r="MJ169">
        <v>0</v>
      </c>
      <c r="MK169">
        <v>0</v>
      </c>
      <c r="ML169">
        <v>0</v>
      </c>
    </row>
    <row r="170" spans="1:350" customFormat="1" x14ac:dyDescent="0.3">
      <c r="A170">
        <v>45755</v>
      </c>
      <c r="B170" s="4">
        <v>227814</v>
      </c>
      <c r="C170">
        <v>9</v>
      </c>
      <c r="D170">
        <v>2026</v>
      </c>
      <c r="E170">
        <v>6215</v>
      </c>
      <c r="F170">
        <v>0</v>
      </c>
      <c r="G170">
        <v>346.48500000000001</v>
      </c>
      <c r="H170">
        <v>340.327</v>
      </c>
      <c r="I170">
        <v>340.327</v>
      </c>
      <c r="J170">
        <v>346.48500000000001</v>
      </c>
      <c r="K170">
        <v>0</v>
      </c>
      <c r="L170">
        <v>6215</v>
      </c>
      <c r="M170">
        <v>0</v>
      </c>
      <c r="N170">
        <v>0</v>
      </c>
      <c r="P170">
        <v>345.93200000000002</v>
      </c>
      <c r="Q170">
        <v>0</v>
      </c>
      <c r="R170">
        <v>162982</v>
      </c>
      <c r="S170">
        <v>471.13900000000001</v>
      </c>
      <c r="U170">
        <v>0</v>
      </c>
      <c r="V170">
        <v>32.932000000000002</v>
      </c>
      <c r="W170">
        <v>20467</v>
      </c>
      <c r="X170">
        <v>20467</v>
      </c>
      <c r="Z170">
        <v>0</v>
      </c>
      <c r="AC170">
        <v>0</v>
      </c>
      <c r="AD170" t="s">
        <v>427</v>
      </c>
      <c r="AE170">
        <v>0</v>
      </c>
      <c r="AH170">
        <v>0</v>
      </c>
      <c r="AI170">
        <v>0</v>
      </c>
      <c r="AJ170">
        <v>6215</v>
      </c>
      <c r="AK170" t="s">
        <v>753</v>
      </c>
      <c r="AL170" t="s">
        <v>586</v>
      </c>
      <c r="AM170">
        <v>0</v>
      </c>
      <c r="AN170">
        <v>0</v>
      </c>
      <c r="AO170">
        <v>0</v>
      </c>
      <c r="AP170">
        <v>0</v>
      </c>
      <c r="AQ170">
        <v>0</v>
      </c>
      <c r="AS170">
        <v>0</v>
      </c>
      <c r="AT170">
        <v>0</v>
      </c>
      <c r="AU170">
        <v>0</v>
      </c>
      <c r="AV170">
        <v>0</v>
      </c>
      <c r="AW170">
        <v>3273449</v>
      </c>
      <c r="AX170">
        <v>3218741</v>
      </c>
      <c r="AY170">
        <v>0</v>
      </c>
      <c r="AZ170">
        <v>162982</v>
      </c>
      <c r="BA170">
        <v>1</v>
      </c>
      <c r="BB170">
        <v>0</v>
      </c>
      <c r="BC170">
        <v>0</v>
      </c>
      <c r="BD170">
        <v>0</v>
      </c>
      <c r="BE170">
        <v>0</v>
      </c>
      <c r="BF170">
        <v>2881926</v>
      </c>
      <c r="BG170">
        <v>0</v>
      </c>
      <c r="BJ170">
        <v>0</v>
      </c>
      <c r="BK170">
        <v>0</v>
      </c>
      <c r="BL170">
        <v>0</v>
      </c>
      <c r="BM170">
        <v>0</v>
      </c>
      <c r="BN170">
        <v>0</v>
      </c>
      <c r="BO170">
        <v>0</v>
      </c>
      <c r="BP170">
        <v>0</v>
      </c>
      <c r="BQ170">
        <v>869</v>
      </c>
      <c r="BS170">
        <v>0</v>
      </c>
      <c r="BT170">
        <v>0</v>
      </c>
      <c r="BU170">
        <v>0</v>
      </c>
      <c r="BV170">
        <v>0</v>
      </c>
      <c r="BW170">
        <v>0</v>
      </c>
      <c r="BY170">
        <v>0</v>
      </c>
      <c r="CA170">
        <v>0</v>
      </c>
      <c r="CB170">
        <v>0</v>
      </c>
      <c r="CC170">
        <v>0</v>
      </c>
      <c r="CD170">
        <v>0</v>
      </c>
      <c r="CE170">
        <v>0</v>
      </c>
      <c r="CF170">
        <v>0</v>
      </c>
      <c r="CG170">
        <v>0</v>
      </c>
      <c r="CH170">
        <v>55158</v>
      </c>
      <c r="CI170">
        <v>0</v>
      </c>
      <c r="CJ170">
        <v>4</v>
      </c>
      <c r="CK170">
        <v>0</v>
      </c>
      <c r="CL170">
        <v>0</v>
      </c>
      <c r="CN170">
        <v>0</v>
      </c>
      <c r="CO170">
        <v>1</v>
      </c>
      <c r="CP170">
        <v>0</v>
      </c>
      <c r="CQ170">
        <v>0</v>
      </c>
      <c r="CR170">
        <v>346.48500000000001</v>
      </c>
      <c r="CS170">
        <v>0</v>
      </c>
      <c r="CT170">
        <v>0</v>
      </c>
      <c r="CU170">
        <v>0</v>
      </c>
      <c r="CV170">
        <v>0</v>
      </c>
      <c r="CW170">
        <v>0</v>
      </c>
      <c r="CX170">
        <v>0</v>
      </c>
      <c r="CY170">
        <v>0</v>
      </c>
      <c r="CZ170">
        <v>0</v>
      </c>
      <c r="DB170">
        <v>2115132</v>
      </c>
      <c r="DC170">
        <v>0</v>
      </c>
      <c r="DD170">
        <v>0</v>
      </c>
      <c r="DE170">
        <v>43427</v>
      </c>
      <c r="DF170">
        <v>43427</v>
      </c>
      <c r="DG170">
        <v>6.9880000000000004</v>
      </c>
      <c r="DH170">
        <v>0</v>
      </c>
      <c r="DI170">
        <v>0</v>
      </c>
      <c r="DK170">
        <v>3601</v>
      </c>
      <c r="DL170">
        <v>0</v>
      </c>
      <c r="DM170">
        <v>169061</v>
      </c>
      <c r="DN170">
        <v>450</v>
      </c>
      <c r="DO170">
        <v>0</v>
      </c>
      <c r="DP170">
        <v>0</v>
      </c>
      <c r="DQ170">
        <v>0</v>
      </c>
      <c r="DR170">
        <v>0</v>
      </c>
      <c r="DS170">
        <v>0</v>
      </c>
      <c r="DT170">
        <v>0</v>
      </c>
      <c r="DU170">
        <v>0</v>
      </c>
      <c r="DV170">
        <v>0</v>
      </c>
      <c r="DW170">
        <v>0</v>
      </c>
      <c r="DX170">
        <v>0</v>
      </c>
      <c r="DY170">
        <v>0</v>
      </c>
      <c r="DZ170">
        <v>0</v>
      </c>
      <c r="EA170">
        <v>0</v>
      </c>
      <c r="EB170">
        <v>0</v>
      </c>
      <c r="EC170">
        <v>7.11</v>
      </c>
      <c r="ED170">
        <v>50817</v>
      </c>
      <c r="EE170">
        <v>0</v>
      </c>
      <c r="EF170">
        <v>0</v>
      </c>
      <c r="EG170">
        <v>0</v>
      </c>
      <c r="EH170">
        <v>118694</v>
      </c>
      <c r="EI170">
        <v>0</v>
      </c>
      <c r="EJ170">
        <v>0</v>
      </c>
      <c r="EK170">
        <v>5.8460000000000001</v>
      </c>
      <c r="EL170">
        <v>0</v>
      </c>
      <c r="EM170">
        <v>0</v>
      </c>
      <c r="EN170">
        <v>0.312</v>
      </c>
      <c r="EO170">
        <v>0</v>
      </c>
      <c r="EP170">
        <v>0</v>
      </c>
      <c r="EQ170">
        <v>6.1580000000000004</v>
      </c>
      <c r="ER170">
        <v>0</v>
      </c>
      <c r="ES170">
        <v>19.098000000000003</v>
      </c>
      <c r="ET170">
        <v>0</v>
      </c>
      <c r="EV170">
        <v>0</v>
      </c>
      <c r="EW170">
        <v>0</v>
      </c>
      <c r="EX170">
        <v>0</v>
      </c>
      <c r="EZ170">
        <v>2720956</v>
      </c>
      <c r="FA170">
        <v>0</v>
      </c>
      <c r="FB170">
        <v>2883488</v>
      </c>
      <c r="FC170">
        <v>0</v>
      </c>
      <c r="FD170">
        <v>0</v>
      </c>
      <c r="FE170">
        <v>424197</v>
      </c>
      <c r="FF170">
        <v>73588</v>
      </c>
      <c r="FG170">
        <v>7.0629999999999998E-2</v>
      </c>
      <c r="FH170">
        <v>3.1918000000000002E-2</v>
      </c>
      <c r="FI170">
        <v>0</v>
      </c>
      <c r="FJ170">
        <v>0</v>
      </c>
      <c r="FK170">
        <v>463.70500000000004</v>
      </c>
      <c r="FL170">
        <v>3436431</v>
      </c>
      <c r="FM170">
        <v>0</v>
      </c>
      <c r="FN170">
        <v>0</v>
      </c>
      <c r="FO170">
        <v>0</v>
      </c>
      <c r="FP170">
        <v>0</v>
      </c>
      <c r="FQ170">
        <v>0</v>
      </c>
      <c r="FR170">
        <v>0</v>
      </c>
      <c r="FS170">
        <v>0</v>
      </c>
      <c r="FT170">
        <v>0</v>
      </c>
      <c r="FU170">
        <v>0</v>
      </c>
      <c r="FV170">
        <v>0</v>
      </c>
      <c r="FW170">
        <v>0</v>
      </c>
      <c r="FX170">
        <v>0</v>
      </c>
      <c r="FY170">
        <v>0</v>
      </c>
      <c r="GB170">
        <v>0</v>
      </c>
      <c r="GC170">
        <v>0</v>
      </c>
      <c r="GD170">
        <v>0</v>
      </c>
      <c r="GF170">
        <v>0</v>
      </c>
      <c r="GG170">
        <v>0</v>
      </c>
      <c r="GH170">
        <v>0</v>
      </c>
      <c r="GI170">
        <v>0</v>
      </c>
      <c r="GK170">
        <v>0</v>
      </c>
      <c r="GL170">
        <v>0</v>
      </c>
      <c r="GM170">
        <v>0</v>
      </c>
      <c r="GN170">
        <v>0</v>
      </c>
      <c r="GO170">
        <v>0</v>
      </c>
      <c r="GQ170">
        <v>0</v>
      </c>
      <c r="GR170">
        <v>0</v>
      </c>
      <c r="GS170">
        <v>0</v>
      </c>
      <c r="GT170">
        <v>0</v>
      </c>
      <c r="HB170">
        <v>379934357</v>
      </c>
      <c r="HC170">
        <v>3.9798E-2</v>
      </c>
      <c r="HD170">
        <v>55158</v>
      </c>
      <c r="HE170">
        <v>0</v>
      </c>
      <c r="HF170">
        <v>457399</v>
      </c>
      <c r="HG170">
        <v>622</v>
      </c>
      <c r="HH170">
        <v>13718</v>
      </c>
      <c r="HI170">
        <v>0</v>
      </c>
      <c r="HJ170">
        <v>40650</v>
      </c>
      <c r="HK170">
        <v>1147</v>
      </c>
      <c r="HL170">
        <v>865</v>
      </c>
      <c r="HM170">
        <v>21000</v>
      </c>
      <c r="HN170">
        <v>0</v>
      </c>
      <c r="HO170">
        <v>0</v>
      </c>
      <c r="HP170">
        <v>0</v>
      </c>
      <c r="HQ170">
        <v>0</v>
      </c>
      <c r="HR170">
        <v>0</v>
      </c>
      <c r="HS170">
        <v>2720506</v>
      </c>
      <c r="HT170">
        <v>73588</v>
      </c>
      <c r="HW170">
        <v>0</v>
      </c>
      <c r="HX170">
        <v>10</v>
      </c>
      <c r="HY170">
        <v>6</v>
      </c>
      <c r="HZ170">
        <v>9</v>
      </c>
      <c r="IA170">
        <v>3</v>
      </c>
      <c r="IB170">
        <v>1</v>
      </c>
      <c r="IC170">
        <v>29</v>
      </c>
      <c r="ID170">
        <v>0</v>
      </c>
      <c r="IE170">
        <v>0</v>
      </c>
      <c r="IF170">
        <v>0</v>
      </c>
      <c r="IG170">
        <v>1</v>
      </c>
      <c r="IH170">
        <v>22.072000000000003</v>
      </c>
      <c r="II170">
        <v>0</v>
      </c>
      <c r="IJ170">
        <v>32.932000000000002</v>
      </c>
      <c r="IK170">
        <v>0</v>
      </c>
      <c r="IL170">
        <v>0</v>
      </c>
      <c r="IM170">
        <v>7</v>
      </c>
      <c r="IN170">
        <v>0</v>
      </c>
      <c r="IO170">
        <v>7</v>
      </c>
      <c r="IP170">
        <v>0</v>
      </c>
      <c r="IQ170">
        <v>32.932000000000002</v>
      </c>
      <c r="IR170">
        <v>20467</v>
      </c>
      <c r="IS170">
        <v>0</v>
      </c>
      <c r="IT170">
        <v>0</v>
      </c>
      <c r="IU170">
        <v>21000</v>
      </c>
      <c r="IV170">
        <v>0</v>
      </c>
      <c r="IW170">
        <v>6215</v>
      </c>
      <c r="IX170">
        <v>0</v>
      </c>
      <c r="IY170">
        <v>0</v>
      </c>
      <c r="IZ170">
        <v>0</v>
      </c>
      <c r="JA170">
        <v>0</v>
      </c>
      <c r="JB170">
        <v>0</v>
      </c>
      <c r="JC170">
        <v>0</v>
      </c>
      <c r="JD170">
        <v>0</v>
      </c>
      <c r="JE170">
        <v>0</v>
      </c>
      <c r="JF170">
        <v>0</v>
      </c>
      <c r="JG170">
        <v>0</v>
      </c>
      <c r="JH170">
        <v>0</v>
      </c>
      <c r="JJ170">
        <v>0</v>
      </c>
      <c r="JK170">
        <v>0</v>
      </c>
      <c r="JL170">
        <v>0</v>
      </c>
      <c r="JM170">
        <v>0</v>
      </c>
      <c r="JO170">
        <v>0</v>
      </c>
      <c r="JP170">
        <v>0</v>
      </c>
      <c r="JQ170">
        <v>0</v>
      </c>
      <c r="JR170">
        <v>0</v>
      </c>
      <c r="JS170">
        <v>0</v>
      </c>
      <c r="JT170">
        <v>0</v>
      </c>
      <c r="JU170">
        <v>0</v>
      </c>
      <c r="JW170">
        <v>0</v>
      </c>
      <c r="JX170">
        <v>0</v>
      </c>
      <c r="JY170">
        <v>0</v>
      </c>
      <c r="JZ170">
        <v>0</v>
      </c>
      <c r="KD170">
        <v>0</v>
      </c>
      <c r="KE170">
        <v>7559</v>
      </c>
      <c r="KG170">
        <v>0</v>
      </c>
      <c r="KH170">
        <v>0</v>
      </c>
      <c r="KI170">
        <v>0</v>
      </c>
      <c r="KJ170">
        <v>0</v>
      </c>
      <c r="KK170">
        <v>1</v>
      </c>
      <c r="KL170">
        <v>0</v>
      </c>
      <c r="KM170">
        <v>622</v>
      </c>
      <c r="KN170">
        <v>0</v>
      </c>
      <c r="KO170">
        <v>0</v>
      </c>
      <c r="KP170">
        <v>0</v>
      </c>
      <c r="KQ170">
        <v>0</v>
      </c>
      <c r="KS170">
        <v>0</v>
      </c>
      <c r="KT170">
        <v>0</v>
      </c>
      <c r="KU170">
        <v>0</v>
      </c>
      <c r="KW170">
        <v>0</v>
      </c>
      <c r="KX170">
        <v>0</v>
      </c>
      <c r="KY170">
        <v>0</v>
      </c>
      <c r="KZ170">
        <v>0</v>
      </c>
      <c r="LA170">
        <v>0</v>
      </c>
      <c r="LB170">
        <v>0</v>
      </c>
      <c r="LD170">
        <v>0</v>
      </c>
      <c r="LE170">
        <v>0</v>
      </c>
      <c r="LF170">
        <v>0</v>
      </c>
      <c r="LG170">
        <v>0</v>
      </c>
      <c r="LH170">
        <v>0</v>
      </c>
      <c r="LI170">
        <v>0</v>
      </c>
      <c r="LJ170">
        <v>336.98500000000001</v>
      </c>
      <c r="LK170">
        <v>1</v>
      </c>
      <c r="LL170">
        <v>33540</v>
      </c>
      <c r="LM170">
        <v>7110</v>
      </c>
      <c r="LN170">
        <v>0</v>
      </c>
      <c r="LO170">
        <v>0</v>
      </c>
      <c r="LP170">
        <v>0</v>
      </c>
      <c r="LQ170">
        <v>0</v>
      </c>
      <c r="LR170">
        <v>0</v>
      </c>
      <c r="LS170">
        <v>0</v>
      </c>
      <c r="LT170">
        <v>0</v>
      </c>
      <c r="LU170">
        <v>0</v>
      </c>
      <c r="LV170">
        <v>0</v>
      </c>
      <c r="LW170">
        <v>0</v>
      </c>
      <c r="LX170">
        <v>0</v>
      </c>
      <c r="LY170">
        <v>0</v>
      </c>
      <c r="LZ170">
        <v>0</v>
      </c>
      <c r="MA170">
        <v>0</v>
      </c>
      <c r="MB170">
        <v>0</v>
      </c>
      <c r="MC170">
        <v>0</v>
      </c>
      <c r="MD170">
        <v>0</v>
      </c>
      <c r="ME170">
        <v>0</v>
      </c>
      <c r="MF170">
        <v>0</v>
      </c>
      <c r="MG170">
        <v>3273449</v>
      </c>
      <c r="MH170">
        <v>0</v>
      </c>
      <c r="MI170">
        <v>0</v>
      </c>
      <c r="MJ170">
        <v>0</v>
      </c>
      <c r="MK170">
        <v>0</v>
      </c>
      <c r="ML170">
        <v>0</v>
      </c>
    </row>
    <row r="171" spans="1:350" customFormat="1" x14ac:dyDescent="0.3">
      <c r="A171">
        <v>45755</v>
      </c>
      <c r="B171" s="4">
        <v>227816</v>
      </c>
      <c r="C171">
        <v>9</v>
      </c>
      <c r="D171">
        <v>2026</v>
      </c>
      <c r="E171">
        <v>6215</v>
      </c>
      <c r="F171">
        <v>0</v>
      </c>
      <c r="G171">
        <v>4251.9189999999999</v>
      </c>
      <c r="H171">
        <v>3957.98</v>
      </c>
      <c r="I171">
        <v>3957.98</v>
      </c>
      <c r="J171">
        <v>4251.9189999999999</v>
      </c>
      <c r="K171">
        <v>0</v>
      </c>
      <c r="L171">
        <v>6215</v>
      </c>
      <c r="M171">
        <v>0</v>
      </c>
      <c r="N171">
        <v>0</v>
      </c>
      <c r="P171">
        <v>4261.3730000000005</v>
      </c>
      <c r="Q171">
        <v>0</v>
      </c>
      <c r="R171">
        <v>2007699</v>
      </c>
      <c r="S171">
        <v>471.13900000000001</v>
      </c>
      <c r="U171">
        <v>0</v>
      </c>
      <c r="V171">
        <v>2129.9090000000001</v>
      </c>
      <c r="W171">
        <v>1323738</v>
      </c>
      <c r="X171">
        <v>1323738</v>
      </c>
      <c r="Z171">
        <v>0</v>
      </c>
      <c r="AC171">
        <v>0</v>
      </c>
      <c r="AD171" t="s">
        <v>427</v>
      </c>
      <c r="AE171">
        <v>0</v>
      </c>
      <c r="AH171">
        <v>0</v>
      </c>
      <c r="AI171">
        <v>0</v>
      </c>
      <c r="AJ171">
        <v>6215</v>
      </c>
      <c r="AK171" t="s">
        <v>753</v>
      </c>
      <c r="AL171" t="s">
        <v>587</v>
      </c>
      <c r="AM171">
        <v>0</v>
      </c>
      <c r="AN171">
        <v>0</v>
      </c>
      <c r="AO171">
        <v>0</v>
      </c>
      <c r="AP171">
        <v>0</v>
      </c>
      <c r="AQ171">
        <v>0</v>
      </c>
      <c r="AS171">
        <v>0</v>
      </c>
      <c r="AT171">
        <v>0</v>
      </c>
      <c r="AU171">
        <v>0</v>
      </c>
      <c r="AV171">
        <v>0</v>
      </c>
      <c r="AW171">
        <v>49136342</v>
      </c>
      <c r="AX171">
        <v>48467195</v>
      </c>
      <c r="AY171">
        <v>0</v>
      </c>
      <c r="AZ171">
        <v>2007699</v>
      </c>
      <c r="BA171">
        <v>83</v>
      </c>
      <c r="BB171">
        <v>90387</v>
      </c>
      <c r="BC171">
        <v>89811</v>
      </c>
      <c r="BD171">
        <v>212.596</v>
      </c>
      <c r="BE171">
        <v>576</v>
      </c>
      <c r="BF171">
        <v>42941081</v>
      </c>
      <c r="BG171">
        <v>0</v>
      </c>
      <c r="BJ171">
        <v>0</v>
      </c>
      <c r="BK171">
        <v>0</v>
      </c>
      <c r="BL171">
        <v>0</v>
      </c>
      <c r="BM171">
        <v>0</v>
      </c>
      <c r="BN171">
        <v>0</v>
      </c>
      <c r="BO171">
        <v>0</v>
      </c>
      <c r="BP171">
        <v>0</v>
      </c>
      <c r="BQ171">
        <v>194</v>
      </c>
      <c r="BS171">
        <v>0</v>
      </c>
      <c r="BT171">
        <v>0</v>
      </c>
      <c r="BU171">
        <v>0</v>
      </c>
      <c r="BV171">
        <v>0</v>
      </c>
      <c r="BW171">
        <v>0</v>
      </c>
      <c r="BY171">
        <v>0</v>
      </c>
      <c r="CA171">
        <v>0</v>
      </c>
      <c r="CB171">
        <v>0</v>
      </c>
      <c r="CC171">
        <v>0</v>
      </c>
      <c r="CD171">
        <v>0</v>
      </c>
      <c r="CE171">
        <v>0</v>
      </c>
      <c r="CF171">
        <v>0</v>
      </c>
      <c r="CG171">
        <v>0</v>
      </c>
      <c r="CH171">
        <v>676871</v>
      </c>
      <c r="CI171">
        <v>0</v>
      </c>
      <c r="CJ171">
        <v>4</v>
      </c>
      <c r="CK171">
        <v>0</v>
      </c>
      <c r="CL171">
        <v>0</v>
      </c>
      <c r="CN171">
        <v>0</v>
      </c>
      <c r="CO171">
        <v>1</v>
      </c>
      <c r="CP171">
        <v>0</v>
      </c>
      <c r="CQ171">
        <v>0</v>
      </c>
      <c r="CR171">
        <v>4251.9189999999999</v>
      </c>
      <c r="CS171">
        <v>0</v>
      </c>
      <c r="CT171">
        <v>0</v>
      </c>
      <c r="CU171">
        <v>0</v>
      </c>
      <c r="CV171">
        <v>0</v>
      </c>
      <c r="CW171">
        <v>0</v>
      </c>
      <c r="CX171">
        <v>0</v>
      </c>
      <c r="CY171">
        <v>0</v>
      </c>
      <c r="CZ171">
        <v>0</v>
      </c>
      <c r="DB171">
        <v>24598846</v>
      </c>
      <c r="DC171">
        <v>0</v>
      </c>
      <c r="DD171">
        <v>0</v>
      </c>
      <c r="DE171">
        <v>4254711</v>
      </c>
      <c r="DF171">
        <v>4254711</v>
      </c>
      <c r="DG171">
        <v>684.58800000000008</v>
      </c>
      <c r="DH171">
        <v>0</v>
      </c>
      <c r="DI171">
        <v>0</v>
      </c>
      <c r="DK171">
        <v>0</v>
      </c>
      <c r="DL171">
        <v>0</v>
      </c>
      <c r="DM171">
        <v>2684622</v>
      </c>
      <c r="DN171">
        <v>7148</v>
      </c>
      <c r="DO171">
        <v>0</v>
      </c>
      <c r="DP171">
        <v>0</v>
      </c>
      <c r="DQ171">
        <v>0</v>
      </c>
      <c r="DR171">
        <v>0</v>
      </c>
      <c r="DS171">
        <v>0</v>
      </c>
      <c r="DT171">
        <v>0</v>
      </c>
      <c r="DU171">
        <v>0</v>
      </c>
      <c r="DV171">
        <v>0</v>
      </c>
      <c r="DW171">
        <v>0</v>
      </c>
      <c r="DX171">
        <v>0</v>
      </c>
      <c r="DY171">
        <v>0</v>
      </c>
      <c r="DZ171">
        <v>0</v>
      </c>
      <c r="EA171">
        <v>1.2E-2</v>
      </c>
      <c r="EB171">
        <v>0</v>
      </c>
      <c r="EC171">
        <v>68.271000000000001</v>
      </c>
      <c r="ED171">
        <v>487950</v>
      </c>
      <c r="EE171">
        <v>0</v>
      </c>
      <c r="EF171">
        <v>0</v>
      </c>
      <c r="EG171">
        <v>0</v>
      </c>
      <c r="EH171">
        <v>2203820</v>
      </c>
      <c r="EI171">
        <v>0</v>
      </c>
      <c r="EJ171">
        <v>0</v>
      </c>
      <c r="EK171">
        <v>94.341999999999999</v>
      </c>
      <c r="EL171">
        <v>0</v>
      </c>
      <c r="EM171">
        <v>11.362</v>
      </c>
      <c r="EN171">
        <v>7.4850000000000003</v>
      </c>
      <c r="EO171">
        <v>0</v>
      </c>
      <c r="EP171">
        <v>0</v>
      </c>
      <c r="EQ171">
        <v>113.20100000000001</v>
      </c>
      <c r="ER171">
        <v>0</v>
      </c>
      <c r="ES171">
        <v>354.59700000000004</v>
      </c>
      <c r="ET171">
        <v>0</v>
      </c>
      <c r="EV171">
        <v>0</v>
      </c>
      <c r="EW171">
        <v>0</v>
      </c>
      <c r="EX171">
        <v>0</v>
      </c>
      <c r="EZ171">
        <v>41050126</v>
      </c>
      <c r="FA171">
        <v>0</v>
      </c>
      <c r="FB171">
        <v>43050101</v>
      </c>
      <c r="FC171">
        <v>0</v>
      </c>
      <c r="FD171">
        <v>0</v>
      </c>
      <c r="FE171">
        <v>6320594</v>
      </c>
      <c r="FF171">
        <v>1096475</v>
      </c>
      <c r="FG171">
        <v>7.0629999999999998E-2</v>
      </c>
      <c r="FH171">
        <v>3.1918000000000002E-2</v>
      </c>
      <c r="FI171">
        <v>0</v>
      </c>
      <c r="FJ171">
        <v>0</v>
      </c>
      <c r="FK171">
        <v>6909.2650000000003</v>
      </c>
      <c r="FL171">
        <v>51144041</v>
      </c>
      <c r="FM171">
        <v>0</v>
      </c>
      <c r="FN171">
        <v>0</v>
      </c>
      <c r="FO171">
        <v>97620</v>
      </c>
      <c r="FP171">
        <v>0</v>
      </c>
      <c r="FQ171">
        <v>97620</v>
      </c>
      <c r="FR171">
        <v>97620</v>
      </c>
      <c r="FS171">
        <v>0</v>
      </c>
      <c r="FT171">
        <v>0</v>
      </c>
      <c r="FU171">
        <v>0</v>
      </c>
      <c r="FV171">
        <v>0</v>
      </c>
      <c r="FW171">
        <v>0</v>
      </c>
      <c r="FX171">
        <v>0</v>
      </c>
      <c r="FY171">
        <v>0</v>
      </c>
      <c r="GB171">
        <v>1855209</v>
      </c>
      <c r="GC171">
        <v>1855209</v>
      </c>
      <c r="GD171">
        <v>180.738</v>
      </c>
      <c r="GF171">
        <v>0</v>
      </c>
      <c r="GG171">
        <v>0</v>
      </c>
      <c r="GH171">
        <v>0</v>
      </c>
      <c r="GI171">
        <v>0</v>
      </c>
      <c r="GK171">
        <v>0</v>
      </c>
      <c r="GL171">
        <v>0</v>
      </c>
      <c r="GM171">
        <v>0</v>
      </c>
      <c r="GN171">
        <v>0</v>
      </c>
      <c r="GO171">
        <v>0</v>
      </c>
      <c r="GQ171">
        <v>0</v>
      </c>
      <c r="GR171">
        <v>0</v>
      </c>
      <c r="GS171">
        <v>0</v>
      </c>
      <c r="GT171">
        <v>0</v>
      </c>
      <c r="HB171">
        <v>379934357</v>
      </c>
      <c r="HC171">
        <v>3.9798E-2</v>
      </c>
      <c r="HD171">
        <v>676871</v>
      </c>
      <c r="HE171">
        <v>0</v>
      </c>
      <c r="HF171">
        <v>5319525</v>
      </c>
      <c r="HG171">
        <v>83281</v>
      </c>
      <c r="HH171">
        <v>1003995</v>
      </c>
      <c r="HI171">
        <v>0</v>
      </c>
      <c r="HJ171">
        <v>321847</v>
      </c>
      <c r="HK171">
        <v>11424</v>
      </c>
      <c r="HL171">
        <v>7700</v>
      </c>
      <c r="HM171">
        <v>233000</v>
      </c>
      <c r="HN171">
        <v>1164772</v>
      </c>
      <c r="HO171">
        <v>0</v>
      </c>
      <c r="HP171">
        <v>0</v>
      </c>
      <c r="HQ171">
        <v>0</v>
      </c>
      <c r="HR171">
        <v>0</v>
      </c>
      <c r="HS171">
        <v>41042402</v>
      </c>
      <c r="HT171">
        <v>1096475</v>
      </c>
      <c r="HW171">
        <v>0</v>
      </c>
      <c r="HX171">
        <v>620</v>
      </c>
      <c r="HY171">
        <v>666</v>
      </c>
      <c r="HZ171">
        <v>608</v>
      </c>
      <c r="IA171">
        <v>435</v>
      </c>
      <c r="IB171">
        <v>439</v>
      </c>
      <c r="IC171">
        <v>2768</v>
      </c>
      <c r="ID171">
        <v>0</v>
      </c>
      <c r="IE171">
        <v>0</v>
      </c>
      <c r="IF171">
        <v>0</v>
      </c>
      <c r="IG171">
        <v>134</v>
      </c>
      <c r="IH171">
        <v>1615.4390000000001</v>
      </c>
      <c r="II171">
        <v>0</v>
      </c>
      <c r="IJ171">
        <v>2129.9090000000001</v>
      </c>
      <c r="IK171">
        <v>0</v>
      </c>
      <c r="IL171">
        <v>33</v>
      </c>
      <c r="IM171">
        <v>20</v>
      </c>
      <c r="IN171">
        <v>2</v>
      </c>
      <c r="IO171">
        <v>55</v>
      </c>
      <c r="IP171">
        <v>0</v>
      </c>
      <c r="IQ171">
        <v>2129.9090000000001</v>
      </c>
      <c r="IR171">
        <v>1323738</v>
      </c>
      <c r="IS171">
        <v>0</v>
      </c>
      <c r="IT171">
        <v>165000</v>
      </c>
      <c r="IU171">
        <v>60000</v>
      </c>
      <c r="IV171">
        <v>8000</v>
      </c>
      <c r="IW171">
        <v>6215</v>
      </c>
      <c r="IX171">
        <v>0</v>
      </c>
      <c r="IY171">
        <v>0</v>
      </c>
      <c r="IZ171">
        <v>0</v>
      </c>
      <c r="JA171">
        <v>0</v>
      </c>
      <c r="JB171">
        <v>20</v>
      </c>
      <c r="JC171">
        <v>364983</v>
      </c>
      <c r="JD171">
        <v>66</v>
      </c>
      <c r="JE171">
        <v>607186</v>
      </c>
      <c r="JF171">
        <v>37</v>
      </c>
      <c r="JG171">
        <v>170603</v>
      </c>
      <c r="JH171">
        <v>22000</v>
      </c>
      <c r="JJ171">
        <v>0</v>
      </c>
      <c r="JK171">
        <v>0</v>
      </c>
      <c r="JL171">
        <v>0</v>
      </c>
      <c r="JM171">
        <v>0</v>
      </c>
      <c r="JO171">
        <v>9.6590000000000007</v>
      </c>
      <c r="JP171">
        <v>87.793000000000006</v>
      </c>
      <c r="JQ171">
        <v>83.286000000000001</v>
      </c>
      <c r="JR171">
        <v>80314</v>
      </c>
      <c r="JS171">
        <v>849443</v>
      </c>
      <c r="JT171">
        <v>925452</v>
      </c>
      <c r="JU171">
        <v>92490</v>
      </c>
      <c r="JW171">
        <v>0</v>
      </c>
      <c r="JX171">
        <v>0</v>
      </c>
      <c r="JY171">
        <v>0</v>
      </c>
      <c r="JZ171">
        <v>0</v>
      </c>
      <c r="KD171">
        <v>92666</v>
      </c>
      <c r="KE171">
        <v>7559</v>
      </c>
      <c r="KG171">
        <v>0</v>
      </c>
      <c r="KH171">
        <v>0</v>
      </c>
      <c r="KI171">
        <v>0</v>
      </c>
      <c r="KJ171">
        <v>67</v>
      </c>
      <c r="KK171">
        <v>67</v>
      </c>
      <c r="KL171">
        <v>41641</v>
      </c>
      <c r="KM171">
        <v>41641</v>
      </c>
      <c r="KN171">
        <v>0</v>
      </c>
      <c r="KO171">
        <v>0</v>
      </c>
      <c r="KP171">
        <v>0</v>
      </c>
      <c r="KQ171">
        <v>0</v>
      </c>
      <c r="KS171">
        <v>0</v>
      </c>
      <c r="KT171">
        <v>0</v>
      </c>
      <c r="KU171">
        <v>0</v>
      </c>
      <c r="KW171">
        <v>0</v>
      </c>
      <c r="KX171">
        <v>0</v>
      </c>
      <c r="KY171">
        <v>0</v>
      </c>
      <c r="KZ171">
        <v>0</v>
      </c>
      <c r="LA171">
        <v>0</v>
      </c>
      <c r="LB171">
        <v>0</v>
      </c>
      <c r="LD171">
        <v>0</v>
      </c>
      <c r="LE171">
        <v>0</v>
      </c>
      <c r="LF171">
        <v>0</v>
      </c>
      <c r="LG171">
        <v>0</v>
      </c>
      <c r="LH171">
        <v>0</v>
      </c>
      <c r="LI171">
        <v>0</v>
      </c>
      <c r="LJ171">
        <v>4126.3879999999999</v>
      </c>
      <c r="LK171">
        <v>7</v>
      </c>
      <c r="LL171">
        <v>234780</v>
      </c>
      <c r="LM171">
        <v>87067</v>
      </c>
      <c r="LN171">
        <v>0</v>
      </c>
      <c r="LO171">
        <v>0</v>
      </c>
      <c r="LP171">
        <v>0</v>
      </c>
      <c r="LQ171">
        <v>0</v>
      </c>
      <c r="LR171">
        <v>0</v>
      </c>
      <c r="LS171">
        <v>0</v>
      </c>
      <c r="LT171">
        <v>0</v>
      </c>
      <c r="LU171">
        <v>0</v>
      </c>
      <c r="LV171">
        <v>0</v>
      </c>
      <c r="LW171">
        <v>0</v>
      </c>
      <c r="LX171">
        <v>0</v>
      </c>
      <c r="LY171">
        <v>0</v>
      </c>
      <c r="LZ171">
        <v>0</v>
      </c>
      <c r="MA171">
        <v>0</v>
      </c>
      <c r="MB171">
        <v>0</v>
      </c>
      <c r="MC171">
        <v>0</v>
      </c>
      <c r="MD171">
        <v>0</v>
      </c>
      <c r="ME171">
        <v>0</v>
      </c>
      <c r="MF171">
        <v>0</v>
      </c>
      <c r="MG171">
        <v>49136342</v>
      </c>
      <c r="MH171">
        <v>0</v>
      </c>
      <c r="MI171">
        <v>0</v>
      </c>
      <c r="MJ171">
        <v>0</v>
      </c>
      <c r="MK171">
        <v>0</v>
      </c>
      <c r="ML171">
        <v>0</v>
      </c>
    </row>
    <row r="172" spans="1:350" customFormat="1" x14ac:dyDescent="0.3">
      <c r="A172">
        <v>45755</v>
      </c>
      <c r="B172" s="4">
        <v>227817</v>
      </c>
      <c r="C172">
        <v>9</v>
      </c>
      <c r="D172">
        <v>2026</v>
      </c>
      <c r="E172">
        <v>6215</v>
      </c>
      <c r="F172">
        <v>0</v>
      </c>
      <c r="G172">
        <v>463.98700000000002</v>
      </c>
      <c r="H172">
        <v>425.48900000000003</v>
      </c>
      <c r="I172">
        <v>425.48900000000003</v>
      </c>
      <c r="J172">
        <v>463.98700000000002</v>
      </c>
      <c r="K172">
        <v>0</v>
      </c>
      <c r="L172">
        <v>6215</v>
      </c>
      <c r="M172">
        <v>0</v>
      </c>
      <c r="N172">
        <v>0</v>
      </c>
      <c r="P172">
        <v>464.69300000000004</v>
      </c>
      <c r="Q172">
        <v>0</v>
      </c>
      <c r="R172">
        <v>218935</v>
      </c>
      <c r="S172">
        <v>471.13900000000001</v>
      </c>
      <c r="U172">
        <v>0</v>
      </c>
      <c r="V172">
        <v>264.93</v>
      </c>
      <c r="W172">
        <v>164654</v>
      </c>
      <c r="X172">
        <v>164654</v>
      </c>
      <c r="Z172">
        <v>0</v>
      </c>
      <c r="AC172">
        <v>0</v>
      </c>
      <c r="AD172" t="s">
        <v>427</v>
      </c>
      <c r="AE172">
        <v>0</v>
      </c>
      <c r="AH172">
        <v>0</v>
      </c>
      <c r="AI172">
        <v>0</v>
      </c>
      <c r="AJ172">
        <v>6215</v>
      </c>
      <c r="AK172" t="s">
        <v>753</v>
      </c>
      <c r="AL172" t="s">
        <v>588</v>
      </c>
      <c r="AM172">
        <v>0</v>
      </c>
      <c r="AN172">
        <v>0</v>
      </c>
      <c r="AO172">
        <v>0</v>
      </c>
      <c r="AP172">
        <v>0</v>
      </c>
      <c r="AQ172">
        <v>0</v>
      </c>
      <c r="AS172">
        <v>0</v>
      </c>
      <c r="AT172">
        <v>0</v>
      </c>
      <c r="AU172">
        <v>0</v>
      </c>
      <c r="AV172">
        <v>0</v>
      </c>
      <c r="AW172">
        <v>5905072</v>
      </c>
      <c r="AX172">
        <v>5832850</v>
      </c>
      <c r="AY172">
        <v>0</v>
      </c>
      <c r="AZ172">
        <v>218935</v>
      </c>
      <c r="BA172">
        <v>17.833000000000002</v>
      </c>
      <c r="BB172">
        <v>9778</v>
      </c>
      <c r="BC172">
        <v>9716</v>
      </c>
      <c r="BD172">
        <v>23</v>
      </c>
      <c r="BE172">
        <v>62</v>
      </c>
      <c r="BF172">
        <v>5158496</v>
      </c>
      <c r="BG172">
        <v>0</v>
      </c>
      <c r="BJ172">
        <v>0</v>
      </c>
      <c r="BK172">
        <v>0</v>
      </c>
      <c r="BL172">
        <v>0</v>
      </c>
      <c r="BM172">
        <v>0</v>
      </c>
      <c r="BN172">
        <v>0</v>
      </c>
      <c r="BO172">
        <v>0</v>
      </c>
      <c r="BP172">
        <v>0</v>
      </c>
      <c r="BQ172">
        <v>853</v>
      </c>
      <c r="BS172">
        <v>0</v>
      </c>
      <c r="BT172">
        <v>0</v>
      </c>
      <c r="BU172">
        <v>0</v>
      </c>
      <c r="BV172">
        <v>0</v>
      </c>
      <c r="BW172">
        <v>0</v>
      </c>
      <c r="BY172">
        <v>0</v>
      </c>
      <c r="CA172">
        <v>0</v>
      </c>
      <c r="CB172">
        <v>0</v>
      </c>
      <c r="CC172">
        <v>0</v>
      </c>
      <c r="CD172">
        <v>0</v>
      </c>
      <c r="CE172">
        <v>0</v>
      </c>
      <c r="CF172">
        <v>0</v>
      </c>
      <c r="CG172">
        <v>0</v>
      </c>
      <c r="CH172">
        <v>73863</v>
      </c>
      <c r="CI172">
        <v>0</v>
      </c>
      <c r="CJ172">
        <v>4</v>
      </c>
      <c r="CK172">
        <v>0</v>
      </c>
      <c r="CL172">
        <v>0</v>
      </c>
      <c r="CN172">
        <v>0</v>
      </c>
      <c r="CO172">
        <v>1</v>
      </c>
      <c r="CP172">
        <v>0</v>
      </c>
      <c r="CQ172">
        <v>0.66700000000000004</v>
      </c>
      <c r="CR172">
        <v>463.98700000000002</v>
      </c>
      <c r="CS172">
        <v>0</v>
      </c>
      <c r="CT172">
        <v>0</v>
      </c>
      <c r="CU172">
        <v>0</v>
      </c>
      <c r="CV172">
        <v>0</v>
      </c>
      <c r="CW172">
        <v>0</v>
      </c>
      <c r="CX172">
        <v>0</v>
      </c>
      <c r="CY172">
        <v>0</v>
      </c>
      <c r="CZ172">
        <v>0</v>
      </c>
      <c r="DB172">
        <v>2644414</v>
      </c>
      <c r="DC172">
        <v>0</v>
      </c>
      <c r="DD172">
        <v>0</v>
      </c>
      <c r="DE172">
        <v>688001</v>
      </c>
      <c r="DF172">
        <v>688001</v>
      </c>
      <c r="DG172">
        <v>110.7</v>
      </c>
      <c r="DH172">
        <v>0</v>
      </c>
      <c r="DI172">
        <v>0</v>
      </c>
      <c r="DK172">
        <v>3358</v>
      </c>
      <c r="DL172">
        <v>0</v>
      </c>
      <c r="DM172">
        <v>592988</v>
      </c>
      <c r="DN172">
        <v>1579</v>
      </c>
      <c r="DO172">
        <v>0</v>
      </c>
      <c r="DP172">
        <v>0</v>
      </c>
      <c r="DQ172">
        <v>0</v>
      </c>
      <c r="DR172">
        <v>0</v>
      </c>
      <c r="DS172">
        <v>0</v>
      </c>
      <c r="DT172">
        <v>0</v>
      </c>
      <c r="DU172">
        <v>0</v>
      </c>
      <c r="DV172">
        <v>0</v>
      </c>
      <c r="DW172">
        <v>0</v>
      </c>
      <c r="DX172">
        <v>0</v>
      </c>
      <c r="DY172">
        <v>0</v>
      </c>
      <c r="DZ172">
        <v>0</v>
      </c>
      <c r="EA172">
        <v>0</v>
      </c>
      <c r="EB172">
        <v>0</v>
      </c>
      <c r="EC172">
        <v>32.157000000000004</v>
      </c>
      <c r="ED172">
        <v>229834</v>
      </c>
      <c r="EE172">
        <v>0</v>
      </c>
      <c r="EF172">
        <v>0</v>
      </c>
      <c r="EG172">
        <v>0</v>
      </c>
      <c r="EH172">
        <v>364733</v>
      </c>
      <c r="EI172">
        <v>0</v>
      </c>
      <c r="EJ172">
        <v>0</v>
      </c>
      <c r="EK172">
        <v>16.675000000000001</v>
      </c>
      <c r="EL172">
        <v>0</v>
      </c>
      <c r="EM172">
        <v>0.66200000000000003</v>
      </c>
      <c r="EN172">
        <v>1.335</v>
      </c>
      <c r="EO172">
        <v>0</v>
      </c>
      <c r="EP172">
        <v>0</v>
      </c>
      <c r="EQ172">
        <v>18.672000000000001</v>
      </c>
      <c r="ER172">
        <v>0</v>
      </c>
      <c r="ES172">
        <v>58.686</v>
      </c>
      <c r="ET172">
        <v>0</v>
      </c>
      <c r="EV172">
        <v>0</v>
      </c>
      <c r="EW172">
        <v>0</v>
      </c>
      <c r="EX172">
        <v>0</v>
      </c>
      <c r="EZ172">
        <v>4941841</v>
      </c>
      <c r="FA172">
        <v>0</v>
      </c>
      <c r="FB172">
        <v>5159135</v>
      </c>
      <c r="FC172">
        <v>0</v>
      </c>
      <c r="FD172">
        <v>0</v>
      </c>
      <c r="FE172">
        <v>759290</v>
      </c>
      <c r="FF172">
        <v>131719</v>
      </c>
      <c r="FG172">
        <v>7.0629999999999998E-2</v>
      </c>
      <c r="FH172">
        <v>3.1918000000000002E-2</v>
      </c>
      <c r="FI172">
        <v>0</v>
      </c>
      <c r="FJ172">
        <v>0</v>
      </c>
      <c r="FK172">
        <v>830.00700000000006</v>
      </c>
      <c r="FL172">
        <v>6124007</v>
      </c>
      <c r="FM172">
        <v>0</v>
      </c>
      <c r="FN172">
        <v>0</v>
      </c>
      <c r="FO172">
        <v>0</v>
      </c>
      <c r="FP172">
        <v>0</v>
      </c>
      <c r="FQ172">
        <v>0</v>
      </c>
      <c r="FR172">
        <v>0</v>
      </c>
      <c r="FS172">
        <v>0</v>
      </c>
      <c r="FT172">
        <v>0</v>
      </c>
      <c r="FU172">
        <v>0</v>
      </c>
      <c r="FV172">
        <v>0</v>
      </c>
      <c r="FW172">
        <v>0</v>
      </c>
      <c r="FX172">
        <v>0</v>
      </c>
      <c r="FY172">
        <v>0</v>
      </c>
      <c r="GB172">
        <v>197777</v>
      </c>
      <c r="GC172">
        <v>197777</v>
      </c>
      <c r="GD172">
        <v>19.826000000000001</v>
      </c>
      <c r="GF172">
        <v>0</v>
      </c>
      <c r="GG172">
        <v>0</v>
      </c>
      <c r="GH172">
        <v>0</v>
      </c>
      <c r="GI172">
        <v>0</v>
      </c>
      <c r="GK172">
        <v>0</v>
      </c>
      <c r="GL172">
        <v>0</v>
      </c>
      <c r="GM172">
        <v>0</v>
      </c>
      <c r="GN172">
        <v>0</v>
      </c>
      <c r="GO172">
        <v>0</v>
      </c>
      <c r="GQ172">
        <v>0</v>
      </c>
      <c r="GR172">
        <v>0</v>
      </c>
      <c r="GS172">
        <v>0</v>
      </c>
      <c r="GT172">
        <v>0</v>
      </c>
      <c r="HB172">
        <v>379934357</v>
      </c>
      <c r="HC172">
        <v>3.9798E-2</v>
      </c>
      <c r="HD172">
        <v>73863</v>
      </c>
      <c r="HE172">
        <v>0</v>
      </c>
      <c r="HF172">
        <v>571857</v>
      </c>
      <c r="HG172">
        <v>37290</v>
      </c>
      <c r="HH172">
        <v>156249</v>
      </c>
      <c r="HI172">
        <v>0</v>
      </c>
      <c r="HJ172">
        <v>75909</v>
      </c>
      <c r="HK172">
        <v>1480</v>
      </c>
      <c r="HL172">
        <v>800</v>
      </c>
      <c r="HM172">
        <v>18000</v>
      </c>
      <c r="HN172">
        <v>0</v>
      </c>
      <c r="HO172">
        <v>0</v>
      </c>
      <c r="HP172">
        <v>0</v>
      </c>
      <c r="HQ172">
        <v>0</v>
      </c>
      <c r="HR172">
        <v>0</v>
      </c>
      <c r="HS172">
        <v>4940200</v>
      </c>
      <c r="HT172">
        <v>131719</v>
      </c>
      <c r="HW172">
        <v>0</v>
      </c>
      <c r="HX172">
        <v>62</v>
      </c>
      <c r="HY172">
        <v>68</v>
      </c>
      <c r="HZ172">
        <v>124</v>
      </c>
      <c r="IA172">
        <v>102</v>
      </c>
      <c r="IB172">
        <v>83</v>
      </c>
      <c r="IC172">
        <v>439</v>
      </c>
      <c r="ID172">
        <v>0</v>
      </c>
      <c r="IE172">
        <v>0</v>
      </c>
      <c r="IF172">
        <v>0</v>
      </c>
      <c r="IG172">
        <v>60</v>
      </c>
      <c r="IH172">
        <v>251.40700000000001</v>
      </c>
      <c r="II172">
        <v>0</v>
      </c>
      <c r="IJ172">
        <v>264.93</v>
      </c>
      <c r="IK172">
        <v>0</v>
      </c>
      <c r="IL172">
        <v>0</v>
      </c>
      <c r="IM172">
        <v>6</v>
      </c>
      <c r="IN172">
        <v>0</v>
      </c>
      <c r="IO172">
        <v>6</v>
      </c>
      <c r="IP172">
        <v>0</v>
      </c>
      <c r="IQ172">
        <v>264.93</v>
      </c>
      <c r="IR172">
        <v>164654</v>
      </c>
      <c r="IS172">
        <v>0</v>
      </c>
      <c r="IT172">
        <v>0</v>
      </c>
      <c r="IU172">
        <v>18000</v>
      </c>
      <c r="IV172">
        <v>0</v>
      </c>
      <c r="IW172">
        <v>6215</v>
      </c>
      <c r="IX172">
        <v>0</v>
      </c>
      <c r="IY172">
        <v>0</v>
      </c>
      <c r="IZ172">
        <v>0</v>
      </c>
      <c r="JA172">
        <v>0</v>
      </c>
      <c r="JB172">
        <v>0</v>
      </c>
      <c r="JC172">
        <v>0</v>
      </c>
      <c r="JD172">
        <v>0</v>
      </c>
      <c r="JE172">
        <v>0</v>
      </c>
      <c r="JF172">
        <v>0</v>
      </c>
      <c r="JG172">
        <v>0</v>
      </c>
      <c r="JH172">
        <v>0</v>
      </c>
      <c r="JJ172">
        <v>0</v>
      </c>
      <c r="JK172">
        <v>0</v>
      </c>
      <c r="JL172">
        <v>0</v>
      </c>
      <c r="JM172">
        <v>0</v>
      </c>
      <c r="JO172">
        <v>0</v>
      </c>
      <c r="JP172">
        <v>15.683000000000002</v>
      </c>
      <c r="JQ172">
        <v>4.1429999999999998</v>
      </c>
      <c r="JR172">
        <v>0</v>
      </c>
      <c r="JS172">
        <v>151741</v>
      </c>
      <c r="JT172">
        <v>46036</v>
      </c>
      <c r="JU172">
        <v>10006</v>
      </c>
      <c r="JW172">
        <v>0</v>
      </c>
      <c r="JX172">
        <v>0</v>
      </c>
      <c r="JY172">
        <v>0</v>
      </c>
      <c r="JZ172">
        <v>0</v>
      </c>
      <c r="KD172">
        <v>10006</v>
      </c>
      <c r="KE172">
        <v>7559</v>
      </c>
      <c r="KG172">
        <v>0</v>
      </c>
      <c r="KH172">
        <v>0</v>
      </c>
      <c r="KI172">
        <v>0</v>
      </c>
      <c r="KJ172">
        <v>54</v>
      </c>
      <c r="KK172">
        <v>6</v>
      </c>
      <c r="KL172">
        <v>33561</v>
      </c>
      <c r="KM172">
        <v>3729</v>
      </c>
      <c r="KN172">
        <v>0</v>
      </c>
      <c r="KO172">
        <v>0</v>
      </c>
      <c r="KP172">
        <v>0</v>
      </c>
      <c r="KQ172">
        <v>0</v>
      </c>
      <c r="KS172">
        <v>0</v>
      </c>
      <c r="KT172">
        <v>0</v>
      </c>
      <c r="KU172">
        <v>0</v>
      </c>
      <c r="KW172">
        <v>0</v>
      </c>
      <c r="KX172">
        <v>0</v>
      </c>
      <c r="KY172">
        <v>0</v>
      </c>
      <c r="KZ172">
        <v>0</v>
      </c>
      <c r="LA172">
        <v>0</v>
      </c>
      <c r="LB172">
        <v>0</v>
      </c>
      <c r="LD172">
        <v>0</v>
      </c>
      <c r="LE172">
        <v>0</v>
      </c>
      <c r="LF172">
        <v>0</v>
      </c>
      <c r="LG172">
        <v>0</v>
      </c>
      <c r="LH172">
        <v>0</v>
      </c>
      <c r="LI172">
        <v>0</v>
      </c>
      <c r="LJ172">
        <v>418.44200000000001</v>
      </c>
      <c r="LK172">
        <v>2</v>
      </c>
      <c r="LL172">
        <v>67080</v>
      </c>
      <c r="LM172">
        <v>8829</v>
      </c>
      <c r="LN172">
        <v>0</v>
      </c>
      <c r="LO172">
        <v>0</v>
      </c>
      <c r="LP172">
        <v>0</v>
      </c>
      <c r="LQ172">
        <v>0</v>
      </c>
      <c r="LR172">
        <v>0</v>
      </c>
      <c r="LS172">
        <v>0</v>
      </c>
      <c r="LT172">
        <v>0</v>
      </c>
      <c r="LU172">
        <v>0</v>
      </c>
      <c r="LV172">
        <v>0</v>
      </c>
      <c r="LW172">
        <v>0</v>
      </c>
      <c r="LX172">
        <v>0</v>
      </c>
      <c r="LY172">
        <v>0</v>
      </c>
      <c r="LZ172">
        <v>0</v>
      </c>
      <c r="MA172">
        <v>0</v>
      </c>
      <c r="MB172">
        <v>0</v>
      </c>
      <c r="MC172">
        <v>0</v>
      </c>
      <c r="MD172">
        <v>0</v>
      </c>
      <c r="ME172">
        <v>0</v>
      </c>
      <c r="MF172">
        <v>0</v>
      </c>
      <c r="MG172">
        <v>5905072</v>
      </c>
      <c r="MH172">
        <v>0</v>
      </c>
      <c r="MI172">
        <v>0</v>
      </c>
      <c r="MJ172">
        <v>0</v>
      </c>
      <c r="MK172">
        <v>0</v>
      </c>
      <c r="ML172">
        <v>0</v>
      </c>
    </row>
    <row r="173" spans="1:350" customFormat="1" x14ac:dyDescent="0.3">
      <c r="A173">
        <v>45755</v>
      </c>
      <c r="B173" s="4">
        <v>227819</v>
      </c>
      <c r="C173">
        <v>9</v>
      </c>
      <c r="D173">
        <v>2026</v>
      </c>
      <c r="E173">
        <v>6215</v>
      </c>
      <c r="F173">
        <v>0</v>
      </c>
      <c r="G173">
        <v>260.43299999999999</v>
      </c>
      <c r="H173">
        <v>238.27100000000002</v>
      </c>
      <c r="I173">
        <v>238.27100000000002</v>
      </c>
      <c r="J173">
        <v>260.43299999999999</v>
      </c>
      <c r="K173">
        <v>0</v>
      </c>
      <c r="L173">
        <v>6215</v>
      </c>
      <c r="M173">
        <v>0</v>
      </c>
      <c r="N173">
        <v>0</v>
      </c>
      <c r="P173">
        <v>260.68299999999999</v>
      </c>
      <c r="Q173">
        <v>0</v>
      </c>
      <c r="R173">
        <v>122818</v>
      </c>
      <c r="S173">
        <v>471.13900000000001</v>
      </c>
      <c r="U173">
        <v>0</v>
      </c>
      <c r="V173">
        <v>27.103000000000002</v>
      </c>
      <c r="W173">
        <v>16845</v>
      </c>
      <c r="X173">
        <v>16845</v>
      </c>
      <c r="Z173">
        <v>0</v>
      </c>
      <c r="AC173">
        <v>0</v>
      </c>
      <c r="AD173" t="s">
        <v>427</v>
      </c>
      <c r="AE173">
        <v>0</v>
      </c>
      <c r="AH173">
        <v>0</v>
      </c>
      <c r="AI173">
        <v>0</v>
      </c>
      <c r="AJ173">
        <v>6215</v>
      </c>
      <c r="AK173" t="s">
        <v>753</v>
      </c>
      <c r="AL173" t="s">
        <v>589</v>
      </c>
      <c r="AM173">
        <v>0</v>
      </c>
      <c r="AN173">
        <v>0</v>
      </c>
      <c r="AO173">
        <v>0</v>
      </c>
      <c r="AP173">
        <v>0</v>
      </c>
      <c r="AQ173">
        <v>0</v>
      </c>
      <c r="AS173">
        <v>0</v>
      </c>
      <c r="AT173">
        <v>0</v>
      </c>
      <c r="AU173">
        <v>0</v>
      </c>
      <c r="AV173">
        <v>0</v>
      </c>
      <c r="AW173">
        <v>3251862</v>
      </c>
      <c r="AX173">
        <v>3211649</v>
      </c>
      <c r="AY173">
        <v>0</v>
      </c>
      <c r="AZ173">
        <v>122818</v>
      </c>
      <c r="BA173">
        <v>0</v>
      </c>
      <c r="BB173">
        <v>5527</v>
      </c>
      <c r="BC173">
        <v>5492</v>
      </c>
      <c r="BD173">
        <v>13</v>
      </c>
      <c r="BE173">
        <v>35</v>
      </c>
      <c r="BF173">
        <v>2843346</v>
      </c>
      <c r="BG173">
        <v>0</v>
      </c>
      <c r="BJ173">
        <v>0</v>
      </c>
      <c r="BK173">
        <v>0</v>
      </c>
      <c r="BL173">
        <v>0</v>
      </c>
      <c r="BM173">
        <v>0</v>
      </c>
      <c r="BN173">
        <v>0</v>
      </c>
      <c r="BO173">
        <v>0</v>
      </c>
      <c r="BP173">
        <v>0</v>
      </c>
      <c r="BQ173">
        <v>888</v>
      </c>
      <c r="BS173">
        <v>0</v>
      </c>
      <c r="BT173">
        <v>0</v>
      </c>
      <c r="BU173">
        <v>0</v>
      </c>
      <c r="BV173">
        <v>0</v>
      </c>
      <c r="BW173">
        <v>0</v>
      </c>
      <c r="BY173">
        <v>0</v>
      </c>
      <c r="CA173">
        <v>0</v>
      </c>
      <c r="CB173">
        <v>0</v>
      </c>
      <c r="CC173">
        <v>0</v>
      </c>
      <c r="CD173">
        <v>0</v>
      </c>
      <c r="CE173">
        <v>0</v>
      </c>
      <c r="CF173">
        <v>0</v>
      </c>
      <c r="CG173">
        <v>0</v>
      </c>
      <c r="CH173">
        <v>41459</v>
      </c>
      <c r="CI173">
        <v>0</v>
      </c>
      <c r="CJ173">
        <v>4</v>
      </c>
      <c r="CK173">
        <v>0</v>
      </c>
      <c r="CL173">
        <v>0</v>
      </c>
      <c r="CN173">
        <v>0</v>
      </c>
      <c r="CO173">
        <v>1</v>
      </c>
      <c r="CP173">
        <v>0</v>
      </c>
      <c r="CQ173">
        <v>0</v>
      </c>
      <c r="CR173">
        <v>260.43299999999999</v>
      </c>
      <c r="CS173">
        <v>0</v>
      </c>
      <c r="CT173">
        <v>0</v>
      </c>
      <c r="CU173">
        <v>0</v>
      </c>
      <c r="CV173">
        <v>0</v>
      </c>
      <c r="CW173">
        <v>0</v>
      </c>
      <c r="CX173">
        <v>0</v>
      </c>
      <c r="CY173">
        <v>0</v>
      </c>
      <c r="CZ173">
        <v>0</v>
      </c>
      <c r="DB173">
        <v>1480854</v>
      </c>
      <c r="DC173">
        <v>0</v>
      </c>
      <c r="DD173">
        <v>0</v>
      </c>
      <c r="DE173">
        <v>276412</v>
      </c>
      <c r="DF173">
        <v>276412</v>
      </c>
      <c r="DG173">
        <v>44.475000000000001</v>
      </c>
      <c r="DH173">
        <v>0</v>
      </c>
      <c r="DI173">
        <v>0</v>
      </c>
      <c r="DK173">
        <v>3893</v>
      </c>
      <c r="DL173">
        <v>0</v>
      </c>
      <c r="DM173">
        <v>454782</v>
      </c>
      <c r="DN173">
        <v>1211</v>
      </c>
      <c r="DO173">
        <v>0</v>
      </c>
      <c r="DP173">
        <v>0</v>
      </c>
      <c r="DQ173">
        <v>0</v>
      </c>
      <c r="DR173">
        <v>0</v>
      </c>
      <c r="DS173">
        <v>0</v>
      </c>
      <c r="DT173">
        <v>0</v>
      </c>
      <c r="DU173">
        <v>0</v>
      </c>
      <c r="DV173">
        <v>0</v>
      </c>
      <c r="DW173">
        <v>0</v>
      </c>
      <c r="DX173">
        <v>0</v>
      </c>
      <c r="DY173">
        <v>0</v>
      </c>
      <c r="DZ173">
        <v>0</v>
      </c>
      <c r="EA173">
        <v>0</v>
      </c>
      <c r="EB173">
        <v>0</v>
      </c>
      <c r="EC173">
        <v>3.3180000000000001</v>
      </c>
      <c r="ED173">
        <v>23715</v>
      </c>
      <c r="EE173">
        <v>0</v>
      </c>
      <c r="EF173">
        <v>0</v>
      </c>
      <c r="EG173">
        <v>0</v>
      </c>
      <c r="EH173">
        <v>432278</v>
      </c>
      <c r="EI173">
        <v>0</v>
      </c>
      <c r="EJ173">
        <v>0</v>
      </c>
      <c r="EK173">
        <v>20.562000000000001</v>
      </c>
      <c r="EL173">
        <v>0</v>
      </c>
      <c r="EM173">
        <v>6.6000000000000003E-2</v>
      </c>
      <c r="EN173">
        <v>1.534</v>
      </c>
      <c r="EO173">
        <v>0</v>
      </c>
      <c r="EP173">
        <v>0</v>
      </c>
      <c r="EQ173">
        <v>22.162000000000003</v>
      </c>
      <c r="ER173">
        <v>0</v>
      </c>
      <c r="ES173">
        <v>69.554000000000002</v>
      </c>
      <c r="ET173">
        <v>0</v>
      </c>
      <c r="EV173">
        <v>0</v>
      </c>
      <c r="EW173">
        <v>0</v>
      </c>
      <c r="EX173">
        <v>0</v>
      </c>
      <c r="EZ173">
        <v>2720528</v>
      </c>
      <c r="FA173">
        <v>0</v>
      </c>
      <c r="FB173">
        <v>2842100</v>
      </c>
      <c r="FC173">
        <v>0</v>
      </c>
      <c r="FD173">
        <v>0</v>
      </c>
      <c r="FE173">
        <v>418518</v>
      </c>
      <c r="FF173">
        <v>72603</v>
      </c>
      <c r="FG173">
        <v>7.0629999999999998E-2</v>
      </c>
      <c r="FH173">
        <v>3.1918000000000002E-2</v>
      </c>
      <c r="FI173">
        <v>0</v>
      </c>
      <c r="FJ173">
        <v>0</v>
      </c>
      <c r="FK173">
        <v>457.49700000000001</v>
      </c>
      <c r="FL173">
        <v>3374680</v>
      </c>
      <c r="FM173">
        <v>0</v>
      </c>
      <c r="FN173">
        <v>0</v>
      </c>
      <c r="FO173">
        <v>0</v>
      </c>
      <c r="FP173">
        <v>0</v>
      </c>
      <c r="FQ173">
        <v>0</v>
      </c>
      <c r="FR173">
        <v>0</v>
      </c>
      <c r="FS173">
        <v>0</v>
      </c>
      <c r="FT173">
        <v>0</v>
      </c>
      <c r="FU173">
        <v>0</v>
      </c>
      <c r="FV173">
        <v>0</v>
      </c>
      <c r="FW173">
        <v>0</v>
      </c>
      <c r="FX173">
        <v>0</v>
      </c>
      <c r="FY173">
        <v>0</v>
      </c>
      <c r="GB173">
        <v>0</v>
      </c>
      <c r="GC173">
        <v>0</v>
      </c>
      <c r="GD173">
        <v>0</v>
      </c>
      <c r="GF173">
        <v>0</v>
      </c>
      <c r="GG173">
        <v>0</v>
      </c>
      <c r="GH173">
        <v>0</v>
      </c>
      <c r="GI173">
        <v>0</v>
      </c>
      <c r="GK173">
        <v>0</v>
      </c>
      <c r="GL173">
        <v>0</v>
      </c>
      <c r="GM173">
        <v>0</v>
      </c>
      <c r="GN173">
        <v>0</v>
      </c>
      <c r="GO173">
        <v>0</v>
      </c>
      <c r="GQ173">
        <v>0</v>
      </c>
      <c r="GR173">
        <v>0</v>
      </c>
      <c r="GS173">
        <v>0</v>
      </c>
      <c r="GT173">
        <v>0</v>
      </c>
      <c r="HB173">
        <v>379934357</v>
      </c>
      <c r="HC173">
        <v>3.9798E-2</v>
      </c>
      <c r="HD173">
        <v>41459</v>
      </c>
      <c r="HE173">
        <v>0</v>
      </c>
      <c r="HF173">
        <v>320236</v>
      </c>
      <c r="HG173">
        <v>11187</v>
      </c>
      <c r="HH173">
        <v>70743</v>
      </c>
      <c r="HI173">
        <v>0</v>
      </c>
      <c r="HJ173">
        <v>38897</v>
      </c>
      <c r="HK173">
        <v>0</v>
      </c>
      <c r="HL173">
        <v>0</v>
      </c>
      <c r="HM173">
        <v>0</v>
      </c>
      <c r="HN173">
        <v>166652</v>
      </c>
      <c r="HO173">
        <v>0</v>
      </c>
      <c r="HP173">
        <v>0</v>
      </c>
      <c r="HQ173">
        <v>0</v>
      </c>
      <c r="HR173">
        <v>0</v>
      </c>
      <c r="HS173">
        <v>2719282</v>
      </c>
      <c r="HT173">
        <v>72603</v>
      </c>
      <c r="HW173">
        <v>0</v>
      </c>
      <c r="HX173">
        <v>34</v>
      </c>
      <c r="HY173">
        <v>85</v>
      </c>
      <c r="HZ173">
        <v>30</v>
      </c>
      <c r="IA173">
        <v>17</v>
      </c>
      <c r="IB173">
        <v>17</v>
      </c>
      <c r="IC173">
        <v>183</v>
      </c>
      <c r="ID173">
        <v>0</v>
      </c>
      <c r="IE173">
        <v>0</v>
      </c>
      <c r="IF173">
        <v>0</v>
      </c>
      <c r="IG173">
        <v>18</v>
      </c>
      <c r="IH173">
        <v>113.82700000000001</v>
      </c>
      <c r="II173">
        <v>0</v>
      </c>
      <c r="IJ173">
        <v>27.103000000000002</v>
      </c>
      <c r="IK173">
        <v>0</v>
      </c>
      <c r="IL173">
        <v>0</v>
      </c>
      <c r="IM173">
        <v>0</v>
      </c>
      <c r="IN173">
        <v>0</v>
      </c>
      <c r="IO173">
        <v>0</v>
      </c>
      <c r="IP173">
        <v>0</v>
      </c>
      <c r="IQ173">
        <v>27.103000000000002</v>
      </c>
      <c r="IR173">
        <v>16845</v>
      </c>
      <c r="IS173">
        <v>0</v>
      </c>
      <c r="IT173">
        <v>0</v>
      </c>
      <c r="IU173">
        <v>0</v>
      </c>
      <c r="IV173">
        <v>0</v>
      </c>
      <c r="IW173">
        <v>6215</v>
      </c>
      <c r="IX173">
        <v>0</v>
      </c>
      <c r="IY173">
        <v>0</v>
      </c>
      <c r="IZ173">
        <v>0</v>
      </c>
      <c r="JA173">
        <v>0</v>
      </c>
      <c r="JB173">
        <v>5</v>
      </c>
      <c r="JC173">
        <v>82910</v>
      </c>
      <c r="JD173">
        <v>8</v>
      </c>
      <c r="JE173">
        <v>69992</v>
      </c>
      <c r="JF173">
        <v>2</v>
      </c>
      <c r="JG173">
        <v>8750</v>
      </c>
      <c r="JH173">
        <v>5000</v>
      </c>
      <c r="JJ173">
        <v>0</v>
      </c>
      <c r="JK173">
        <v>0</v>
      </c>
      <c r="JL173">
        <v>0</v>
      </c>
      <c r="JM173">
        <v>0</v>
      </c>
      <c r="JO173">
        <v>0</v>
      </c>
      <c r="JP173">
        <v>0</v>
      </c>
      <c r="JQ173">
        <v>0</v>
      </c>
      <c r="JR173">
        <v>0</v>
      </c>
      <c r="JS173">
        <v>0</v>
      </c>
      <c r="JT173">
        <v>0</v>
      </c>
      <c r="JU173">
        <v>5656</v>
      </c>
      <c r="JW173">
        <v>0</v>
      </c>
      <c r="JX173">
        <v>0</v>
      </c>
      <c r="JY173">
        <v>0</v>
      </c>
      <c r="JZ173">
        <v>0</v>
      </c>
      <c r="KD173">
        <v>5656</v>
      </c>
      <c r="KE173">
        <v>7559</v>
      </c>
      <c r="KG173">
        <v>0</v>
      </c>
      <c r="KH173">
        <v>0</v>
      </c>
      <c r="KI173">
        <v>0</v>
      </c>
      <c r="KJ173">
        <v>14</v>
      </c>
      <c r="KK173">
        <v>4</v>
      </c>
      <c r="KL173">
        <v>8701</v>
      </c>
      <c r="KM173">
        <v>2486</v>
      </c>
      <c r="KN173">
        <v>0</v>
      </c>
      <c r="KO173">
        <v>0</v>
      </c>
      <c r="KP173">
        <v>0</v>
      </c>
      <c r="KQ173">
        <v>0</v>
      </c>
      <c r="KS173">
        <v>0</v>
      </c>
      <c r="KT173">
        <v>0</v>
      </c>
      <c r="KU173">
        <v>0</v>
      </c>
      <c r="KW173">
        <v>0</v>
      </c>
      <c r="KX173">
        <v>0</v>
      </c>
      <c r="KY173">
        <v>0</v>
      </c>
      <c r="KZ173">
        <v>0</v>
      </c>
      <c r="LA173">
        <v>0</v>
      </c>
      <c r="LB173">
        <v>0</v>
      </c>
      <c r="LD173">
        <v>0</v>
      </c>
      <c r="LE173">
        <v>0</v>
      </c>
      <c r="LF173">
        <v>0</v>
      </c>
      <c r="LG173">
        <v>0</v>
      </c>
      <c r="LH173">
        <v>0</v>
      </c>
      <c r="LI173">
        <v>0</v>
      </c>
      <c r="LJ173">
        <v>253.90700000000001</v>
      </c>
      <c r="LK173">
        <v>1</v>
      </c>
      <c r="LL173">
        <v>33540</v>
      </c>
      <c r="LM173">
        <v>5357</v>
      </c>
      <c r="LN173">
        <v>0</v>
      </c>
      <c r="LO173">
        <v>0</v>
      </c>
      <c r="LP173">
        <v>0</v>
      </c>
      <c r="LQ173">
        <v>0</v>
      </c>
      <c r="LR173">
        <v>0</v>
      </c>
      <c r="LS173">
        <v>0</v>
      </c>
      <c r="LT173">
        <v>0</v>
      </c>
      <c r="LU173">
        <v>0</v>
      </c>
      <c r="LV173">
        <v>0</v>
      </c>
      <c r="LW173">
        <v>0</v>
      </c>
      <c r="LX173">
        <v>0</v>
      </c>
      <c r="LY173">
        <v>0</v>
      </c>
      <c r="LZ173">
        <v>0</v>
      </c>
      <c r="MA173">
        <v>0</v>
      </c>
      <c r="MB173">
        <v>0</v>
      </c>
      <c r="MC173">
        <v>0</v>
      </c>
      <c r="MD173">
        <v>0</v>
      </c>
      <c r="ME173">
        <v>0</v>
      </c>
      <c r="MF173">
        <v>0</v>
      </c>
      <c r="MG173">
        <v>3251862</v>
      </c>
      <c r="MH173">
        <v>0</v>
      </c>
      <c r="MI173">
        <v>0</v>
      </c>
      <c r="MJ173">
        <v>0</v>
      </c>
      <c r="MK173">
        <v>0</v>
      </c>
      <c r="ML173">
        <v>0</v>
      </c>
    </row>
    <row r="174" spans="1:350" customFormat="1" x14ac:dyDescent="0.3">
      <c r="A174">
        <v>45755</v>
      </c>
      <c r="B174" s="4">
        <v>227820</v>
      </c>
      <c r="C174">
        <v>9</v>
      </c>
      <c r="D174">
        <v>2026</v>
      </c>
      <c r="E174">
        <v>6215</v>
      </c>
      <c r="F174">
        <v>0</v>
      </c>
      <c r="G174">
        <v>29089.591</v>
      </c>
      <c r="H174">
        <v>26718.815000000002</v>
      </c>
      <c r="I174">
        <v>26718.815000000002</v>
      </c>
      <c r="J174">
        <v>29089.591</v>
      </c>
      <c r="K174">
        <v>0</v>
      </c>
      <c r="L174">
        <v>6215</v>
      </c>
      <c r="M174">
        <v>0</v>
      </c>
      <c r="N174">
        <v>0</v>
      </c>
      <c r="P174">
        <v>29171.732</v>
      </c>
      <c r="Q174">
        <v>0</v>
      </c>
      <c r="R174">
        <v>13743941</v>
      </c>
      <c r="S174">
        <v>471.13900000000001</v>
      </c>
      <c r="U174">
        <v>0</v>
      </c>
      <c r="V174">
        <v>12558.774000000001</v>
      </c>
      <c r="W174">
        <v>7807925</v>
      </c>
      <c r="X174">
        <v>7807925</v>
      </c>
      <c r="Z174">
        <v>0</v>
      </c>
      <c r="AC174">
        <v>0</v>
      </c>
      <c r="AD174" t="s">
        <v>427</v>
      </c>
      <c r="AE174">
        <v>0</v>
      </c>
      <c r="AH174">
        <v>0</v>
      </c>
      <c r="AI174">
        <v>0</v>
      </c>
      <c r="AJ174">
        <v>6215</v>
      </c>
      <c r="AK174" t="s">
        <v>753</v>
      </c>
      <c r="AL174" t="s">
        <v>590</v>
      </c>
      <c r="AM174">
        <v>0</v>
      </c>
      <c r="AN174">
        <v>0</v>
      </c>
      <c r="AO174">
        <v>0</v>
      </c>
      <c r="AP174">
        <v>0</v>
      </c>
      <c r="AQ174">
        <v>0</v>
      </c>
      <c r="AS174">
        <v>0</v>
      </c>
      <c r="AT174">
        <v>0</v>
      </c>
      <c r="AU174">
        <v>0</v>
      </c>
      <c r="AV174">
        <v>0</v>
      </c>
      <c r="AW174">
        <v>356723906</v>
      </c>
      <c r="AX174">
        <v>352156529</v>
      </c>
      <c r="AY174">
        <v>0</v>
      </c>
      <c r="AZ174">
        <v>13743941</v>
      </c>
      <c r="BA174">
        <v>0</v>
      </c>
      <c r="BB174">
        <v>0</v>
      </c>
      <c r="BC174">
        <v>0</v>
      </c>
      <c r="BD174">
        <v>0</v>
      </c>
      <c r="BE174">
        <v>0</v>
      </c>
      <c r="BF174">
        <v>309259466</v>
      </c>
      <c r="BG174">
        <v>0</v>
      </c>
      <c r="BJ174">
        <v>0</v>
      </c>
      <c r="BK174">
        <v>0</v>
      </c>
      <c r="BL174">
        <v>0</v>
      </c>
      <c r="BM174">
        <v>0</v>
      </c>
      <c r="BN174">
        <v>0</v>
      </c>
      <c r="BO174">
        <v>0</v>
      </c>
      <c r="BP174">
        <v>0</v>
      </c>
      <c r="BQ174">
        <v>0</v>
      </c>
      <c r="BS174">
        <v>0</v>
      </c>
      <c r="BT174">
        <v>0</v>
      </c>
      <c r="BU174">
        <v>0</v>
      </c>
      <c r="BV174">
        <v>0</v>
      </c>
      <c r="BW174">
        <v>0</v>
      </c>
      <c r="BY174">
        <v>0</v>
      </c>
      <c r="CA174">
        <v>0</v>
      </c>
      <c r="CB174">
        <v>0</v>
      </c>
      <c r="CC174">
        <v>0</v>
      </c>
      <c r="CD174">
        <v>0</v>
      </c>
      <c r="CE174">
        <v>0</v>
      </c>
      <c r="CF174">
        <v>0</v>
      </c>
      <c r="CG174">
        <v>0</v>
      </c>
      <c r="CH174">
        <v>4630825</v>
      </c>
      <c r="CI174">
        <v>0</v>
      </c>
      <c r="CJ174">
        <v>4</v>
      </c>
      <c r="CK174">
        <v>0</v>
      </c>
      <c r="CL174">
        <v>0</v>
      </c>
      <c r="CN174">
        <v>0</v>
      </c>
      <c r="CO174">
        <v>1</v>
      </c>
      <c r="CP174">
        <v>4.1000000000000002E-2</v>
      </c>
      <c r="CQ174">
        <v>0</v>
      </c>
      <c r="CR174">
        <v>29089.591</v>
      </c>
      <c r="CS174">
        <v>0</v>
      </c>
      <c r="CT174">
        <v>0</v>
      </c>
      <c r="CU174">
        <v>0</v>
      </c>
      <c r="CV174">
        <v>0</v>
      </c>
      <c r="CW174">
        <v>0</v>
      </c>
      <c r="CX174">
        <v>0</v>
      </c>
      <c r="CY174">
        <v>0</v>
      </c>
      <c r="CZ174">
        <v>0</v>
      </c>
      <c r="DB174">
        <v>166057435</v>
      </c>
      <c r="DC174">
        <v>0</v>
      </c>
      <c r="DD174">
        <v>0</v>
      </c>
      <c r="DE174">
        <v>47552130</v>
      </c>
      <c r="DF174">
        <v>47552744</v>
      </c>
      <c r="DG174">
        <v>7651.1880000000001</v>
      </c>
      <c r="DH174">
        <v>0</v>
      </c>
      <c r="DI174">
        <v>614</v>
      </c>
      <c r="DK174">
        <v>0</v>
      </c>
      <c r="DL174">
        <v>0</v>
      </c>
      <c r="DM174">
        <v>23830224</v>
      </c>
      <c r="DN174">
        <v>63448</v>
      </c>
      <c r="DO174">
        <v>0</v>
      </c>
      <c r="DP174">
        <v>0</v>
      </c>
      <c r="DQ174">
        <v>0</v>
      </c>
      <c r="DR174">
        <v>0</v>
      </c>
      <c r="DS174">
        <v>0</v>
      </c>
      <c r="DT174">
        <v>0</v>
      </c>
      <c r="DU174">
        <v>0</v>
      </c>
      <c r="DV174">
        <v>0</v>
      </c>
      <c r="DW174">
        <v>0</v>
      </c>
      <c r="DX174">
        <v>0</v>
      </c>
      <c r="DY174">
        <v>0</v>
      </c>
      <c r="DZ174">
        <v>0</v>
      </c>
      <c r="EA174">
        <v>0.19500000000000001</v>
      </c>
      <c r="EB174">
        <v>0</v>
      </c>
      <c r="EC174">
        <v>873.65300000000002</v>
      </c>
      <c r="ED174">
        <v>6244216</v>
      </c>
      <c r="EE174">
        <v>0</v>
      </c>
      <c r="EF174">
        <v>0</v>
      </c>
      <c r="EG174">
        <v>0.124</v>
      </c>
      <c r="EH174">
        <v>17649456</v>
      </c>
      <c r="EI174">
        <v>0</v>
      </c>
      <c r="EJ174">
        <v>0</v>
      </c>
      <c r="EK174">
        <v>713.99900000000002</v>
      </c>
      <c r="EL174">
        <v>7.1830000000000007</v>
      </c>
      <c r="EM174">
        <v>138.82900000000001</v>
      </c>
      <c r="EN174">
        <v>54.934000000000005</v>
      </c>
      <c r="EO174">
        <v>0</v>
      </c>
      <c r="EP174">
        <v>0</v>
      </c>
      <c r="EQ174">
        <v>910.40800000000002</v>
      </c>
      <c r="ER174">
        <v>2.327</v>
      </c>
      <c r="ES174">
        <v>2839.8160000000003</v>
      </c>
      <c r="ET174">
        <v>0</v>
      </c>
      <c r="EV174">
        <v>0</v>
      </c>
      <c r="EW174">
        <v>0</v>
      </c>
      <c r="EX174">
        <v>0</v>
      </c>
      <c r="EZ174">
        <v>298739181</v>
      </c>
      <c r="FA174">
        <v>0</v>
      </c>
      <c r="FB174">
        <v>312419674</v>
      </c>
      <c r="FC174">
        <v>0</v>
      </c>
      <c r="FD174">
        <v>0</v>
      </c>
      <c r="FE174">
        <v>45520593</v>
      </c>
      <c r="FF174">
        <v>7896755</v>
      </c>
      <c r="FG174">
        <v>7.0629999999999998E-2</v>
      </c>
      <c r="FH174">
        <v>3.1918000000000002E-2</v>
      </c>
      <c r="FI174">
        <v>0</v>
      </c>
      <c r="FJ174">
        <v>0</v>
      </c>
      <c r="FK174">
        <v>49760.171999999999</v>
      </c>
      <c r="FL174">
        <v>370467847</v>
      </c>
      <c r="FM174">
        <v>0</v>
      </c>
      <c r="FN174">
        <v>0</v>
      </c>
      <c r="FO174">
        <v>2300754</v>
      </c>
      <c r="FP174">
        <v>808433</v>
      </c>
      <c r="FQ174">
        <v>3109187</v>
      </c>
      <c r="FR174">
        <v>2300754</v>
      </c>
      <c r="FS174">
        <v>0</v>
      </c>
      <c r="FT174">
        <v>0</v>
      </c>
      <c r="FU174">
        <v>0</v>
      </c>
      <c r="FV174">
        <v>0</v>
      </c>
      <c r="FW174">
        <v>0</v>
      </c>
      <c r="FX174">
        <v>0</v>
      </c>
      <c r="FY174">
        <v>0</v>
      </c>
      <c r="GB174">
        <v>14628019</v>
      </c>
      <c r="GC174">
        <v>14628019</v>
      </c>
      <c r="GD174">
        <v>1460.3680000000002</v>
      </c>
      <c r="GF174">
        <v>0</v>
      </c>
      <c r="GG174">
        <v>0</v>
      </c>
      <c r="GH174">
        <v>0</v>
      </c>
      <c r="GI174">
        <v>0</v>
      </c>
      <c r="GK174">
        <v>0</v>
      </c>
      <c r="GL174">
        <v>0</v>
      </c>
      <c r="GM174">
        <v>0</v>
      </c>
      <c r="GN174">
        <v>0</v>
      </c>
      <c r="GO174">
        <v>0</v>
      </c>
      <c r="GQ174">
        <v>0</v>
      </c>
      <c r="GR174">
        <v>0</v>
      </c>
      <c r="GS174">
        <v>0</v>
      </c>
      <c r="GT174">
        <v>0</v>
      </c>
      <c r="HB174">
        <v>379934357</v>
      </c>
      <c r="HC174">
        <v>3.9798E-2</v>
      </c>
      <c r="HD174">
        <v>4630825</v>
      </c>
      <c r="HE174">
        <v>0</v>
      </c>
      <c r="HF174">
        <v>35910087</v>
      </c>
      <c r="HG174">
        <v>62772</v>
      </c>
      <c r="HH174">
        <v>7373009</v>
      </c>
      <c r="HI174">
        <v>0</v>
      </c>
      <c r="HJ174">
        <v>2506247</v>
      </c>
      <c r="HK174">
        <v>75341</v>
      </c>
      <c r="HL174">
        <v>39128</v>
      </c>
      <c r="HM174">
        <v>1092000</v>
      </c>
      <c r="HN174">
        <v>2375556</v>
      </c>
      <c r="HO174">
        <v>0</v>
      </c>
      <c r="HP174">
        <v>0</v>
      </c>
      <c r="HQ174">
        <v>0</v>
      </c>
      <c r="HR174">
        <v>0</v>
      </c>
      <c r="HS174">
        <v>298675733</v>
      </c>
      <c r="HT174">
        <v>7896755</v>
      </c>
      <c r="HW174">
        <v>0</v>
      </c>
      <c r="HX174">
        <v>2319</v>
      </c>
      <c r="HY174">
        <v>3686</v>
      </c>
      <c r="HZ174">
        <v>5339</v>
      </c>
      <c r="IA174">
        <v>7037</v>
      </c>
      <c r="IB174">
        <v>11171</v>
      </c>
      <c r="IC174">
        <v>29552</v>
      </c>
      <c r="ID174">
        <v>0</v>
      </c>
      <c r="IE174">
        <v>2.839</v>
      </c>
      <c r="IF174">
        <v>0</v>
      </c>
      <c r="IG174">
        <v>101</v>
      </c>
      <c r="IH174">
        <v>11863.248</v>
      </c>
      <c r="II174">
        <v>0</v>
      </c>
      <c r="IJ174">
        <v>12561.613000000001</v>
      </c>
      <c r="IK174">
        <v>0</v>
      </c>
      <c r="IL174">
        <v>210</v>
      </c>
      <c r="IM174">
        <v>10</v>
      </c>
      <c r="IN174">
        <v>3</v>
      </c>
      <c r="IO174">
        <v>223</v>
      </c>
      <c r="IP174">
        <v>0</v>
      </c>
      <c r="IQ174">
        <v>12558.774000000001</v>
      </c>
      <c r="IR174">
        <v>7805278</v>
      </c>
      <c r="IS174">
        <v>0</v>
      </c>
      <c r="IT174">
        <v>1050000</v>
      </c>
      <c r="IU174">
        <v>30000</v>
      </c>
      <c r="IV174">
        <v>12000</v>
      </c>
      <c r="IW174">
        <v>6215</v>
      </c>
      <c r="IX174">
        <v>2647</v>
      </c>
      <c r="IY174">
        <v>0</v>
      </c>
      <c r="IZ174">
        <v>0</v>
      </c>
      <c r="JA174">
        <v>0</v>
      </c>
      <c r="JB174">
        <v>40</v>
      </c>
      <c r="JC174">
        <v>944287</v>
      </c>
      <c r="JD174">
        <v>63</v>
      </c>
      <c r="JE174">
        <v>844517</v>
      </c>
      <c r="JF174">
        <v>74</v>
      </c>
      <c r="JG174">
        <v>505052</v>
      </c>
      <c r="JH174">
        <v>81700</v>
      </c>
      <c r="JJ174">
        <v>0</v>
      </c>
      <c r="JK174">
        <v>0</v>
      </c>
      <c r="JL174">
        <v>0</v>
      </c>
      <c r="JM174">
        <v>0</v>
      </c>
      <c r="JO174">
        <v>5.9580000000000002</v>
      </c>
      <c r="JP174">
        <v>1101.8810000000001</v>
      </c>
      <c r="JQ174">
        <v>352.529</v>
      </c>
      <c r="JR174">
        <v>49540</v>
      </c>
      <c r="JS174">
        <v>10661272</v>
      </c>
      <c r="JT174">
        <v>3917207</v>
      </c>
      <c r="JU174">
        <v>0</v>
      </c>
      <c r="JW174">
        <v>0</v>
      </c>
      <c r="JX174">
        <v>0</v>
      </c>
      <c r="JY174">
        <v>0</v>
      </c>
      <c r="JZ174">
        <v>0</v>
      </c>
      <c r="KD174">
        <v>0</v>
      </c>
      <c r="KE174">
        <v>7559</v>
      </c>
      <c r="KG174">
        <v>0</v>
      </c>
      <c r="KH174">
        <v>0</v>
      </c>
      <c r="KI174">
        <v>0</v>
      </c>
      <c r="KJ174">
        <v>59</v>
      </c>
      <c r="KK174">
        <v>42</v>
      </c>
      <c r="KL174">
        <v>36669</v>
      </c>
      <c r="KM174">
        <v>26103</v>
      </c>
      <c r="KN174">
        <v>0</v>
      </c>
      <c r="KO174">
        <v>0</v>
      </c>
      <c r="KP174">
        <v>0</v>
      </c>
      <c r="KQ174">
        <v>0</v>
      </c>
      <c r="KS174">
        <v>0</v>
      </c>
      <c r="KT174">
        <v>0</v>
      </c>
      <c r="KU174">
        <v>0</v>
      </c>
      <c r="KW174">
        <v>0</v>
      </c>
      <c r="KX174">
        <v>0</v>
      </c>
      <c r="KY174">
        <v>0</v>
      </c>
      <c r="KZ174">
        <v>0</v>
      </c>
      <c r="LA174">
        <v>0</v>
      </c>
      <c r="LB174">
        <v>0</v>
      </c>
      <c r="LD174">
        <v>0</v>
      </c>
      <c r="LE174">
        <v>0</v>
      </c>
      <c r="LF174">
        <v>0</v>
      </c>
      <c r="LG174">
        <v>0</v>
      </c>
      <c r="LH174">
        <v>0</v>
      </c>
      <c r="LI174">
        <v>0</v>
      </c>
      <c r="LJ174">
        <v>29763.366000000002</v>
      </c>
      <c r="LK174">
        <v>56</v>
      </c>
      <c r="LL174">
        <v>1878240</v>
      </c>
      <c r="LM174">
        <v>628007</v>
      </c>
      <c r="LN174">
        <v>0</v>
      </c>
      <c r="LO174">
        <v>0</v>
      </c>
      <c r="LP174">
        <v>0</v>
      </c>
      <c r="LQ174">
        <v>0</v>
      </c>
      <c r="LR174">
        <v>0</v>
      </c>
      <c r="LS174">
        <v>0</v>
      </c>
      <c r="LT174">
        <v>0</v>
      </c>
      <c r="LU174">
        <v>0</v>
      </c>
      <c r="LV174">
        <v>0</v>
      </c>
      <c r="LW174">
        <v>0</v>
      </c>
      <c r="LX174">
        <v>0</v>
      </c>
      <c r="LY174">
        <v>0</v>
      </c>
      <c r="LZ174">
        <v>0</v>
      </c>
      <c r="MA174">
        <v>0</v>
      </c>
      <c r="MB174">
        <v>0</v>
      </c>
      <c r="MC174">
        <v>0</v>
      </c>
      <c r="MD174">
        <v>0</v>
      </c>
      <c r="ME174">
        <v>0</v>
      </c>
      <c r="MF174">
        <v>0</v>
      </c>
      <c r="MG174">
        <v>356723906</v>
      </c>
      <c r="MH174">
        <v>0</v>
      </c>
      <c r="MI174">
        <v>0</v>
      </c>
      <c r="MJ174">
        <v>0</v>
      </c>
      <c r="MK174">
        <v>0</v>
      </c>
      <c r="ML174">
        <v>0</v>
      </c>
    </row>
    <row r="175" spans="1:350" customFormat="1" x14ac:dyDescent="0.3">
      <c r="A175">
        <v>45755</v>
      </c>
      <c r="B175" s="4">
        <v>227821</v>
      </c>
      <c r="C175">
        <v>9</v>
      </c>
      <c r="D175">
        <v>2026</v>
      </c>
      <c r="E175">
        <v>6215</v>
      </c>
      <c r="F175">
        <v>0</v>
      </c>
      <c r="G175">
        <v>180.12700000000001</v>
      </c>
      <c r="H175">
        <v>164.63800000000001</v>
      </c>
      <c r="I175">
        <v>164.63800000000001</v>
      </c>
      <c r="J175">
        <v>180.12700000000001</v>
      </c>
      <c r="K175">
        <v>0</v>
      </c>
      <c r="L175">
        <v>6215</v>
      </c>
      <c r="M175">
        <v>0</v>
      </c>
      <c r="N175">
        <v>0</v>
      </c>
      <c r="P175">
        <v>180.12700000000001</v>
      </c>
      <c r="Q175">
        <v>0</v>
      </c>
      <c r="R175">
        <v>84865</v>
      </c>
      <c r="S175">
        <v>471.13900000000001</v>
      </c>
      <c r="U175">
        <v>0</v>
      </c>
      <c r="V175">
        <v>0</v>
      </c>
      <c r="W175">
        <v>0</v>
      </c>
      <c r="X175">
        <v>0</v>
      </c>
      <c r="Z175">
        <v>0</v>
      </c>
      <c r="AC175">
        <v>0</v>
      </c>
      <c r="AD175" t="s">
        <v>427</v>
      </c>
      <c r="AE175">
        <v>0</v>
      </c>
      <c r="AH175">
        <v>0</v>
      </c>
      <c r="AI175">
        <v>0</v>
      </c>
      <c r="AJ175">
        <v>6215</v>
      </c>
      <c r="AK175" t="s">
        <v>753</v>
      </c>
      <c r="AL175" t="s">
        <v>591</v>
      </c>
      <c r="AM175">
        <v>0</v>
      </c>
      <c r="AN175">
        <v>0</v>
      </c>
      <c r="AO175">
        <v>0</v>
      </c>
      <c r="AP175">
        <v>0</v>
      </c>
      <c r="AQ175">
        <v>0</v>
      </c>
      <c r="AS175">
        <v>0</v>
      </c>
      <c r="AT175">
        <v>0</v>
      </c>
      <c r="AU175">
        <v>0</v>
      </c>
      <c r="AV175">
        <v>0</v>
      </c>
      <c r="AW175">
        <v>1888100</v>
      </c>
      <c r="AX175">
        <v>1860261</v>
      </c>
      <c r="AY175">
        <v>0</v>
      </c>
      <c r="AZ175">
        <v>84865</v>
      </c>
      <c r="BA175">
        <v>7.75</v>
      </c>
      <c r="BB175">
        <v>0</v>
      </c>
      <c r="BC175">
        <v>0</v>
      </c>
      <c r="BD175">
        <v>0</v>
      </c>
      <c r="BE175">
        <v>0</v>
      </c>
      <c r="BF175">
        <v>1658636</v>
      </c>
      <c r="BG175">
        <v>0</v>
      </c>
      <c r="BJ175">
        <v>0</v>
      </c>
      <c r="BK175">
        <v>0</v>
      </c>
      <c r="BL175">
        <v>0</v>
      </c>
      <c r="BM175">
        <v>0</v>
      </c>
      <c r="BN175">
        <v>0</v>
      </c>
      <c r="BO175">
        <v>0</v>
      </c>
      <c r="BP175">
        <v>0</v>
      </c>
      <c r="BQ175">
        <v>902</v>
      </c>
      <c r="BS175">
        <v>0</v>
      </c>
      <c r="BT175">
        <v>0</v>
      </c>
      <c r="BU175">
        <v>0</v>
      </c>
      <c r="BV175">
        <v>0</v>
      </c>
      <c r="BW175">
        <v>0</v>
      </c>
      <c r="BY175">
        <v>0</v>
      </c>
      <c r="CA175">
        <v>0</v>
      </c>
      <c r="CB175">
        <v>0</v>
      </c>
      <c r="CC175">
        <v>0</v>
      </c>
      <c r="CD175">
        <v>0</v>
      </c>
      <c r="CE175">
        <v>0</v>
      </c>
      <c r="CF175">
        <v>0</v>
      </c>
      <c r="CG175">
        <v>0</v>
      </c>
      <c r="CH175">
        <v>28675</v>
      </c>
      <c r="CI175">
        <v>0</v>
      </c>
      <c r="CJ175">
        <v>4</v>
      </c>
      <c r="CK175">
        <v>0</v>
      </c>
      <c r="CL175">
        <v>0</v>
      </c>
      <c r="CN175">
        <v>0</v>
      </c>
      <c r="CO175">
        <v>1</v>
      </c>
      <c r="CP175">
        <v>0</v>
      </c>
      <c r="CQ175">
        <v>9.5830000000000002</v>
      </c>
      <c r="CR175">
        <v>180.12700000000001</v>
      </c>
      <c r="CS175">
        <v>0</v>
      </c>
      <c r="CT175">
        <v>0</v>
      </c>
      <c r="CU175">
        <v>0</v>
      </c>
      <c r="CV175">
        <v>0</v>
      </c>
      <c r="CW175">
        <v>0</v>
      </c>
      <c r="CX175">
        <v>0</v>
      </c>
      <c r="CY175">
        <v>0</v>
      </c>
      <c r="CZ175">
        <v>0</v>
      </c>
      <c r="DB175">
        <v>1023225</v>
      </c>
      <c r="DC175">
        <v>0</v>
      </c>
      <c r="DD175">
        <v>0</v>
      </c>
      <c r="DE175">
        <v>25715</v>
      </c>
      <c r="DF175">
        <v>25715</v>
      </c>
      <c r="DG175">
        <v>4.1379999999999999</v>
      </c>
      <c r="DH175">
        <v>0</v>
      </c>
      <c r="DI175">
        <v>0</v>
      </c>
      <c r="DK175">
        <v>4104</v>
      </c>
      <c r="DL175">
        <v>0</v>
      </c>
      <c r="DM175">
        <v>314147</v>
      </c>
      <c r="DN175">
        <v>836</v>
      </c>
      <c r="DO175">
        <v>0</v>
      </c>
      <c r="DP175">
        <v>0</v>
      </c>
      <c r="DQ175">
        <v>0</v>
      </c>
      <c r="DR175">
        <v>0</v>
      </c>
      <c r="DS175">
        <v>0</v>
      </c>
      <c r="DT175">
        <v>0</v>
      </c>
      <c r="DU175">
        <v>0</v>
      </c>
      <c r="DV175">
        <v>0</v>
      </c>
      <c r="DW175">
        <v>0</v>
      </c>
      <c r="DX175">
        <v>0</v>
      </c>
      <c r="DY175">
        <v>0</v>
      </c>
      <c r="DZ175">
        <v>0</v>
      </c>
      <c r="EA175">
        <v>0</v>
      </c>
      <c r="EB175">
        <v>0</v>
      </c>
      <c r="EC175">
        <v>2.6</v>
      </c>
      <c r="ED175">
        <v>18583</v>
      </c>
      <c r="EE175">
        <v>0</v>
      </c>
      <c r="EF175">
        <v>0</v>
      </c>
      <c r="EG175">
        <v>0</v>
      </c>
      <c r="EH175">
        <v>296400</v>
      </c>
      <c r="EI175">
        <v>0</v>
      </c>
      <c r="EJ175">
        <v>0</v>
      </c>
      <c r="EK175">
        <v>14.877000000000001</v>
      </c>
      <c r="EL175">
        <v>0</v>
      </c>
      <c r="EM175">
        <v>0</v>
      </c>
      <c r="EN175">
        <v>0.61199999999999999</v>
      </c>
      <c r="EO175">
        <v>0</v>
      </c>
      <c r="EP175">
        <v>0</v>
      </c>
      <c r="EQ175">
        <v>15.489000000000001</v>
      </c>
      <c r="ER175">
        <v>0</v>
      </c>
      <c r="ES175">
        <v>47.691000000000003</v>
      </c>
      <c r="ET175">
        <v>0</v>
      </c>
      <c r="EV175">
        <v>0</v>
      </c>
      <c r="EW175">
        <v>0</v>
      </c>
      <c r="EX175">
        <v>0</v>
      </c>
      <c r="EZ175">
        <v>1573771</v>
      </c>
      <c r="FA175">
        <v>0</v>
      </c>
      <c r="FB175">
        <v>1657800</v>
      </c>
      <c r="FC175">
        <v>0</v>
      </c>
      <c r="FD175">
        <v>0</v>
      </c>
      <c r="FE175">
        <v>244138</v>
      </c>
      <c r="FF175">
        <v>42352</v>
      </c>
      <c r="FG175">
        <v>7.0629999999999998E-2</v>
      </c>
      <c r="FH175">
        <v>3.1918000000000002E-2</v>
      </c>
      <c r="FI175">
        <v>0</v>
      </c>
      <c r="FJ175">
        <v>0</v>
      </c>
      <c r="FK175">
        <v>266.87600000000003</v>
      </c>
      <c r="FL175">
        <v>1972965</v>
      </c>
      <c r="FM175">
        <v>0</v>
      </c>
      <c r="FN175">
        <v>0</v>
      </c>
      <c r="FO175">
        <v>0</v>
      </c>
      <c r="FP175">
        <v>0</v>
      </c>
      <c r="FQ175">
        <v>0</v>
      </c>
      <c r="FR175">
        <v>0</v>
      </c>
      <c r="FS175">
        <v>0</v>
      </c>
      <c r="FT175">
        <v>0</v>
      </c>
      <c r="FU175">
        <v>0</v>
      </c>
      <c r="FV175">
        <v>0</v>
      </c>
      <c r="FW175">
        <v>0</v>
      </c>
      <c r="FX175">
        <v>0</v>
      </c>
      <c r="FY175">
        <v>0</v>
      </c>
      <c r="GB175">
        <v>0</v>
      </c>
      <c r="GC175">
        <v>0</v>
      </c>
      <c r="GD175">
        <v>0</v>
      </c>
      <c r="GF175">
        <v>0</v>
      </c>
      <c r="GG175">
        <v>0</v>
      </c>
      <c r="GH175">
        <v>0</v>
      </c>
      <c r="GI175">
        <v>0</v>
      </c>
      <c r="GK175">
        <v>0</v>
      </c>
      <c r="GL175">
        <v>0</v>
      </c>
      <c r="GM175">
        <v>0</v>
      </c>
      <c r="GN175">
        <v>0</v>
      </c>
      <c r="GO175">
        <v>0</v>
      </c>
      <c r="GQ175">
        <v>0</v>
      </c>
      <c r="GR175">
        <v>0</v>
      </c>
      <c r="GS175">
        <v>0</v>
      </c>
      <c r="GT175">
        <v>0</v>
      </c>
      <c r="HB175">
        <v>379934357</v>
      </c>
      <c r="HC175">
        <v>3.9798E-2</v>
      </c>
      <c r="HD175">
        <v>28675</v>
      </c>
      <c r="HE175">
        <v>0</v>
      </c>
      <c r="HF175">
        <v>221273</v>
      </c>
      <c r="HG175">
        <v>28589</v>
      </c>
      <c r="HH175">
        <v>6259</v>
      </c>
      <c r="HI175">
        <v>0</v>
      </c>
      <c r="HJ175">
        <v>38592</v>
      </c>
      <c r="HK175">
        <v>0</v>
      </c>
      <c r="HL175">
        <v>0</v>
      </c>
      <c r="HM175">
        <v>0</v>
      </c>
      <c r="HN175">
        <v>0</v>
      </c>
      <c r="HO175">
        <v>0</v>
      </c>
      <c r="HP175">
        <v>0</v>
      </c>
      <c r="HQ175">
        <v>0</v>
      </c>
      <c r="HR175">
        <v>0</v>
      </c>
      <c r="HS175">
        <v>1572935</v>
      </c>
      <c r="HT175">
        <v>42352</v>
      </c>
      <c r="HW175">
        <v>0</v>
      </c>
      <c r="HX175">
        <v>6</v>
      </c>
      <c r="HY175">
        <v>3</v>
      </c>
      <c r="HZ175">
        <v>4</v>
      </c>
      <c r="IA175">
        <v>2</v>
      </c>
      <c r="IB175">
        <v>2</v>
      </c>
      <c r="IC175">
        <v>17</v>
      </c>
      <c r="ID175">
        <v>0</v>
      </c>
      <c r="IE175">
        <v>0</v>
      </c>
      <c r="IF175">
        <v>0</v>
      </c>
      <c r="IG175">
        <v>46</v>
      </c>
      <c r="IH175">
        <v>10.07</v>
      </c>
      <c r="II175">
        <v>0</v>
      </c>
      <c r="IJ175">
        <v>0</v>
      </c>
      <c r="IK175">
        <v>0</v>
      </c>
      <c r="IL175">
        <v>0</v>
      </c>
      <c r="IM175">
        <v>0</v>
      </c>
      <c r="IN175">
        <v>0</v>
      </c>
      <c r="IO175">
        <v>0</v>
      </c>
      <c r="IP175">
        <v>0</v>
      </c>
      <c r="IQ175">
        <v>0</v>
      </c>
      <c r="IR175">
        <v>0</v>
      </c>
      <c r="IS175">
        <v>0</v>
      </c>
      <c r="IT175">
        <v>0</v>
      </c>
      <c r="IU175">
        <v>0</v>
      </c>
      <c r="IV175">
        <v>0</v>
      </c>
      <c r="IW175">
        <v>6215</v>
      </c>
      <c r="IX175">
        <v>0</v>
      </c>
      <c r="IY175">
        <v>0</v>
      </c>
      <c r="IZ175">
        <v>0</v>
      </c>
      <c r="JA175">
        <v>0</v>
      </c>
      <c r="JB175">
        <v>0</v>
      </c>
      <c r="JC175">
        <v>0</v>
      </c>
      <c r="JD175">
        <v>0</v>
      </c>
      <c r="JE175">
        <v>0</v>
      </c>
      <c r="JF175">
        <v>0</v>
      </c>
      <c r="JG175">
        <v>0</v>
      </c>
      <c r="JH175">
        <v>0</v>
      </c>
      <c r="JJ175">
        <v>0</v>
      </c>
      <c r="JK175">
        <v>0</v>
      </c>
      <c r="JL175">
        <v>0</v>
      </c>
      <c r="JM175">
        <v>0</v>
      </c>
      <c r="JO175">
        <v>0</v>
      </c>
      <c r="JP175">
        <v>0</v>
      </c>
      <c r="JQ175">
        <v>0</v>
      </c>
      <c r="JR175">
        <v>0</v>
      </c>
      <c r="JS175">
        <v>0</v>
      </c>
      <c r="JT175">
        <v>0</v>
      </c>
      <c r="JU175">
        <v>0</v>
      </c>
      <c r="JW175">
        <v>0</v>
      </c>
      <c r="JX175">
        <v>0</v>
      </c>
      <c r="JY175">
        <v>0</v>
      </c>
      <c r="JZ175">
        <v>0</v>
      </c>
      <c r="KD175">
        <v>0</v>
      </c>
      <c r="KE175">
        <v>7559</v>
      </c>
      <c r="KG175">
        <v>0</v>
      </c>
      <c r="KH175">
        <v>0</v>
      </c>
      <c r="KI175">
        <v>0</v>
      </c>
      <c r="KJ175">
        <v>29</v>
      </c>
      <c r="KK175">
        <v>17</v>
      </c>
      <c r="KL175">
        <v>18024</v>
      </c>
      <c r="KM175">
        <v>10566</v>
      </c>
      <c r="KN175">
        <v>0</v>
      </c>
      <c r="KO175">
        <v>0</v>
      </c>
      <c r="KP175">
        <v>0</v>
      </c>
      <c r="KQ175">
        <v>0</v>
      </c>
      <c r="KS175">
        <v>0</v>
      </c>
      <c r="KT175">
        <v>0</v>
      </c>
      <c r="KU175">
        <v>0</v>
      </c>
      <c r="KW175">
        <v>0</v>
      </c>
      <c r="KX175">
        <v>0</v>
      </c>
      <c r="KY175">
        <v>0</v>
      </c>
      <c r="KZ175">
        <v>0</v>
      </c>
      <c r="LA175">
        <v>0</v>
      </c>
      <c r="LB175">
        <v>0</v>
      </c>
      <c r="LD175">
        <v>0</v>
      </c>
      <c r="LE175">
        <v>0</v>
      </c>
      <c r="LF175">
        <v>0</v>
      </c>
      <c r="LG175">
        <v>0</v>
      </c>
      <c r="LH175">
        <v>0</v>
      </c>
      <c r="LI175">
        <v>0</v>
      </c>
      <c r="LJ175">
        <v>239.41400000000002</v>
      </c>
      <c r="LK175">
        <v>1</v>
      </c>
      <c r="LL175">
        <v>33540</v>
      </c>
      <c r="LM175">
        <v>5052</v>
      </c>
      <c r="LN175">
        <v>0</v>
      </c>
      <c r="LO175">
        <v>0</v>
      </c>
      <c r="LP175">
        <v>0</v>
      </c>
      <c r="LQ175">
        <v>0</v>
      </c>
      <c r="LR175">
        <v>0</v>
      </c>
      <c r="LS175">
        <v>0</v>
      </c>
      <c r="LT175">
        <v>0</v>
      </c>
      <c r="LU175">
        <v>0</v>
      </c>
      <c r="LV175">
        <v>0</v>
      </c>
      <c r="LW175">
        <v>0</v>
      </c>
      <c r="LX175">
        <v>0</v>
      </c>
      <c r="LY175">
        <v>0</v>
      </c>
      <c r="LZ175">
        <v>0</v>
      </c>
      <c r="MA175">
        <v>0</v>
      </c>
      <c r="MB175">
        <v>0</v>
      </c>
      <c r="MC175">
        <v>0</v>
      </c>
      <c r="MD175">
        <v>0</v>
      </c>
      <c r="ME175">
        <v>0</v>
      </c>
      <c r="MF175">
        <v>0</v>
      </c>
      <c r="MG175">
        <v>1888100</v>
      </c>
      <c r="MH175">
        <v>0</v>
      </c>
      <c r="MI175">
        <v>0</v>
      </c>
      <c r="MJ175">
        <v>0</v>
      </c>
      <c r="MK175">
        <v>0</v>
      </c>
      <c r="ML175">
        <v>0</v>
      </c>
    </row>
    <row r="176" spans="1:350" customFormat="1" x14ac:dyDescent="0.3">
      <c r="A176">
        <v>45755</v>
      </c>
      <c r="B176" s="4">
        <v>227824</v>
      </c>
      <c r="C176">
        <v>9</v>
      </c>
      <c r="D176">
        <v>2026</v>
      </c>
      <c r="E176">
        <v>6215</v>
      </c>
      <c r="F176">
        <v>0</v>
      </c>
      <c r="G176">
        <v>739.54700000000003</v>
      </c>
      <c r="H176">
        <v>723.94900000000007</v>
      </c>
      <c r="I176">
        <v>723.94900000000007</v>
      </c>
      <c r="J176">
        <v>739.54700000000003</v>
      </c>
      <c r="K176">
        <v>0</v>
      </c>
      <c r="L176">
        <v>6215</v>
      </c>
      <c r="M176">
        <v>0</v>
      </c>
      <c r="N176">
        <v>0</v>
      </c>
      <c r="P176">
        <v>739.54700000000003</v>
      </c>
      <c r="Q176">
        <v>0</v>
      </c>
      <c r="R176">
        <v>348429</v>
      </c>
      <c r="S176">
        <v>471.13900000000001</v>
      </c>
      <c r="U176">
        <v>0</v>
      </c>
      <c r="V176">
        <v>282.68799999999999</v>
      </c>
      <c r="W176">
        <v>175691</v>
      </c>
      <c r="X176">
        <v>175691</v>
      </c>
      <c r="Z176">
        <v>0</v>
      </c>
      <c r="AC176">
        <v>0</v>
      </c>
      <c r="AD176" t="s">
        <v>427</v>
      </c>
      <c r="AE176">
        <v>0</v>
      </c>
      <c r="AH176">
        <v>0</v>
      </c>
      <c r="AI176">
        <v>0</v>
      </c>
      <c r="AJ176">
        <v>6215</v>
      </c>
      <c r="AK176" t="s">
        <v>753</v>
      </c>
      <c r="AL176" t="s">
        <v>592</v>
      </c>
      <c r="AM176">
        <v>0</v>
      </c>
      <c r="AN176">
        <v>0</v>
      </c>
      <c r="AO176">
        <v>0</v>
      </c>
      <c r="AP176">
        <v>0</v>
      </c>
      <c r="AQ176">
        <v>0</v>
      </c>
      <c r="AS176">
        <v>0</v>
      </c>
      <c r="AT176">
        <v>0</v>
      </c>
      <c r="AU176">
        <v>0</v>
      </c>
      <c r="AV176">
        <v>0</v>
      </c>
      <c r="AW176">
        <v>8893179</v>
      </c>
      <c r="AX176">
        <v>8777012</v>
      </c>
      <c r="AY176">
        <v>0</v>
      </c>
      <c r="AZ176">
        <v>348429</v>
      </c>
      <c r="BA176">
        <v>0</v>
      </c>
      <c r="BB176">
        <v>0</v>
      </c>
      <c r="BC176">
        <v>0</v>
      </c>
      <c r="BD176">
        <v>0</v>
      </c>
      <c r="BE176">
        <v>0</v>
      </c>
      <c r="BF176">
        <v>7671446</v>
      </c>
      <c r="BG176">
        <v>0</v>
      </c>
      <c r="BJ176">
        <v>0</v>
      </c>
      <c r="BK176">
        <v>0</v>
      </c>
      <c r="BL176">
        <v>0</v>
      </c>
      <c r="BM176">
        <v>0</v>
      </c>
      <c r="BN176">
        <v>0</v>
      </c>
      <c r="BO176">
        <v>0</v>
      </c>
      <c r="BP176">
        <v>0</v>
      </c>
      <c r="BQ176">
        <v>797</v>
      </c>
      <c r="BS176">
        <v>0</v>
      </c>
      <c r="BT176">
        <v>0</v>
      </c>
      <c r="BU176">
        <v>0</v>
      </c>
      <c r="BV176">
        <v>0</v>
      </c>
      <c r="BW176">
        <v>0</v>
      </c>
      <c r="BY176">
        <v>0</v>
      </c>
      <c r="CA176">
        <v>0</v>
      </c>
      <c r="CB176">
        <v>0</v>
      </c>
      <c r="CC176">
        <v>0</v>
      </c>
      <c r="CD176">
        <v>0</v>
      </c>
      <c r="CE176">
        <v>0</v>
      </c>
      <c r="CF176">
        <v>0</v>
      </c>
      <c r="CG176">
        <v>0</v>
      </c>
      <c r="CH176">
        <v>117730</v>
      </c>
      <c r="CI176">
        <v>0</v>
      </c>
      <c r="CJ176">
        <v>4</v>
      </c>
      <c r="CK176">
        <v>0</v>
      </c>
      <c r="CL176">
        <v>0</v>
      </c>
      <c r="CN176">
        <v>0</v>
      </c>
      <c r="CO176">
        <v>1</v>
      </c>
      <c r="CP176">
        <v>0</v>
      </c>
      <c r="CQ176">
        <v>0</v>
      </c>
      <c r="CR176">
        <v>739.54700000000003</v>
      </c>
      <c r="CS176">
        <v>0</v>
      </c>
      <c r="CT176">
        <v>0</v>
      </c>
      <c r="CU176">
        <v>0</v>
      </c>
      <c r="CV176">
        <v>0</v>
      </c>
      <c r="CW176">
        <v>0</v>
      </c>
      <c r="CX176">
        <v>0</v>
      </c>
      <c r="CY176">
        <v>0</v>
      </c>
      <c r="CZ176">
        <v>0</v>
      </c>
      <c r="DB176">
        <v>4499343</v>
      </c>
      <c r="DC176">
        <v>0</v>
      </c>
      <c r="DD176">
        <v>0</v>
      </c>
      <c r="DE176">
        <v>1223190</v>
      </c>
      <c r="DF176">
        <v>1223190</v>
      </c>
      <c r="DG176">
        <v>196.81300000000002</v>
      </c>
      <c r="DH176">
        <v>0</v>
      </c>
      <c r="DI176">
        <v>0</v>
      </c>
      <c r="DK176">
        <v>2505</v>
      </c>
      <c r="DL176">
        <v>0</v>
      </c>
      <c r="DM176">
        <v>587068</v>
      </c>
      <c r="DN176">
        <v>1563</v>
      </c>
      <c r="DO176">
        <v>0</v>
      </c>
      <c r="DP176">
        <v>0</v>
      </c>
      <c r="DQ176">
        <v>0</v>
      </c>
      <c r="DR176">
        <v>0</v>
      </c>
      <c r="DS176">
        <v>0</v>
      </c>
      <c r="DT176">
        <v>0</v>
      </c>
      <c r="DU176">
        <v>0</v>
      </c>
      <c r="DV176">
        <v>0</v>
      </c>
      <c r="DW176">
        <v>0</v>
      </c>
      <c r="DX176">
        <v>0</v>
      </c>
      <c r="DY176">
        <v>0</v>
      </c>
      <c r="DZ176">
        <v>0</v>
      </c>
      <c r="EA176">
        <v>0</v>
      </c>
      <c r="EB176">
        <v>0</v>
      </c>
      <c r="EC176">
        <v>38.815000000000005</v>
      </c>
      <c r="ED176">
        <v>277421</v>
      </c>
      <c r="EE176">
        <v>0</v>
      </c>
      <c r="EF176">
        <v>0</v>
      </c>
      <c r="EG176">
        <v>0</v>
      </c>
      <c r="EH176">
        <v>311210</v>
      </c>
      <c r="EI176">
        <v>0</v>
      </c>
      <c r="EJ176">
        <v>0</v>
      </c>
      <c r="EK176">
        <v>13.958</v>
      </c>
      <c r="EL176">
        <v>0</v>
      </c>
      <c r="EM176">
        <v>0</v>
      </c>
      <c r="EN176">
        <v>1.6400000000000001</v>
      </c>
      <c r="EO176">
        <v>0</v>
      </c>
      <c r="EP176">
        <v>0</v>
      </c>
      <c r="EQ176">
        <v>15.598000000000001</v>
      </c>
      <c r="ER176">
        <v>0</v>
      </c>
      <c r="ES176">
        <v>50.074000000000005</v>
      </c>
      <c r="ET176">
        <v>0</v>
      </c>
      <c r="EV176">
        <v>0</v>
      </c>
      <c r="EW176">
        <v>0</v>
      </c>
      <c r="EX176">
        <v>0</v>
      </c>
      <c r="EZ176">
        <v>7451948</v>
      </c>
      <c r="FA176">
        <v>0</v>
      </c>
      <c r="FB176">
        <v>7798814</v>
      </c>
      <c r="FC176">
        <v>0</v>
      </c>
      <c r="FD176">
        <v>0</v>
      </c>
      <c r="FE176">
        <v>1129178</v>
      </c>
      <c r="FF176">
        <v>195886</v>
      </c>
      <c r="FG176">
        <v>7.0629999999999998E-2</v>
      </c>
      <c r="FH176">
        <v>3.1918000000000002E-2</v>
      </c>
      <c r="FI176">
        <v>0</v>
      </c>
      <c r="FJ176">
        <v>0</v>
      </c>
      <c r="FK176">
        <v>1234.3440000000001</v>
      </c>
      <c r="FL176">
        <v>9241608</v>
      </c>
      <c r="FM176">
        <v>0</v>
      </c>
      <c r="FN176">
        <v>0</v>
      </c>
      <c r="FO176">
        <v>125678</v>
      </c>
      <c r="FP176">
        <v>0</v>
      </c>
      <c r="FQ176">
        <v>125678</v>
      </c>
      <c r="FR176">
        <v>125678</v>
      </c>
      <c r="FS176">
        <v>0</v>
      </c>
      <c r="FT176">
        <v>0</v>
      </c>
      <c r="FU176">
        <v>0</v>
      </c>
      <c r="FV176">
        <v>0</v>
      </c>
      <c r="FW176">
        <v>0</v>
      </c>
      <c r="FX176">
        <v>0</v>
      </c>
      <c r="FY176">
        <v>0</v>
      </c>
      <c r="GB176">
        <v>0</v>
      </c>
      <c r="GC176">
        <v>0</v>
      </c>
      <c r="GD176">
        <v>0</v>
      </c>
      <c r="GF176">
        <v>0</v>
      </c>
      <c r="GG176">
        <v>0</v>
      </c>
      <c r="GH176">
        <v>0</v>
      </c>
      <c r="GI176">
        <v>0</v>
      </c>
      <c r="GK176">
        <v>0</v>
      </c>
      <c r="GL176">
        <v>0</v>
      </c>
      <c r="GM176">
        <v>0</v>
      </c>
      <c r="GN176">
        <v>0</v>
      </c>
      <c r="GO176">
        <v>0</v>
      </c>
      <c r="GQ176">
        <v>0</v>
      </c>
      <c r="GR176">
        <v>0</v>
      </c>
      <c r="GS176">
        <v>0</v>
      </c>
      <c r="GT176">
        <v>0</v>
      </c>
      <c r="HB176">
        <v>379934357</v>
      </c>
      <c r="HC176">
        <v>3.9798E-2</v>
      </c>
      <c r="HD176">
        <v>117730</v>
      </c>
      <c r="HE176">
        <v>0</v>
      </c>
      <c r="HF176">
        <v>972987</v>
      </c>
      <c r="HG176">
        <v>6215</v>
      </c>
      <c r="HH176">
        <v>53970</v>
      </c>
      <c r="HI176">
        <v>0</v>
      </c>
      <c r="HJ176">
        <v>151419</v>
      </c>
      <c r="HK176">
        <v>2609</v>
      </c>
      <c r="HL176">
        <v>644</v>
      </c>
      <c r="HM176">
        <v>0</v>
      </c>
      <c r="HN176">
        <v>0</v>
      </c>
      <c r="HO176">
        <v>0</v>
      </c>
      <c r="HP176">
        <v>0</v>
      </c>
      <c r="HQ176">
        <v>0</v>
      </c>
      <c r="HR176">
        <v>0</v>
      </c>
      <c r="HS176">
        <v>7450385</v>
      </c>
      <c r="HT176">
        <v>195886</v>
      </c>
      <c r="HW176">
        <v>0</v>
      </c>
      <c r="HX176">
        <v>104</v>
      </c>
      <c r="HY176">
        <v>111</v>
      </c>
      <c r="HZ176">
        <v>146</v>
      </c>
      <c r="IA176">
        <v>176</v>
      </c>
      <c r="IB176">
        <v>234</v>
      </c>
      <c r="IC176">
        <v>771</v>
      </c>
      <c r="ID176">
        <v>0</v>
      </c>
      <c r="IE176">
        <v>0</v>
      </c>
      <c r="IF176">
        <v>0</v>
      </c>
      <c r="IG176">
        <v>10</v>
      </c>
      <c r="IH176">
        <v>86.838000000000008</v>
      </c>
      <c r="II176">
        <v>0</v>
      </c>
      <c r="IJ176">
        <v>282.68799999999999</v>
      </c>
      <c r="IK176">
        <v>0</v>
      </c>
      <c r="IL176">
        <v>0</v>
      </c>
      <c r="IM176">
        <v>0</v>
      </c>
      <c r="IN176">
        <v>0</v>
      </c>
      <c r="IO176">
        <v>0</v>
      </c>
      <c r="IP176">
        <v>0</v>
      </c>
      <c r="IQ176">
        <v>282.68799999999999</v>
      </c>
      <c r="IR176">
        <v>175691</v>
      </c>
      <c r="IS176">
        <v>0</v>
      </c>
      <c r="IT176">
        <v>0</v>
      </c>
      <c r="IU176">
        <v>0</v>
      </c>
      <c r="IV176">
        <v>0</v>
      </c>
      <c r="IW176">
        <v>6215</v>
      </c>
      <c r="IX176">
        <v>0</v>
      </c>
      <c r="IY176">
        <v>0</v>
      </c>
      <c r="IZ176">
        <v>0</v>
      </c>
      <c r="JA176">
        <v>0</v>
      </c>
      <c r="JB176">
        <v>0</v>
      </c>
      <c r="JC176">
        <v>0</v>
      </c>
      <c r="JD176">
        <v>0</v>
      </c>
      <c r="JE176">
        <v>0</v>
      </c>
      <c r="JF176">
        <v>0</v>
      </c>
      <c r="JG176">
        <v>0</v>
      </c>
      <c r="JH176">
        <v>0</v>
      </c>
      <c r="JJ176">
        <v>0</v>
      </c>
      <c r="JK176">
        <v>0</v>
      </c>
      <c r="JL176">
        <v>0</v>
      </c>
      <c r="JM176">
        <v>0</v>
      </c>
      <c r="JO176">
        <v>0</v>
      </c>
      <c r="JP176">
        <v>0</v>
      </c>
      <c r="JQ176">
        <v>0</v>
      </c>
      <c r="JR176">
        <v>0</v>
      </c>
      <c r="JS176">
        <v>0</v>
      </c>
      <c r="JT176">
        <v>0</v>
      </c>
      <c r="JU176">
        <v>0</v>
      </c>
      <c r="JW176">
        <v>0</v>
      </c>
      <c r="JX176">
        <v>0</v>
      </c>
      <c r="JY176">
        <v>0</v>
      </c>
      <c r="JZ176">
        <v>0</v>
      </c>
      <c r="KD176">
        <v>0</v>
      </c>
      <c r="KE176">
        <v>7559</v>
      </c>
      <c r="KG176">
        <v>0</v>
      </c>
      <c r="KH176">
        <v>0</v>
      </c>
      <c r="KI176">
        <v>0</v>
      </c>
      <c r="KJ176">
        <v>9</v>
      </c>
      <c r="KK176">
        <v>1</v>
      </c>
      <c r="KL176">
        <v>5594</v>
      </c>
      <c r="KM176">
        <v>622</v>
      </c>
      <c r="KN176">
        <v>0</v>
      </c>
      <c r="KO176">
        <v>0</v>
      </c>
      <c r="KP176">
        <v>0</v>
      </c>
      <c r="KQ176">
        <v>0</v>
      </c>
      <c r="KS176">
        <v>0</v>
      </c>
      <c r="KT176">
        <v>0</v>
      </c>
      <c r="KU176">
        <v>0</v>
      </c>
      <c r="KW176">
        <v>0</v>
      </c>
      <c r="KX176">
        <v>0</v>
      </c>
      <c r="KY176">
        <v>0</v>
      </c>
      <c r="KZ176">
        <v>0</v>
      </c>
      <c r="LA176">
        <v>0</v>
      </c>
      <c r="LB176">
        <v>0</v>
      </c>
      <c r="LD176">
        <v>0</v>
      </c>
      <c r="LE176">
        <v>0</v>
      </c>
      <c r="LF176">
        <v>0</v>
      </c>
      <c r="LG176">
        <v>0</v>
      </c>
      <c r="LH176">
        <v>0</v>
      </c>
      <c r="LI176">
        <v>0</v>
      </c>
      <c r="LJ176">
        <v>817.94500000000005</v>
      </c>
      <c r="LK176">
        <v>4</v>
      </c>
      <c r="LL176">
        <v>134160</v>
      </c>
      <c r="LM176">
        <v>17259</v>
      </c>
      <c r="LN176">
        <v>0</v>
      </c>
      <c r="LO176">
        <v>0</v>
      </c>
      <c r="LP176">
        <v>0</v>
      </c>
      <c r="LQ176">
        <v>0</v>
      </c>
      <c r="LR176">
        <v>0</v>
      </c>
      <c r="LS176">
        <v>0</v>
      </c>
      <c r="LT176">
        <v>0</v>
      </c>
      <c r="LU176">
        <v>0</v>
      </c>
      <c r="LV176">
        <v>0</v>
      </c>
      <c r="LW176">
        <v>0</v>
      </c>
      <c r="LX176">
        <v>0</v>
      </c>
      <c r="LY176">
        <v>0</v>
      </c>
      <c r="LZ176">
        <v>0</v>
      </c>
      <c r="MA176">
        <v>0</v>
      </c>
      <c r="MB176">
        <v>0</v>
      </c>
      <c r="MC176">
        <v>0</v>
      </c>
      <c r="MD176">
        <v>0</v>
      </c>
      <c r="ME176">
        <v>0</v>
      </c>
      <c r="MF176">
        <v>0</v>
      </c>
      <c r="MG176">
        <v>8893179</v>
      </c>
      <c r="MH176">
        <v>0</v>
      </c>
      <c r="MI176">
        <v>0</v>
      </c>
      <c r="MJ176">
        <v>0</v>
      </c>
      <c r="MK176">
        <v>0</v>
      </c>
      <c r="ML176">
        <v>0</v>
      </c>
    </row>
    <row r="177" spans="1:350" customFormat="1" x14ac:dyDescent="0.3">
      <c r="A177">
        <v>45755</v>
      </c>
      <c r="B177" s="4">
        <v>227825</v>
      </c>
      <c r="C177">
        <v>9</v>
      </c>
      <c r="D177">
        <v>2026</v>
      </c>
      <c r="E177">
        <v>6215</v>
      </c>
      <c r="F177">
        <v>0</v>
      </c>
      <c r="G177">
        <v>2296.5419999999999</v>
      </c>
      <c r="H177">
        <v>2198.75</v>
      </c>
      <c r="I177">
        <v>2198.75</v>
      </c>
      <c r="J177">
        <v>2296.5419999999999</v>
      </c>
      <c r="K177">
        <v>0</v>
      </c>
      <c r="L177">
        <v>6215</v>
      </c>
      <c r="M177">
        <v>0</v>
      </c>
      <c r="N177">
        <v>0</v>
      </c>
      <c r="P177">
        <v>2296.5419999999999</v>
      </c>
      <c r="Q177">
        <v>0</v>
      </c>
      <c r="R177">
        <v>1081991</v>
      </c>
      <c r="S177">
        <v>471.13900000000001</v>
      </c>
      <c r="U177">
        <v>0</v>
      </c>
      <c r="V177">
        <v>1433.0450000000001</v>
      </c>
      <c r="W177">
        <v>890637</v>
      </c>
      <c r="X177">
        <v>890637</v>
      </c>
      <c r="Z177">
        <v>0</v>
      </c>
      <c r="AC177">
        <v>0</v>
      </c>
      <c r="AD177" t="s">
        <v>427</v>
      </c>
      <c r="AE177">
        <v>0</v>
      </c>
      <c r="AH177">
        <v>0</v>
      </c>
      <c r="AI177">
        <v>0</v>
      </c>
      <c r="AJ177">
        <v>6215</v>
      </c>
      <c r="AK177" t="s">
        <v>753</v>
      </c>
      <c r="AL177" t="s">
        <v>593</v>
      </c>
      <c r="AM177">
        <v>0</v>
      </c>
      <c r="AN177">
        <v>0</v>
      </c>
      <c r="AO177">
        <v>0</v>
      </c>
      <c r="AP177">
        <v>0</v>
      </c>
      <c r="AQ177">
        <v>0</v>
      </c>
      <c r="AS177">
        <v>0</v>
      </c>
      <c r="AT177">
        <v>0</v>
      </c>
      <c r="AU177">
        <v>0</v>
      </c>
      <c r="AV177">
        <v>0</v>
      </c>
      <c r="AW177">
        <v>28675536</v>
      </c>
      <c r="AX177">
        <v>28314826</v>
      </c>
      <c r="AY177">
        <v>0</v>
      </c>
      <c r="AZ177">
        <v>1081991</v>
      </c>
      <c r="BA177">
        <v>0</v>
      </c>
      <c r="BB177">
        <v>0</v>
      </c>
      <c r="BC177">
        <v>0</v>
      </c>
      <c r="BD177">
        <v>0</v>
      </c>
      <c r="BE177">
        <v>0</v>
      </c>
      <c r="BF177">
        <v>24807238</v>
      </c>
      <c r="BG177">
        <v>0</v>
      </c>
      <c r="BJ177">
        <v>0</v>
      </c>
      <c r="BK177">
        <v>0</v>
      </c>
      <c r="BL177">
        <v>0</v>
      </c>
      <c r="BM177">
        <v>0</v>
      </c>
      <c r="BN177">
        <v>0</v>
      </c>
      <c r="BO177">
        <v>0</v>
      </c>
      <c r="BP177">
        <v>0</v>
      </c>
      <c r="BQ177">
        <v>522</v>
      </c>
      <c r="BS177">
        <v>0</v>
      </c>
      <c r="BT177">
        <v>0</v>
      </c>
      <c r="BU177">
        <v>0</v>
      </c>
      <c r="BV177">
        <v>0</v>
      </c>
      <c r="BW177">
        <v>0</v>
      </c>
      <c r="BY177">
        <v>0</v>
      </c>
      <c r="CA177">
        <v>0</v>
      </c>
      <c r="CB177">
        <v>0</v>
      </c>
      <c r="CC177">
        <v>0</v>
      </c>
      <c r="CD177">
        <v>0</v>
      </c>
      <c r="CE177">
        <v>0</v>
      </c>
      <c r="CF177">
        <v>0</v>
      </c>
      <c r="CG177">
        <v>0</v>
      </c>
      <c r="CH177">
        <v>365591</v>
      </c>
      <c r="CI177">
        <v>0</v>
      </c>
      <c r="CJ177">
        <v>5</v>
      </c>
      <c r="CK177">
        <v>0</v>
      </c>
      <c r="CL177">
        <v>0</v>
      </c>
      <c r="CN177">
        <v>0</v>
      </c>
      <c r="CO177">
        <v>1</v>
      </c>
      <c r="CP177">
        <v>0.24400000000000002</v>
      </c>
      <c r="CQ177">
        <v>0</v>
      </c>
      <c r="CR177">
        <v>2296.5419999999999</v>
      </c>
      <c r="CS177">
        <v>0</v>
      </c>
      <c r="CT177">
        <v>0</v>
      </c>
      <c r="CU177">
        <v>0</v>
      </c>
      <c r="CV177">
        <v>0</v>
      </c>
      <c r="CW177">
        <v>0</v>
      </c>
      <c r="CX177">
        <v>0</v>
      </c>
      <c r="CY177">
        <v>0</v>
      </c>
      <c r="CZ177">
        <v>0</v>
      </c>
      <c r="DB177">
        <v>13665231</v>
      </c>
      <c r="DC177">
        <v>0</v>
      </c>
      <c r="DD177">
        <v>0</v>
      </c>
      <c r="DE177">
        <v>3678115</v>
      </c>
      <c r="DF177">
        <v>3681770</v>
      </c>
      <c r="DG177">
        <v>591.81299999999999</v>
      </c>
      <c r="DH177">
        <v>0</v>
      </c>
      <c r="DI177">
        <v>3655</v>
      </c>
      <c r="DK177">
        <v>0</v>
      </c>
      <c r="DL177">
        <v>0</v>
      </c>
      <c r="DM177">
        <v>1833368</v>
      </c>
      <c r="DN177">
        <v>4881</v>
      </c>
      <c r="DO177">
        <v>0</v>
      </c>
      <c r="DP177">
        <v>0</v>
      </c>
      <c r="DQ177">
        <v>0</v>
      </c>
      <c r="DR177">
        <v>0</v>
      </c>
      <c r="DS177">
        <v>0</v>
      </c>
      <c r="DT177">
        <v>0</v>
      </c>
      <c r="DU177">
        <v>0</v>
      </c>
      <c r="DV177">
        <v>0</v>
      </c>
      <c r="DW177">
        <v>0</v>
      </c>
      <c r="DX177">
        <v>0</v>
      </c>
      <c r="DY177">
        <v>0</v>
      </c>
      <c r="DZ177">
        <v>0</v>
      </c>
      <c r="EA177">
        <v>0</v>
      </c>
      <c r="EB177">
        <v>0</v>
      </c>
      <c r="EC177">
        <v>101.81200000000001</v>
      </c>
      <c r="ED177">
        <v>727676</v>
      </c>
      <c r="EE177">
        <v>0</v>
      </c>
      <c r="EF177">
        <v>0</v>
      </c>
      <c r="EG177">
        <v>0</v>
      </c>
      <c r="EH177">
        <v>1110573</v>
      </c>
      <c r="EI177">
        <v>0</v>
      </c>
      <c r="EJ177">
        <v>0</v>
      </c>
      <c r="EK177">
        <v>41.923999999999999</v>
      </c>
      <c r="EL177">
        <v>0.42200000000000004</v>
      </c>
      <c r="EM177">
        <v>9.4660000000000011</v>
      </c>
      <c r="EN177">
        <v>4.3580000000000005</v>
      </c>
      <c r="EO177">
        <v>0</v>
      </c>
      <c r="EP177">
        <v>0</v>
      </c>
      <c r="EQ177">
        <v>56.936</v>
      </c>
      <c r="ER177">
        <v>1.1880000000000002</v>
      </c>
      <c r="ES177">
        <v>178.69200000000001</v>
      </c>
      <c r="ET177">
        <v>0</v>
      </c>
      <c r="EV177">
        <v>0</v>
      </c>
      <c r="EW177">
        <v>0</v>
      </c>
      <c r="EX177">
        <v>0</v>
      </c>
      <c r="EZ177">
        <v>24029955</v>
      </c>
      <c r="FA177">
        <v>0</v>
      </c>
      <c r="FB177">
        <v>25107065</v>
      </c>
      <c r="FC177">
        <v>0</v>
      </c>
      <c r="FD177">
        <v>0</v>
      </c>
      <c r="FE177">
        <v>3651433</v>
      </c>
      <c r="FF177">
        <v>633438</v>
      </c>
      <c r="FG177">
        <v>7.0629999999999998E-2</v>
      </c>
      <c r="FH177">
        <v>3.1918000000000002E-2</v>
      </c>
      <c r="FI177">
        <v>0</v>
      </c>
      <c r="FJ177">
        <v>0</v>
      </c>
      <c r="FK177">
        <v>3991.511</v>
      </c>
      <c r="FL177">
        <v>29757527</v>
      </c>
      <c r="FM177">
        <v>0</v>
      </c>
      <c r="FN177">
        <v>0</v>
      </c>
      <c r="FO177">
        <v>293011</v>
      </c>
      <c r="FP177">
        <v>0</v>
      </c>
      <c r="FQ177">
        <v>293011</v>
      </c>
      <c r="FR177">
        <v>293011</v>
      </c>
      <c r="FS177">
        <v>0</v>
      </c>
      <c r="FT177">
        <v>0</v>
      </c>
      <c r="FU177">
        <v>0.45900000000000002</v>
      </c>
      <c r="FV177">
        <v>0</v>
      </c>
      <c r="FW177">
        <v>0</v>
      </c>
      <c r="FX177">
        <v>0</v>
      </c>
      <c r="FY177">
        <v>0</v>
      </c>
      <c r="GB177">
        <v>413158</v>
      </c>
      <c r="GC177">
        <v>413158</v>
      </c>
      <c r="GD177">
        <v>40.856000000000002</v>
      </c>
      <c r="GF177">
        <v>0</v>
      </c>
      <c r="GG177">
        <v>0</v>
      </c>
      <c r="GH177">
        <v>0</v>
      </c>
      <c r="GI177">
        <v>0</v>
      </c>
      <c r="GK177">
        <v>0</v>
      </c>
      <c r="GL177">
        <v>0</v>
      </c>
      <c r="GM177">
        <v>0</v>
      </c>
      <c r="GN177">
        <v>0</v>
      </c>
      <c r="GO177">
        <v>0</v>
      </c>
      <c r="GQ177">
        <v>0</v>
      </c>
      <c r="GR177">
        <v>0</v>
      </c>
      <c r="GS177">
        <v>0</v>
      </c>
      <c r="GT177">
        <v>0</v>
      </c>
      <c r="HB177">
        <v>379934357</v>
      </c>
      <c r="HC177">
        <v>3.9798E-2</v>
      </c>
      <c r="HD177">
        <v>365591</v>
      </c>
      <c r="HE177">
        <v>0</v>
      </c>
      <c r="HF177">
        <v>2955120</v>
      </c>
      <c r="HG177">
        <v>50342</v>
      </c>
      <c r="HH177">
        <v>700269</v>
      </c>
      <c r="HI177">
        <v>0</v>
      </c>
      <c r="HJ177">
        <v>216063</v>
      </c>
      <c r="HK177">
        <v>7539</v>
      </c>
      <c r="HL177">
        <v>4158</v>
      </c>
      <c r="HM177">
        <v>91000</v>
      </c>
      <c r="HN177">
        <v>305399</v>
      </c>
      <c r="HO177">
        <v>0</v>
      </c>
      <c r="HP177">
        <v>0</v>
      </c>
      <c r="HQ177">
        <v>0</v>
      </c>
      <c r="HR177">
        <v>0</v>
      </c>
      <c r="HS177">
        <v>24025074</v>
      </c>
      <c r="HT177">
        <v>633438</v>
      </c>
      <c r="HW177">
        <v>0</v>
      </c>
      <c r="HX177">
        <v>441</v>
      </c>
      <c r="HY177">
        <v>519</v>
      </c>
      <c r="HZ177">
        <v>520</v>
      </c>
      <c r="IA177">
        <v>566</v>
      </c>
      <c r="IB177">
        <v>330</v>
      </c>
      <c r="IC177">
        <v>2376</v>
      </c>
      <c r="ID177">
        <v>0</v>
      </c>
      <c r="IE177">
        <v>0</v>
      </c>
      <c r="IF177">
        <v>0</v>
      </c>
      <c r="IG177">
        <v>81</v>
      </c>
      <c r="IH177">
        <v>1126.74</v>
      </c>
      <c r="II177">
        <v>0</v>
      </c>
      <c r="IJ177">
        <v>1433.0450000000001</v>
      </c>
      <c r="IK177">
        <v>0</v>
      </c>
      <c r="IL177">
        <v>17</v>
      </c>
      <c r="IM177">
        <v>2</v>
      </c>
      <c r="IN177">
        <v>0</v>
      </c>
      <c r="IO177">
        <v>19</v>
      </c>
      <c r="IP177">
        <v>0</v>
      </c>
      <c r="IQ177">
        <v>1433.0450000000001</v>
      </c>
      <c r="IR177">
        <v>890637</v>
      </c>
      <c r="IS177">
        <v>0</v>
      </c>
      <c r="IT177">
        <v>85000</v>
      </c>
      <c r="IU177">
        <v>6000</v>
      </c>
      <c r="IV177">
        <v>0</v>
      </c>
      <c r="IW177">
        <v>6215</v>
      </c>
      <c r="IX177">
        <v>0</v>
      </c>
      <c r="IY177">
        <v>0</v>
      </c>
      <c r="IZ177">
        <v>0</v>
      </c>
      <c r="JA177">
        <v>0</v>
      </c>
      <c r="JB177">
        <v>7</v>
      </c>
      <c r="JC177">
        <v>150233</v>
      </c>
      <c r="JD177">
        <v>8</v>
      </c>
      <c r="JE177">
        <v>93462</v>
      </c>
      <c r="JF177">
        <v>8</v>
      </c>
      <c r="JG177">
        <v>46704</v>
      </c>
      <c r="JH177">
        <v>15000</v>
      </c>
      <c r="JJ177">
        <v>0</v>
      </c>
      <c r="JK177">
        <v>0</v>
      </c>
      <c r="JL177">
        <v>0</v>
      </c>
      <c r="JM177">
        <v>0</v>
      </c>
      <c r="JO177">
        <v>0</v>
      </c>
      <c r="JP177">
        <v>28.424000000000003</v>
      </c>
      <c r="JQ177">
        <v>12.432</v>
      </c>
      <c r="JR177">
        <v>0</v>
      </c>
      <c r="JS177">
        <v>275017</v>
      </c>
      <c r="JT177">
        <v>138141</v>
      </c>
      <c r="JU177">
        <v>0</v>
      </c>
      <c r="JW177">
        <v>0</v>
      </c>
      <c r="JX177">
        <v>0</v>
      </c>
      <c r="JY177">
        <v>0</v>
      </c>
      <c r="JZ177">
        <v>0</v>
      </c>
      <c r="KD177">
        <v>0</v>
      </c>
      <c r="KE177">
        <v>7559</v>
      </c>
      <c r="KG177">
        <v>0</v>
      </c>
      <c r="KH177">
        <v>0</v>
      </c>
      <c r="KI177">
        <v>0</v>
      </c>
      <c r="KJ177">
        <v>46</v>
      </c>
      <c r="KK177">
        <v>35</v>
      </c>
      <c r="KL177">
        <v>28589</v>
      </c>
      <c r="KM177">
        <v>21753</v>
      </c>
      <c r="KN177">
        <v>0</v>
      </c>
      <c r="KO177">
        <v>0</v>
      </c>
      <c r="KP177">
        <v>0</v>
      </c>
      <c r="KQ177">
        <v>0</v>
      </c>
      <c r="KS177">
        <v>0</v>
      </c>
      <c r="KT177">
        <v>0</v>
      </c>
      <c r="KU177">
        <v>0</v>
      </c>
      <c r="KW177">
        <v>0</v>
      </c>
      <c r="KX177">
        <v>0</v>
      </c>
      <c r="KY177">
        <v>0</v>
      </c>
      <c r="KZ177">
        <v>0</v>
      </c>
      <c r="LA177">
        <v>0</v>
      </c>
      <c r="LB177">
        <v>0</v>
      </c>
      <c r="LD177">
        <v>0</v>
      </c>
      <c r="LE177">
        <v>0</v>
      </c>
      <c r="LF177">
        <v>0</v>
      </c>
      <c r="LG177">
        <v>0</v>
      </c>
      <c r="LH177">
        <v>0</v>
      </c>
      <c r="LI177">
        <v>0</v>
      </c>
      <c r="LJ177">
        <v>2292.0680000000002</v>
      </c>
      <c r="LK177">
        <v>5</v>
      </c>
      <c r="LL177">
        <v>167700</v>
      </c>
      <c r="LM177">
        <v>48363</v>
      </c>
      <c r="LN177">
        <v>0</v>
      </c>
      <c r="LO177">
        <v>0</v>
      </c>
      <c r="LP177">
        <v>0</v>
      </c>
      <c r="LQ177">
        <v>0</v>
      </c>
      <c r="LR177">
        <v>0</v>
      </c>
      <c r="LS177">
        <v>0</v>
      </c>
      <c r="LT177">
        <v>0</v>
      </c>
      <c r="LU177">
        <v>0</v>
      </c>
      <c r="LV177">
        <v>0</v>
      </c>
      <c r="LW177">
        <v>0</v>
      </c>
      <c r="LX177">
        <v>0</v>
      </c>
      <c r="LY177">
        <v>0</v>
      </c>
      <c r="LZ177">
        <v>0</v>
      </c>
      <c r="MA177">
        <v>0</v>
      </c>
      <c r="MB177">
        <v>0</v>
      </c>
      <c r="MC177">
        <v>0</v>
      </c>
      <c r="MD177">
        <v>0</v>
      </c>
      <c r="ME177">
        <v>0</v>
      </c>
      <c r="MF177">
        <v>0</v>
      </c>
      <c r="MG177">
        <v>28675536</v>
      </c>
      <c r="MH177">
        <v>0</v>
      </c>
      <c r="MI177">
        <v>0</v>
      </c>
      <c r="MJ177">
        <v>0</v>
      </c>
      <c r="MK177">
        <v>0</v>
      </c>
      <c r="ML177">
        <v>0</v>
      </c>
    </row>
    <row r="178" spans="1:350" customFormat="1" x14ac:dyDescent="0.3">
      <c r="A178">
        <v>45755</v>
      </c>
      <c r="B178" s="4">
        <v>227826</v>
      </c>
      <c r="C178">
        <v>9</v>
      </c>
      <c r="D178">
        <v>2026</v>
      </c>
      <c r="E178">
        <v>6215</v>
      </c>
      <c r="F178">
        <v>0</v>
      </c>
      <c r="G178">
        <v>363.78800000000001</v>
      </c>
      <c r="H178">
        <v>342.15200000000004</v>
      </c>
      <c r="I178">
        <v>342.15200000000004</v>
      </c>
      <c r="J178">
        <v>363.78800000000001</v>
      </c>
      <c r="K178">
        <v>0</v>
      </c>
      <c r="L178">
        <v>6215</v>
      </c>
      <c r="M178">
        <v>0</v>
      </c>
      <c r="N178">
        <v>0</v>
      </c>
      <c r="P178">
        <v>363.83</v>
      </c>
      <c r="Q178">
        <v>0</v>
      </c>
      <c r="R178">
        <v>171415</v>
      </c>
      <c r="S178">
        <v>471.13900000000001</v>
      </c>
      <c r="U178">
        <v>0</v>
      </c>
      <c r="V178">
        <v>98.035000000000011</v>
      </c>
      <c r="W178">
        <v>60929</v>
      </c>
      <c r="X178">
        <v>60929</v>
      </c>
      <c r="Z178">
        <v>0</v>
      </c>
      <c r="AC178">
        <v>0</v>
      </c>
      <c r="AD178" t="s">
        <v>427</v>
      </c>
      <c r="AE178">
        <v>0</v>
      </c>
      <c r="AH178">
        <v>0</v>
      </c>
      <c r="AI178">
        <v>0</v>
      </c>
      <c r="AJ178">
        <v>6215</v>
      </c>
      <c r="AK178" t="s">
        <v>753</v>
      </c>
      <c r="AL178" t="s">
        <v>594</v>
      </c>
      <c r="AM178">
        <v>0</v>
      </c>
      <c r="AN178">
        <v>0</v>
      </c>
      <c r="AO178">
        <v>0</v>
      </c>
      <c r="AP178">
        <v>0</v>
      </c>
      <c r="AQ178">
        <v>0</v>
      </c>
      <c r="AS178">
        <v>0</v>
      </c>
      <c r="AT178">
        <v>0</v>
      </c>
      <c r="AU178">
        <v>0</v>
      </c>
      <c r="AV178">
        <v>0</v>
      </c>
      <c r="AW178">
        <v>4108380</v>
      </c>
      <c r="AX178">
        <v>4051688</v>
      </c>
      <c r="AY178">
        <v>0</v>
      </c>
      <c r="AZ178">
        <v>171415</v>
      </c>
      <c r="BA178">
        <v>0</v>
      </c>
      <c r="BB178">
        <v>0</v>
      </c>
      <c r="BC178">
        <v>0</v>
      </c>
      <c r="BD178">
        <v>0</v>
      </c>
      <c r="BE178">
        <v>0</v>
      </c>
      <c r="BF178">
        <v>3601098</v>
      </c>
      <c r="BG178">
        <v>0</v>
      </c>
      <c r="BJ178">
        <v>0</v>
      </c>
      <c r="BK178">
        <v>0</v>
      </c>
      <c r="BL178">
        <v>0</v>
      </c>
      <c r="BM178">
        <v>0</v>
      </c>
      <c r="BN178">
        <v>0</v>
      </c>
      <c r="BO178">
        <v>0</v>
      </c>
      <c r="BP178">
        <v>0</v>
      </c>
      <c r="BQ178">
        <v>868</v>
      </c>
      <c r="BS178">
        <v>0</v>
      </c>
      <c r="BT178">
        <v>0</v>
      </c>
      <c r="BU178">
        <v>0</v>
      </c>
      <c r="BV178">
        <v>0</v>
      </c>
      <c r="BW178">
        <v>0</v>
      </c>
      <c r="BY178">
        <v>0</v>
      </c>
      <c r="CA178">
        <v>0</v>
      </c>
      <c r="CB178">
        <v>0</v>
      </c>
      <c r="CC178">
        <v>0</v>
      </c>
      <c r="CD178">
        <v>0</v>
      </c>
      <c r="CE178">
        <v>0</v>
      </c>
      <c r="CF178">
        <v>0</v>
      </c>
      <c r="CG178">
        <v>0</v>
      </c>
      <c r="CH178">
        <v>57912</v>
      </c>
      <c r="CI178">
        <v>0</v>
      </c>
      <c r="CJ178">
        <v>4</v>
      </c>
      <c r="CK178">
        <v>0</v>
      </c>
      <c r="CL178">
        <v>0</v>
      </c>
      <c r="CN178">
        <v>0</v>
      </c>
      <c r="CO178">
        <v>1</v>
      </c>
      <c r="CP178">
        <v>0</v>
      </c>
      <c r="CQ178">
        <v>0</v>
      </c>
      <c r="CR178">
        <v>363.78800000000001</v>
      </c>
      <c r="CS178">
        <v>0</v>
      </c>
      <c r="CT178">
        <v>0</v>
      </c>
      <c r="CU178">
        <v>0</v>
      </c>
      <c r="CV178">
        <v>0</v>
      </c>
      <c r="CW178">
        <v>0</v>
      </c>
      <c r="CX178">
        <v>0</v>
      </c>
      <c r="CY178">
        <v>0</v>
      </c>
      <c r="CZ178">
        <v>0</v>
      </c>
      <c r="DB178">
        <v>2126475</v>
      </c>
      <c r="DC178">
        <v>0</v>
      </c>
      <c r="DD178">
        <v>0</v>
      </c>
      <c r="DE178">
        <v>295446</v>
      </c>
      <c r="DF178">
        <v>295446</v>
      </c>
      <c r="DG178">
        <v>47.538000000000004</v>
      </c>
      <c r="DH178">
        <v>0</v>
      </c>
      <c r="DI178">
        <v>0</v>
      </c>
      <c r="DK178">
        <v>3596</v>
      </c>
      <c r="DL178">
        <v>0</v>
      </c>
      <c r="DM178">
        <v>458235</v>
      </c>
      <c r="DN178">
        <v>1220</v>
      </c>
      <c r="DO178">
        <v>0</v>
      </c>
      <c r="DP178">
        <v>0</v>
      </c>
      <c r="DQ178">
        <v>0</v>
      </c>
      <c r="DR178">
        <v>0</v>
      </c>
      <c r="DS178">
        <v>0</v>
      </c>
      <c r="DT178">
        <v>0</v>
      </c>
      <c r="DU178">
        <v>0</v>
      </c>
      <c r="DV178">
        <v>0</v>
      </c>
      <c r="DW178">
        <v>0</v>
      </c>
      <c r="DX178">
        <v>0</v>
      </c>
      <c r="DY178">
        <v>0</v>
      </c>
      <c r="DZ178">
        <v>0</v>
      </c>
      <c r="EA178">
        <v>0</v>
      </c>
      <c r="EB178">
        <v>0</v>
      </c>
      <c r="EC178">
        <v>5.4720000000000004</v>
      </c>
      <c r="ED178">
        <v>39110</v>
      </c>
      <c r="EE178">
        <v>0</v>
      </c>
      <c r="EF178">
        <v>0</v>
      </c>
      <c r="EG178">
        <v>0</v>
      </c>
      <c r="EH178">
        <v>420345</v>
      </c>
      <c r="EI178">
        <v>0</v>
      </c>
      <c r="EJ178">
        <v>0</v>
      </c>
      <c r="EK178">
        <v>16.71</v>
      </c>
      <c r="EL178">
        <v>0.22</v>
      </c>
      <c r="EM178">
        <v>3.5630000000000002</v>
      </c>
      <c r="EN178">
        <v>1.363</v>
      </c>
      <c r="EO178">
        <v>0</v>
      </c>
      <c r="EP178">
        <v>0</v>
      </c>
      <c r="EQ178">
        <v>21.636000000000003</v>
      </c>
      <c r="ER178">
        <v>0</v>
      </c>
      <c r="ES178">
        <v>67.634</v>
      </c>
      <c r="ET178">
        <v>0</v>
      </c>
      <c r="EV178">
        <v>0</v>
      </c>
      <c r="EW178">
        <v>0</v>
      </c>
      <c r="EX178">
        <v>0</v>
      </c>
      <c r="EZ178">
        <v>3429683</v>
      </c>
      <c r="FA178">
        <v>0</v>
      </c>
      <c r="FB178">
        <v>3599878</v>
      </c>
      <c r="FC178">
        <v>0</v>
      </c>
      <c r="FD178">
        <v>0</v>
      </c>
      <c r="FE178">
        <v>530053</v>
      </c>
      <c r="FF178">
        <v>91952</v>
      </c>
      <c r="FG178">
        <v>7.0629999999999998E-2</v>
      </c>
      <c r="FH178">
        <v>3.1918000000000002E-2</v>
      </c>
      <c r="FI178">
        <v>0</v>
      </c>
      <c r="FJ178">
        <v>0</v>
      </c>
      <c r="FK178">
        <v>579.41999999999996</v>
      </c>
      <c r="FL178">
        <v>4279795</v>
      </c>
      <c r="FM178">
        <v>0</v>
      </c>
      <c r="FN178">
        <v>0</v>
      </c>
      <c r="FO178">
        <v>0</v>
      </c>
      <c r="FP178">
        <v>0</v>
      </c>
      <c r="FQ178">
        <v>0</v>
      </c>
      <c r="FR178">
        <v>0</v>
      </c>
      <c r="FS178">
        <v>0</v>
      </c>
      <c r="FT178">
        <v>0</v>
      </c>
      <c r="FU178">
        <v>0</v>
      </c>
      <c r="FV178">
        <v>0</v>
      </c>
      <c r="FW178">
        <v>0</v>
      </c>
      <c r="FX178">
        <v>0</v>
      </c>
      <c r="FY178">
        <v>0</v>
      </c>
      <c r="GB178">
        <v>0</v>
      </c>
      <c r="GC178">
        <v>0</v>
      </c>
      <c r="GD178">
        <v>0</v>
      </c>
      <c r="GF178">
        <v>0</v>
      </c>
      <c r="GG178">
        <v>0</v>
      </c>
      <c r="GH178">
        <v>0</v>
      </c>
      <c r="GI178">
        <v>0</v>
      </c>
      <c r="GK178">
        <v>0</v>
      </c>
      <c r="GL178">
        <v>0</v>
      </c>
      <c r="GM178">
        <v>0</v>
      </c>
      <c r="GN178">
        <v>0</v>
      </c>
      <c r="GO178">
        <v>0</v>
      </c>
      <c r="GQ178">
        <v>0</v>
      </c>
      <c r="GR178">
        <v>0</v>
      </c>
      <c r="GS178">
        <v>0</v>
      </c>
      <c r="GT178">
        <v>0</v>
      </c>
      <c r="HB178">
        <v>379934357</v>
      </c>
      <c r="HC178">
        <v>3.9798E-2</v>
      </c>
      <c r="HD178">
        <v>57912</v>
      </c>
      <c r="HE178">
        <v>0</v>
      </c>
      <c r="HF178">
        <v>459852</v>
      </c>
      <c r="HG178">
        <v>22996</v>
      </c>
      <c r="HH178">
        <v>99435</v>
      </c>
      <c r="HI178">
        <v>0</v>
      </c>
      <c r="HJ178">
        <v>41345</v>
      </c>
      <c r="HK178">
        <v>0</v>
      </c>
      <c r="HL178">
        <v>0</v>
      </c>
      <c r="HM178">
        <v>0</v>
      </c>
      <c r="HN178">
        <v>35165</v>
      </c>
      <c r="HO178">
        <v>0</v>
      </c>
      <c r="HP178">
        <v>0</v>
      </c>
      <c r="HQ178">
        <v>0</v>
      </c>
      <c r="HR178">
        <v>0</v>
      </c>
      <c r="HS178">
        <v>3428463</v>
      </c>
      <c r="HT178">
        <v>91952</v>
      </c>
      <c r="HW178">
        <v>0</v>
      </c>
      <c r="HX178">
        <v>47</v>
      </c>
      <c r="HY178">
        <v>57</v>
      </c>
      <c r="HZ178">
        <v>57</v>
      </c>
      <c r="IA178">
        <v>14</v>
      </c>
      <c r="IB178">
        <v>20</v>
      </c>
      <c r="IC178">
        <v>195</v>
      </c>
      <c r="ID178">
        <v>0</v>
      </c>
      <c r="IE178">
        <v>0</v>
      </c>
      <c r="IF178">
        <v>0</v>
      </c>
      <c r="IG178">
        <v>37</v>
      </c>
      <c r="IH178">
        <v>159.99200000000002</v>
      </c>
      <c r="II178">
        <v>0</v>
      </c>
      <c r="IJ178">
        <v>98.035000000000011</v>
      </c>
      <c r="IK178">
        <v>0</v>
      </c>
      <c r="IL178">
        <v>0</v>
      </c>
      <c r="IM178">
        <v>0</v>
      </c>
      <c r="IN178">
        <v>0</v>
      </c>
      <c r="IO178">
        <v>0</v>
      </c>
      <c r="IP178">
        <v>0</v>
      </c>
      <c r="IQ178">
        <v>98.035000000000011</v>
      </c>
      <c r="IR178">
        <v>60929</v>
      </c>
      <c r="IS178">
        <v>0</v>
      </c>
      <c r="IT178">
        <v>0</v>
      </c>
      <c r="IU178">
        <v>0</v>
      </c>
      <c r="IV178">
        <v>0</v>
      </c>
      <c r="IW178">
        <v>6215</v>
      </c>
      <c r="IX178">
        <v>0</v>
      </c>
      <c r="IY178">
        <v>0</v>
      </c>
      <c r="IZ178">
        <v>0</v>
      </c>
      <c r="JA178">
        <v>0</v>
      </c>
      <c r="JB178">
        <v>0</v>
      </c>
      <c r="JC178">
        <v>0</v>
      </c>
      <c r="JD178">
        <v>2</v>
      </c>
      <c r="JE178">
        <v>17580</v>
      </c>
      <c r="JF178">
        <v>3</v>
      </c>
      <c r="JG178">
        <v>13185</v>
      </c>
      <c r="JH178">
        <v>4400</v>
      </c>
      <c r="JJ178">
        <v>0</v>
      </c>
      <c r="JK178">
        <v>0</v>
      </c>
      <c r="JL178">
        <v>0</v>
      </c>
      <c r="JM178">
        <v>0</v>
      </c>
      <c r="JO178">
        <v>0</v>
      </c>
      <c r="JP178">
        <v>0</v>
      </c>
      <c r="JQ178">
        <v>0</v>
      </c>
      <c r="JR178">
        <v>0</v>
      </c>
      <c r="JS178">
        <v>0</v>
      </c>
      <c r="JT178">
        <v>0</v>
      </c>
      <c r="JU178">
        <v>0</v>
      </c>
      <c r="JW178">
        <v>0</v>
      </c>
      <c r="JX178">
        <v>0</v>
      </c>
      <c r="JY178">
        <v>0</v>
      </c>
      <c r="JZ178">
        <v>0</v>
      </c>
      <c r="KD178">
        <v>0</v>
      </c>
      <c r="KE178">
        <v>7559</v>
      </c>
      <c r="KG178">
        <v>0</v>
      </c>
      <c r="KH178">
        <v>0</v>
      </c>
      <c r="KI178">
        <v>0</v>
      </c>
      <c r="KJ178">
        <v>19</v>
      </c>
      <c r="KK178">
        <v>18</v>
      </c>
      <c r="KL178">
        <v>11809</v>
      </c>
      <c r="KM178">
        <v>11187</v>
      </c>
      <c r="KN178">
        <v>0</v>
      </c>
      <c r="KO178">
        <v>0</v>
      </c>
      <c r="KP178">
        <v>0</v>
      </c>
      <c r="KQ178">
        <v>0</v>
      </c>
      <c r="KS178">
        <v>0</v>
      </c>
      <c r="KT178">
        <v>0</v>
      </c>
      <c r="KU178">
        <v>0</v>
      </c>
      <c r="KW178">
        <v>0</v>
      </c>
      <c r="KX178">
        <v>0</v>
      </c>
      <c r="KY178">
        <v>0</v>
      </c>
      <c r="KZ178">
        <v>0</v>
      </c>
      <c r="LA178">
        <v>0</v>
      </c>
      <c r="LB178">
        <v>0</v>
      </c>
      <c r="LD178">
        <v>0</v>
      </c>
      <c r="LE178">
        <v>0</v>
      </c>
      <c r="LF178">
        <v>0</v>
      </c>
      <c r="LG178">
        <v>0</v>
      </c>
      <c r="LH178">
        <v>0</v>
      </c>
      <c r="LI178">
        <v>0</v>
      </c>
      <c r="LJ178">
        <v>369.916</v>
      </c>
      <c r="LK178">
        <v>1</v>
      </c>
      <c r="LL178">
        <v>33540</v>
      </c>
      <c r="LM178">
        <v>7805</v>
      </c>
      <c r="LN178">
        <v>0</v>
      </c>
      <c r="LO178">
        <v>0</v>
      </c>
      <c r="LP178">
        <v>0</v>
      </c>
      <c r="LQ178">
        <v>0</v>
      </c>
      <c r="LR178">
        <v>0</v>
      </c>
      <c r="LS178">
        <v>0</v>
      </c>
      <c r="LT178">
        <v>0</v>
      </c>
      <c r="LU178">
        <v>0</v>
      </c>
      <c r="LV178">
        <v>0</v>
      </c>
      <c r="LW178">
        <v>0</v>
      </c>
      <c r="LX178">
        <v>0</v>
      </c>
      <c r="LY178">
        <v>0</v>
      </c>
      <c r="LZ178">
        <v>0</v>
      </c>
      <c r="MA178">
        <v>0</v>
      </c>
      <c r="MB178">
        <v>0</v>
      </c>
      <c r="MC178">
        <v>0</v>
      </c>
      <c r="MD178">
        <v>0</v>
      </c>
      <c r="ME178">
        <v>0</v>
      </c>
      <c r="MF178">
        <v>0</v>
      </c>
      <c r="MG178">
        <v>4108380</v>
      </c>
      <c r="MH178">
        <v>0</v>
      </c>
      <c r="MI178">
        <v>0</v>
      </c>
      <c r="MJ178">
        <v>0</v>
      </c>
      <c r="MK178">
        <v>0</v>
      </c>
      <c r="ML178">
        <v>0</v>
      </c>
    </row>
    <row r="179" spans="1:350" customFormat="1" x14ac:dyDescent="0.3">
      <c r="A179">
        <v>45755</v>
      </c>
      <c r="B179" s="4">
        <v>227827</v>
      </c>
      <c r="C179">
        <v>9</v>
      </c>
      <c r="D179">
        <v>2026</v>
      </c>
      <c r="E179">
        <v>6215</v>
      </c>
      <c r="F179">
        <v>0</v>
      </c>
      <c r="G179">
        <v>887.86</v>
      </c>
      <c r="H179">
        <v>825.72700000000009</v>
      </c>
      <c r="I179">
        <v>825.72700000000009</v>
      </c>
      <c r="J179">
        <v>887.86</v>
      </c>
      <c r="K179">
        <v>0</v>
      </c>
      <c r="L179">
        <v>6215</v>
      </c>
      <c r="M179">
        <v>0</v>
      </c>
      <c r="N179">
        <v>0</v>
      </c>
      <c r="P179">
        <v>597.48500000000001</v>
      </c>
      <c r="Q179">
        <v>0</v>
      </c>
      <c r="R179">
        <v>281498</v>
      </c>
      <c r="S179">
        <v>471.13900000000001</v>
      </c>
      <c r="U179">
        <v>0</v>
      </c>
      <c r="V179">
        <v>99.501000000000005</v>
      </c>
      <c r="W179">
        <v>61840</v>
      </c>
      <c r="X179">
        <v>61840</v>
      </c>
      <c r="Z179">
        <v>0</v>
      </c>
      <c r="AC179">
        <v>0</v>
      </c>
      <c r="AD179" t="s">
        <v>427</v>
      </c>
      <c r="AE179">
        <v>0</v>
      </c>
      <c r="AH179">
        <v>0</v>
      </c>
      <c r="AI179">
        <v>0</v>
      </c>
      <c r="AJ179">
        <v>6215</v>
      </c>
      <c r="AK179" t="s">
        <v>753</v>
      </c>
      <c r="AL179" t="s">
        <v>595</v>
      </c>
      <c r="AM179">
        <v>0</v>
      </c>
      <c r="AN179">
        <v>0</v>
      </c>
      <c r="AO179">
        <v>0</v>
      </c>
      <c r="AP179">
        <v>0</v>
      </c>
      <c r="AQ179">
        <v>0</v>
      </c>
      <c r="AS179">
        <v>0</v>
      </c>
      <c r="AT179">
        <v>0</v>
      </c>
      <c r="AU179">
        <v>0</v>
      </c>
      <c r="AV179">
        <v>0</v>
      </c>
      <c r="AW179">
        <v>10090802</v>
      </c>
      <c r="AX179">
        <v>10090878</v>
      </c>
      <c r="AY179">
        <v>0</v>
      </c>
      <c r="AZ179">
        <v>281498</v>
      </c>
      <c r="BA179">
        <v>0</v>
      </c>
      <c r="BB179">
        <v>0</v>
      </c>
      <c r="BC179">
        <v>0</v>
      </c>
      <c r="BD179">
        <v>0</v>
      </c>
      <c r="BE179">
        <v>0</v>
      </c>
      <c r="BF179">
        <v>8822891</v>
      </c>
      <c r="BG179">
        <v>0</v>
      </c>
      <c r="BJ179">
        <v>0</v>
      </c>
      <c r="BK179">
        <v>0</v>
      </c>
      <c r="BL179">
        <v>0</v>
      </c>
      <c r="BM179">
        <v>0</v>
      </c>
      <c r="BN179">
        <v>0</v>
      </c>
      <c r="BO179">
        <v>0</v>
      </c>
      <c r="BP179">
        <v>0</v>
      </c>
      <c r="BQ179">
        <v>778</v>
      </c>
      <c r="BS179">
        <v>0</v>
      </c>
      <c r="BT179">
        <v>0</v>
      </c>
      <c r="BU179">
        <v>0</v>
      </c>
      <c r="BV179">
        <v>0</v>
      </c>
      <c r="BW179">
        <v>0</v>
      </c>
      <c r="BY179">
        <v>0</v>
      </c>
      <c r="CA179">
        <v>0</v>
      </c>
      <c r="CB179">
        <v>0</v>
      </c>
      <c r="CC179">
        <v>0</v>
      </c>
      <c r="CD179">
        <v>0</v>
      </c>
      <c r="CE179">
        <v>0</v>
      </c>
      <c r="CF179">
        <v>0</v>
      </c>
      <c r="CG179">
        <v>0</v>
      </c>
      <c r="CH179">
        <v>0</v>
      </c>
      <c r="CI179">
        <v>0</v>
      </c>
      <c r="CJ179">
        <v>4</v>
      </c>
      <c r="CK179">
        <v>0</v>
      </c>
      <c r="CL179">
        <v>0</v>
      </c>
      <c r="CN179">
        <v>0</v>
      </c>
      <c r="CO179">
        <v>1</v>
      </c>
      <c r="CP179">
        <v>0.75600000000000001</v>
      </c>
      <c r="CQ179">
        <v>0</v>
      </c>
      <c r="CR179">
        <v>887.86</v>
      </c>
      <c r="CS179">
        <v>0</v>
      </c>
      <c r="CT179">
        <v>0</v>
      </c>
      <c r="CU179">
        <v>0</v>
      </c>
      <c r="CV179">
        <v>0</v>
      </c>
      <c r="CW179">
        <v>0</v>
      </c>
      <c r="CX179">
        <v>0</v>
      </c>
      <c r="CY179">
        <v>0</v>
      </c>
      <c r="CZ179">
        <v>0</v>
      </c>
      <c r="DB179">
        <v>5131893</v>
      </c>
      <c r="DC179">
        <v>0</v>
      </c>
      <c r="DD179">
        <v>0</v>
      </c>
      <c r="DE179">
        <v>1752242</v>
      </c>
      <c r="DF179">
        <v>1763565</v>
      </c>
      <c r="DG179">
        <v>281.93799999999999</v>
      </c>
      <c r="DH179">
        <v>0</v>
      </c>
      <c r="DI179">
        <v>11323</v>
      </c>
      <c r="DK179">
        <v>2214</v>
      </c>
      <c r="DL179">
        <v>0</v>
      </c>
      <c r="DM179">
        <v>28606</v>
      </c>
      <c r="DN179">
        <v>76</v>
      </c>
      <c r="DO179">
        <v>0</v>
      </c>
      <c r="DP179">
        <v>0</v>
      </c>
      <c r="DQ179">
        <v>0</v>
      </c>
      <c r="DR179">
        <v>0</v>
      </c>
      <c r="DS179">
        <v>0</v>
      </c>
      <c r="DT179">
        <v>0</v>
      </c>
      <c r="DU179">
        <v>0</v>
      </c>
      <c r="DV179">
        <v>0</v>
      </c>
      <c r="DW179">
        <v>0</v>
      </c>
      <c r="DX179">
        <v>0</v>
      </c>
      <c r="DY179">
        <v>0</v>
      </c>
      <c r="DZ179">
        <v>0</v>
      </c>
      <c r="EA179">
        <v>0</v>
      </c>
      <c r="EB179">
        <v>0</v>
      </c>
      <c r="EC179">
        <v>4.0129999999999999</v>
      </c>
      <c r="ED179">
        <v>28682</v>
      </c>
      <c r="EE179">
        <v>0</v>
      </c>
      <c r="EF179">
        <v>0</v>
      </c>
      <c r="EG179">
        <v>0</v>
      </c>
      <c r="EH179">
        <v>0</v>
      </c>
      <c r="EI179">
        <v>0</v>
      </c>
      <c r="EJ179">
        <v>0</v>
      </c>
      <c r="EK179">
        <v>0</v>
      </c>
      <c r="EL179">
        <v>0</v>
      </c>
      <c r="EM179">
        <v>0</v>
      </c>
      <c r="EN179">
        <v>0</v>
      </c>
      <c r="EO179">
        <v>0</v>
      </c>
      <c r="EP179">
        <v>0</v>
      </c>
      <c r="EQ179">
        <v>0</v>
      </c>
      <c r="ER179">
        <v>0</v>
      </c>
      <c r="ES179">
        <v>0</v>
      </c>
      <c r="ET179">
        <v>0</v>
      </c>
      <c r="EV179">
        <v>0</v>
      </c>
      <c r="EW179">
        <v>0</v>
      </c>
      <c r="EX179">
        <v>0</v>
      </c>
      <c r="EZ179">
        <v>8566930</v>
      </c>
      <c r="FA179">
        <v>0</v>
      </c>
      <c r="FB179">
        <v>8848352</v>
      </c>
      <c r="FC179">
        <v>0</v>
      </c>
      <c r="FD179">
        <v>0</v>
      </c>
      <c r="FE179">
        <v>1298661</v>
      </c>
      <c r="FF179">
        <v>225287</v>
      </c>
      <c r="FG179">
        <v>7.0629999999999998E-2</v>
      </c>
      <c r="FH179">
        <v>3.1918000000000002E-2</v>
      </c>
      <c r="FI179">
        <v>0</v>
      </c>
      <c r="FJ179">
        <v>0</v>
      </c>
      <c r="FK179">
        <v>1419.6120000000001</v>
      </c>
      <c r="FL179">
        <v>10372300</v>
      </c>
      <c r="FM179">
        <v>0</v>
      </c>
      <c r="FN179">
        <v>0</v>
      </c>
      <c r="FO179">
        <v>2051</v>
      </c>
      <c r="FP179">
        <v>0</v>
      </c>
      <c r="FQ179">
        <v>2051</v>
      </c>
      <c r="FR179">
        <v>2051</v>
      </c>
      <c r="FS179">
        <v>0</v>
      </c>
      <c r="FT179">
        <v>0</v>
      </c>
      <c r="FU179">
        <v>0</v>
      </c>
      <c r="FV179">
        <v>0</v>
      </c>
      <c r="FW179">
        <v>0</v>
      </c>
      <c r="FX179">
        <v>0</v>
      </c>
      <c r="FY179">
        <v>0</v>
      </c>
      <c r="GB179">
        <v>516630</v>
      </c>
      <c r="GC179">
        <v>516630</v>
      </c>
      <c r="GD179">
        <v>62.133000000000003</v>
      </c>
      <c r="GF179">
        <v>0</v>
      </c>
      <c r="GG179">
        <v>0</v>
      </c>
      <c r="GH179">
        <v>0</v>
      </c>
      <c r="GI179">
        <v>0</v>
      </c>
      <c r="GK179">
        <v>0</v>
      </c>
      <c r="GL179">
        <v>0</v>
      </c>
      <c r="GM179">
        <v>0</v>
      </c>
      <c r="GN179">
        <v>0</v>
      </c>
      <c r="GO179">
        <v>0</v>
      </c>
      <c r="GQ179">
        <v>0</v>
      </c>
      <c r="GR179">
        <v>0</v>
      </c>
      <c r="GS179">
        <v>0</v>
      </c>
      <c r="GT179">
        <v>0</v>
      </c>
      <c r="HB179">
        <v>0</v>
      </c>
      <c r="HC179">
        <v>3.9798E-2</v>
      </c>
      <c r="HD179">
        <v>0</v>
      </c>
      <c r="HE179">
        <v>0</v>
      </c>
      <c r="HF179">
        <v>1109777</v>
      </c>
      <c r="HG179">
        <v>0</v>
      </c>
      <c r="HH179">
        <v>0</v>
      </c>
      <c r="HI179">
        <v>0</v>
      </c>
      <c r="HJ179">
        <v>210504</v>
      </c>
      <c r="HK179">
        <v>11489</v>
      </c>
      <c r="HL179">
        <v>11997</v>
      </c>
      <c r="HM179">
        <v>0</v>
      </c>
      <c r="HN179">
        <v>0</v>
      </c>
      <c r="HO179">
        <v>0</v>
      </c>
      <c r="HP179">
        <v>0</v>
      </c>
      <c r="HQ179">
        <v>0</v>
      </c>
      <c r="HR179">
        <v>0</v>
      </c>
      <c r="HS179">
        <v>8566854</v>
      </c>
      <c r="HT179">
        <v>225287</v>
      </c>
      <c r="HW179">
        <v>0</v>
      </c>
      <c r="HX179">
        <v>191</v>
      </c>
      <c r="HY179">
        <v>443</v>
      </c>
      <c r="HZ179">
        <v>150</v>
      </c>
      <c r="IA179">
        <v>242</v>
      </c>
      <c r="IB179">
        <v>119</v>
      </c>
      <c r="IC179">
        <v>1145</v>
      </c>
      <c r="ID179">
        <v>0</v>
      </c>
      <c r="IE179">
        <v>0</v>
      </c>
      <c r="IF179">
        <v>0</v>
      </c>
      <c r="IG179">
        <v>0</v>
      </c>
      <c r="IH179">
        <v>0</v>
      </c>
      <c r="II179">
        <v>0</v>
      </c>
      <c r="IJ179">
        <v>99.501000000000005</v>
      </c>
      <c r="IK179">
        <v>0</v>
      </c>
      <c r="IL179">
        <v>0</v>
      </c>
      <c r="IM179">
        <v>0</v>
      </c>
      <c r="IN179">
        <v>0</v>
      </c>
      <c r="IO179">
        <v>0</v>
      </c>
      <c r="IP179">
        <v>0</v>
      </c>
      <c r="IQ179">
        <v>99.501000000000005</v>
      </c>
      <c r="IR179">
        <v>61840</v>
      </c>
      <c r="IS179">
        <v>0</v>
      </c>
      <c r="IT179">
        <v>0</v>
      </c>
      <c r="IU179">
        <v>0</v>
      </c>
      <c r="IV179">
        <v>0</v>
      </c>
      <c r="IW179">
        <v>6215</v>
      </c>
      <c r="IX179">
        <v>0</v>
      </c>
      <c r="IY179">
        <v>0</v>
      </c>
      <c r="IZ179">
        <v>0</v>
      </c>
      <c r="JA179">
        <v>0</v>
      </c>
      <c r="JB179">
        <v>0</v>
      </c>
      <c r="JC179">
        <v>0</v>
      </c>
      <c r="JD179">
        <v>0</v>
      </c>
      <c r="JE179">
        <v>0</v>
      </c>
      <c r="JF179">
        <v>0</v>
      </c>
      <c r="JG179">
        <v>0</v>
      </c>
      <c r="JH179">
        <v>0</v>
      </c>
      <c r="JJ179">
        <v>0</v>
      </c>
      <c r="JK179">
        <v>0</v>
      </c>
      <c r="JL179">
        <v>0</v>
      </c>
      <c r="JM179">
        <v>0</v>
      </c>
      <c r="JO179">
        <v>62.133000000000003</v>
      </c>
      <c r="JP179">
        <v>0</v>
      </c>
      <c r="JQ179">
        <v>0</v>
      </c>
      <c r="JR179">
        <v>516630</v>
      </c>
      <c r="JS179">
        <v>0</v>
      </c>
      <c r="JT179">
        <v>0</v>
      </c>
      <c r="JU179">
        <v>0</v>
      </c>
      <c r="JW179">
        <v>0</v>
      </c>
      <c r="JX179">
        <v>0</v>
      </c>
      <c r="JY179">
        <v>0</v>
      </c>
      <c r="JZ179">
        <v>0</v>
      </c>
      <c r="KD179">
        <v>0</v>
      </c>
      <c r="KE179">
        <v>7559</v>
      </c>
      <c r="KG179">
        <v>0</v>
      </c>
      <c r="KH179">
        <v>0</v>
      </c>
      <c r="KI179">
        <v>0</v>
      </c>
      <c r="KJ179">
        <v>0</v>
      </c>
      <c r="KK179">
        <v>0</v>
      </c>
      <c r="KL179">
        <v>0</v>
      </c>
      <c r="KM179">
        <v>0</v>
      </c>
      <c r="KN179">
        <v>0</v>
      </c>
      <c r="KO179">
        <v>0</v>
      </c>
      <c r="KP179">
        <v>0</v>
      </c>
      <c r="KQ179">
        <v>0</v>
      </c>
      <c r="KS179">
        <v>0</v>
      </c>
      <c r="KT179">
        <v>0</v>
      </c>
      <c r="KU179">
        <v>0</v>
      </c>
      <c r="KW179">
        <v>0</v>
      </c>
      <c r="KX179">
        <v>0</v>
      </c>
      <c r="KY179">
        <v>0</v>
      </c>
      <c r="KZ179">
        <v>0</v>
      </c>
      <c r="LA179">
        <v>0</v>
      </c>
      <c r="LB179">
        <v>0</v>
      </c>
      <c r="LD179">
        <v>0</v>
      </c>
      <c r="LE179">
        <v>0</v>
      </c>
      <c r="LF179">
        <v>0</v>
      </c>
      <c r="LG179">
        <v>0</v>
      </c>
      <c r="LH179">
        <v>0</v>
      </c>
      <c r="LI179">
        <v>0</v>
      </c>
      <c r="LJ179">
        <v>439.05400000000003</v>
      </c>
      <c r="LK179">
        <v>6</v>
      </c>
      <c r="LL179">
        <v>201240</v>
      </c>
      <c r="LM179">
        <v>9264</v>
      </c>
      <c r="LN179">
        <v>0</v>
      </c>
      <c r="LO179">
        <v>0</v>
      </c>
      <c r="LP179">
        <v>0</v>
      </c>
      <c r="LQ179">
        <v>0</v>
      </c>
      <c r="LR179">
        <v>0</v>
      </c>
      <c r="LS179">
        <v>0</v>
      </c>
      <c r="LT179">
        <v>0</v>
      </c>
      <c r="LU179">
        <v>0</v>
      </c>
      <c r="LV179">
        <v>0</v>
      </c>
      <c r="LW179">
        <v>0</v>
      </c>
      <c r="LX179">
        <v>0</v>
      </c>
      <c r="LY179">
        <v>0</v>
      </c>
      <c r="LZ179">
        <v>0</v>
      </c>
      <c r="MA179">
        <v>0</v>
      </c>
      <c r="MB179">
        <v>0</v>
      </c>
      <c r="MC179">
        <v>0</v>
      </c>
      <c r="MD179">
        <v>0</v>
      </c>
      <c r="ME179">
        <v>0</v>
      </c>
      <c r="MF179">
        <v>0</v>
      </c>
      <c r="MG179">
        <v>10090802</v>
      </c>
      <c r="MH179">
        <v>0</v>
      </c>
      <c r="MI179">
        <v>0</v>
      </c>
      <c r="MJ179">
        <v>0</v>
      </c>
      <c r="MK179">
        <v>0</v>
      </c>
      <c r="ML179">
        <v>0</v>
      </c>
    </row>
    <row r="180" spans="1:350" customFormat="1" x14ac:dyDescent="0.3">
      <c r="A180">
        <v>45755</v>
      </c>
      <c r="B180" s="4">
        <v>227829</v>
      </c>
      <c r="C180">
        <v>9</v>
      </c>
      <c r="D180">
        <v>2026</v>
      </c>
      <c r="E180">
        <v>6215</v>
      </c>
      <c r="F180">
        <v>0</v>
      </c>
      <c r="G180">
        <v>3903.9350000000004</v>
      </c>
      <c r="H180">
        <v>3762.9590000000003</v>
      </c>
      <c r="I180">
        <v>3762.9590000000003</v>
      </c>
      <c r="J180">
        <v>3903.9350000000004</v>
      </c>
      <c r="K180">
        <v>0</v>
      </c>
      <c r="L180">
        <v>6215</v>
      </c>
      <c r="M180">
        <v>0</v>
      </c>
      <c r="N180">
        <v>0</v>
      </c>
      <c r="P180">
        <v>3903.9350000000004</v>
      </c>
      <c r="Q180">
        <v>0</v>
      </c>
      <c r="R180">
        <v>1839296</v>
      </c>
      <c r="S180">
        <v>471.13900000000001</v>
      </c>
      <c r="U180">
        <v>0</v>
      </c>
      <c r="V180">
        <v>301.04500000000002</v>
      </c>
      <c r="W180">
        <v>187099</v>
      </c>
      <c r="X180">
        <v>187099</v>
      </c>
      <c r="Z180">
        <v>0</v>
      </c>
      <c r="AC180">
        <v>0</v>
      </c>
      <c r="AD180" t="s">
        <v>427</v>
      </c>
      <c r="AE180">
        <v>0</v>
      </c>
      <c r="AH180">
        <v>0</v>
      </c>
      <c r="AI180">
        <v>0</v>
      </c>
      <c r="AJ180">
        <v>6215</v>
      </c>
      <c r="AK180" t="s">
        <v>753</v>
      </c>
      <c r="AL180" t="s">
        <v>604</v>
      </c>
      <c r="AM180">
        <v>0</v>
      </c>
      <c r="AN180">
        <v>0</v>
      </c>
      <c r="AO180">
        <v>0</v>
      </c>
      <c r="AP180">
        <v>0</v>
      </c>
      <c r="AQ180">
        <v>0</v>
      </c>
      <c r="AS180">
        <v>0</v>
      </c>
      <c r="AT180">
        <v>0</v>
      </c>
      <c r="AU180">
        <v>0</v>
      </c>
      <c r="AV180">
        <v>0</v>
      </c>
      <c r="AW180">
        <v>38210305</v>
      </c>
      <c r="AX180">
        <v>37597242</v>
      </c>
      <c r="AY180">
        <v>0</v>
      </c>
      <c r="AZ180">
        <v>1839296</v>
      </c>
      <c r="BA180">
        <v>0</v>
      </c>
      <c r="BB180">
        <v>0</v>
      </c>
      <c r="BC180">
        <v>0</v>
      </c>
      <c r="BD180">
        <v>0</v>
      </c>
      <c r="BE180">
        <v>0</v>
      </c>
      <c r="BF180">
        <v>33627121</v>
      </c>
      <c r="BG180">
        <v>0</v>
      </c>
      <c r="BJ180">
        <v>0</v>
      </c>
      <c r="BK180">
        <v>0</v>
      </c>
      <c r="BL180">
        <v>0</v>
      </c>
      <c r="BM180">
        <v>0</v>
      </c>
      <c r="BN180">
        <v>0</v>
      </c>
      <c r="BO180">
        <v>0</v>
      </c>
      <c r="BP180">
        <v>0</v>
      </c>
      <c r="BQ180">
        <v>231</v>
      </c>
      <c r="BS180">
        <v>0</v>
      </c>
      <c r="BT180">
        <v>0</v>
      </c>
      <c r="BU180">
        <v>0</v>
      </c>
      <c r="BV180">
        <v>0</v>
      </c>
      <c r="BW180">
        <v>0</v>
      </c>
      <c r="BY180">
        <v>0</v>
      </c>
      <c r="CA180">
        <v>0</v>
      </c>
      <c r="CB180">
        <v>0</v>
      </c>
      <c r="CC180">
        <v>0</v>
      </c>
      <c r="CD180">
        <v>0</v>
      </c>
      <c r="CE180">
        <v>0</v>
      </c>
      <c r="CF180">
        <v>0</v>
      </c>
      <c r="CG180">
        <v>0</v>
      </c>
      <c r="CH180">
        <v>621474</v>
      </c>
      <c r="CI180">
        <v>0</v>
      </c>
      <c r="CJ180">
        <v>5</v>
      </c>
      <c r="CK180">
        <v>0</v>
      </c>
      <c r="CL180">
        <v>0</v>
      </c>
      <c r="CN180">
        <v>0</v>
      </c>
      <c r="CO180">
        <v>1</v>
      </c>
      <c r="CP180">
        <v>0</v>
      </c>
      <c r="CQ180">
        <v>0</v>
      </c>
      <c r="CR180">
        <v>3903.9350000000004</v>
      </c>
      <c r="CS180">
        <v>0</v>
      </c>
      <c r="CT180">
        <v>0</v>
      </c>
      <c r="CU180">
        <v>0</v>
      </c>
      <c r="CV180">
        <v>0</v>
      </c>
      <c r="CW180">
        <v>0</v>
      </c>
      <c r="CX180">
        <v>0</v>
      </c>
      <c r="CY180">
        <v>0</v>
      </c>
      <c r="CZ180">
        <v>0</v>
      </c>
      <c r="DB180">
        <v>23386790</v>
      </c>
      <c r="DC180">
        <v>0</v>
      </c>
      <c r="DD180">
        <v>0</v>
      </c>
      <c r="DE180">
        <v>1210915</v>
      </c>
      <c r="DF180">
        <v>1210915</v>
      </c>
      <c r="DG180">
        <v>194.83800000000002</v>
      </c>
      <c r="DH180">
        <v>0</v>
      </c>
      <c r="DI180">
        <v>0</v>
      </c>
      <c r="DK180">
        <v>0</v>
      </c>
      <c r="DL180">
        <v>0</v>
      </c>
      <c r="DM180">
        <v>3159195</v>
      </c>
      <c r="DN180">
        <v>8411</v>
      </c>
      <c r="DO180">
        <v>0</v>
      </c>
      <c r="DP180">
        <v>0</v>
      </c>
      <c r="DQ180">
        <v>0</v>
      </c>
      <c r="DR180">
        <v>0</v>
      </c>
      <c r="DS180">
        <v>0</v>
      </c>
      <c r="DT180">
        <v>0</v>
      </c>
      <c r="DU180">
        <v>0</v>
      </c>
      <c r="DV180">
        <v>0</v>
      </c>
      <c r="DW180">
        <v>0</v>
      </c>
      <c r="DX180">
        <v>0</v>
      </c>
      <c r="DY180">
        <v>0</v>
      </c>
      <c r="DZ180">
        <v>0</v>
      </c>
      <c r="EA180">
        <v>0</v>
      </c>
      <c r="EB180">
        <v>0</v>
      </c>
      <c r="EC180">
        <v>63.78</v>
      </c>
      <c r="ED180">
        <v>455852</v>
      </c>
      <c r="EE180">
        <v>0</v>
      </c>
      <c r="EF180">
        <v>0</v>
      </c>
      <c r="EG180">
        <v>0</v>
      </c>
      <c r="EH180">
        <v>2711754</v>
      </c>
      <c r="EI180">
        <v>0</v>
      </c>
      <c r="EJ180">
        <v>0</v>
      </c>
      <c r="EK180">
        <v>128.84700000000001</v>
      </c>
      <c r="EL180">
        <v>0</v>
      </c>
      <c r="EM180">
        <v>5.431</v>
      </c>
      <c r="EN180">
        <v>6.6980000000000004</v>
      </c>
      <c r="EO180">
        <v>0</v>
      </c>
      <c r="EP180">
        <v>0</v>
      </c>
      <c r="EQ180">
        <v>140.976</v>
      </c>
      <c r="ER180">
        <v>0</v>
      </c>
      <c r="ES180">
        <v>436.32400000000001</v>
      </c>
      <c r="ET180">
        <v>0</v>
      </c>
      <c r="EV180">
        <v>0</v>
      </c>
      <c r="EW180">
        <v>0</v>
      </c>
      <c r="EX180">
        <v>0</v>
      </c>
      <c r="EZ180">
        <v>31788943</v>
      </c>
      <c r="FA180">
        <v>0</v>
      </c>
      <c r="FB180">
        <v>33619828</v>
      </c>
      <c r="FC180">
        <v>0</v>
      </c>
      <c r="FD180">
        <v>0</v>
      </c>
      <c r="FE180">
        <v>4949651</v>
      </c>
      <c r="FF180">
        <v>858648</v>
      </c>
      <c r="FG180">
        <v>7.0629999999999998E-2</v>
      </c>
      <c r="FH180">
        <v>3.1918000000000002E-2</v>
      </c>
      <c r="FI180">
        <v>0</v>
      </c>
      <c r="FJ180">
        <v>0</v>
      </c>
      <c r="FK180">
        <v>5410.6390000000001</v>
      </c>
      <c r="FL180">
        <v>40049601</v>
      </c>
      <c r="FM180">
        <v>0</v>
      </c>
      <c r="FN180">
        <v>0</v>
      </c>
      <c r="FO180">
        <v>0</v>
      </c>
      <c r="FP180">
        <v>0</v>
      </c>
      <c r="FQ180">
        <v>0</v>
      </c>
      <c r="FR180">
        <v>0</v>
      </c>
      <c r="FS180">
        <v>0</v>
      </c>
      <c r="FT180">
        <v>0</v>
      </c>
      <c r="FU180">
        <v>0</v>
      </c>
      <c r="FV180">
        <v>0</v>
      </c>
      <c r="FW180">
        <v>0</v>
      </c>
      <c r="FX180">
        <v>0</v>
      </c>
      <c r="FY180">
        <v>0</v>
      </c>
      <c r="GB180">
        <v>0</v>
      </c>
      <c r="GC180">
        <v>0</v>
      </c>
      <c r="GD180">
        <v>0</v>
      </c>
      <c r="GF180">
        <v>0</v>
      </c>
      <c r="GG180">
        <v>0</v>
      </c>
      <c r="GH180">
        <v>0</v>
      </c>
      <c r="GI180">
        <v>0</v>
      </c>
      <c r="GK180">
        <v>0</v>
      </c>
      <c r="GL180">
        <v>0</v>
      </c>
      <c r="GM180">
        <v>0</v>
      </c>
      <c r="GN180">
        <v>0</v>
      </c>
      <c r="GO180">
        <v>0</v>
      </c>
      <c r="GQ180">
        <v>0</v>
      </c>
      <c r="GR180">
        <v>0</v>
      </c>
      <c r="GS180">
        <v>0</v>
      </c>
      <c r="GT180">
        <v>0</v>
      </c>
      <c r="HB180">
        <v>379934357</v>
      </c>
      <c r="HC180">
        <v>3.9798E-2</v>
      </c>
      <c r="HD180">
        <v>621474</v>
      </c>
      <c r="HE180">
        <v>0</v>
      </c>
      <c r="HF180">
        <v>5057417</v>
      </c>
      <c r="HG180">
        <v>31697</v>
      </c>
      <c r="HH180">
        <v>325307</v>
      </c>
      <c r="HI180">
        <v>0</v>
      </c>
      <c r="HJ180">
        <v>231290</v>
      </c>
      <c r="HK180">
        <v>1008</v>
      </c>
      <c r="HL180">
        <v>110</v>
      </c>
      <c r="HM180">
        <v>29000</v>
      </c>
      <c r="HN180">
        <v>0</v>
      </c>
      <c r="HO180">
        <v>0</v>
      </c>
      <c r="HP180">
        <v>0</v>
      </c>
      <c r="HQ180">
        <v>0</v>
      </c>
      <c r="HR180">
        <v>0</v>
      </c>
      <c r="HS180">
        <v>31780532</v>
      </c>
      <c r="HT180">
        <v>858648</v>
      </c>
      <c r="HW180">
        <v>0</v>
      </c>
      <c r="HX180">
        <v>367</v>
      </c>
      <c r="HY180">
        <v>204</v>
      </c>
      <c r="HZ180">
        <v>149</v>
      </c>
      <c r="IA180">
        <v>75</v>
      </c>
      <c r="IB180">
        <v>25</v>
      </c>
      <c r="IC180">
        <v>820</v>
      </c>
      <c r="ID180">
        <v>0</v>
      </c>
      <c r="IE180">
        <v>0</v>
      </c>
      <c r="IF180">
        <v>0</v>
      </c>
      <c r="IG180">
        <v>51</v>
      </c>
      <c r="IH180">
        <v>523.423</v>
      </c>
      <c r="II180">
        <v>0</v>
      </c>
      <c r="IJ180">
        <v>301.04500000000002</v>
      </c>
      <c r="IK180">
        <v>0</v>
      </c>
      <c r="IL180">
        <v>2</v>
      </c>
      <c r="IM180">
        <v>5</v>
      </c>
      <c r="IN180">
        <v>1</v>
      </c>
      <c r="IO180">
        <v>8</v>
      </c>
      <c r="IP180">
        <v>0</v>
      </c>
      <c r="IQ180">
        <v>301.04500000000002</v>
      </c>
      <c r="IR180">
        <v>187099</v>
      </c>
      <c r="IS180">
        <v>0</v>
      </c>
      <c r="IT180">
        <v>10000</v>
      </c>
      <c r="IU180">
        <v>15000</v>
      </c>
      <c r="IV180">
        <v>4000</v>
      </c>
      <c r="IW180">
        <v>6215</v>
      </c>
      <c r="IX180">
        <v>0</v>
      </c>
      <c r="IY180">
        <v>0</v>
      </c>
      <c r="IZ180">
        <v>0</v>
      </c>
      <c r="JA180">
        <v>0</v>
      </c>
      <c r="JB180">
        <v>0</v>
      </c>
      <c r="JC180">
        <v>0</v>
      </c>
      <c r="JD180">
        <v>0</v>
      </c>
      <c r="JE180">
        <v>0</v>
      </c>
      <c r="JF180">
        <v>0</v>
      </c>
      <c r="JG180">
        <v>0</v>
      </c>
      <c r="JH180">
        <v>0</v>
      </c>
      <c r="JJ180">
        <v>0</v>
      </c>
      <c r="JK180">
        <v>0</v>
      </c>
      <c r="JL180">
        <v>0</v>
      </c>
      <c r="JM180">
        <v>0</v>
      </c>
      <c r="JO180">
        <v>0</v>
      </c>
      <c r="JP180">
        <v>0</v>
      </c>
      <c r="JQ180">
        <v>0</v>
      </c>
      <c r="JR180">
        <v>0</v>
      </c>
      <c r="JS180">
        <v>0</v>
      </c>
      <c r="JT180">
        <v>0</v>
      </c>
      <c r="JU180">
        <v>0</v>
      </c>
      <c r="JW180">
        <v>0</v>
      </c>
      <c r="JX180">
        <v>0</v>
      </c>
      <c r="JY180">
        <v>0</v>
      </c>
      <c r="JZ180">
        <v>0</v>
      </c>
      <c r="KD180">
        <v>0</v>
      </c>
      <c r="KE180">
        <v>7559</v>
      </c>
      <c r="KG180">
        <v>0</v>
      </c>
      <c r="KH180">
        <v>0</v>
      </c>
      <c r="KI180">
        <v>0</v>
      </c>
      <c r="KJ180">
        <v>31</v>
      </c>
      <c r="KK180">
        <v>20</v>
      </c>
      <c r="KL180">
        <v>19267</v>
      </c>
      <c r="KM180">
        <v>12430</v>
      </c>
      <c r="KN180">
        <v>0</v>
      </c>
      <c r="KO180">
        <v>0</v>
      </c>
      <c r="KP180">
        <v>0</v>
      </c>
      <c r="KQ180">
        <v>0</v>
      </c>
      <c r="KS180">
        <v>0</v>
      </c>
      <c r="KT180">
        <v>0</v>
      </c>
      <c r="KU180">
        <v>0</v>
      </c>
      <c r="KW180">
        <v>0</v>
      </c>
      <c r="KX180">
        <v>0</v>
      </c>
      <c r="KY180">
        <v>0</v>
      </c>
      <c r="KZ180">
        <v>0</v>
      </c>
      <c r="LA180">
        <v>0</v>
      </c>
      <c r="LB180">
        <v>0</v>
      </c>
      <c r="LD180">
        <v>0</v>
      </c>
      <c r="LE180">
        <v>0</v>
      </c>
      <c r="LF180">
        <v>0</v>
      </c>
      <c r="LG180">
        <v>0</v>
      </c>
      <c r="LH180">
        <v>0</v>
      </c>
      <c r="LI180">
        <v>0</v>
      </c>
      <c r="LJ180">
        <v>3013.739</v>
      </c>
      <c r="LK180">
        <v>5</v>
      </c>
      <c r="LL180">
        <v>167700</v>
      </c>
      <c r="LM180">
        <v>63590</v>
      </c>
      <c r="LN180">
        <v>0</v>
      </c>
      <c r="LO180">
        <v>0</v>
      </c>
      <c r="LP180">
        <v>0</v>
      </c>
      <c r="LQ180">
        <v>0</v>
      </c>
      <c r="LR180">
        <v>0</v>
      </c>
      <c r="LS180">
        <v>0</v>
      </c>
      <c r="LT180">
        <v>0</v>
      </c>
      <c r="LU180">
        <v>0</v>
      </c>
      <c r="LV180">
        <v>0</v>
      </c>
      <c r="LW180">
        <v>0</v>
      </c>
      <c r="LX180">
        <v>0</v>
      </c>
      <c r="LY180">
        <v>0</v>
      </c>
      <c r="LZ180">
        <v>0</v>
      </c>
      <c r="MA180">
        <v>0</v>
      </c>
      <c r="MB180">
        <v>0</v>
      </c>
      <c r="MC180">
        <v>0</v>
      </c>
      <c r="MD180">
        <v>0</v>
      </c>
      <c r="ME180">
        <v>0</v>
      </c>
      <c r="MF180">
        <v>0</v>
      </c>
      <c r="MG180">
        <v>38210305</v>
      </c>
      <c r="MH180">
        <v>0</v>
      </c>
      <c r="MI180">
        <v>0</v>
      </c>
      <c r="MJ180">
        <v>0</v>
      </c>
      <c r="MK180">
        <v>0</v>
      </c>
      <c r="ML180">
        <v>0</v>
      </c>
    </row>
    <row r="181" spans="1:350" customFormat="1" x14ac:dyDescent="0.3">
      <c r="A181" s="8" t="s">
        <v>760</v>
      </c>
      <c r="B181" s="6">
        <v>227831</v>
      </c>
      <c r="C181" s="5"/>
      <c r="D181" s="5"/>
      <c r="E181" s="7">
        <v>6215</v>
      </c>
      <c r="F181" s="7">
        <v>0</v>
      </c>
      <c r="G181" s="7">
        <v>0</v>
      </c>
      <c r="H181" s="7">
        <v>0</v>
      </c>
      <c r="I181" s="7">
        <v>0</v>
      </c>
      <c r="J181" s="7">
        <v>0</v>
      </c>
      <c r="K181" s="7">
        <v>0</v>
      </c>
      <c r="L181" s="7">
        <v>6215</v>
      </c>
      <c r="M181" s="7">
        <v>0</v>
      </c>
      <c r="N181" s="7">
        <v>0</v>
      </c>
      <c r="O181" s="7">
        <v>0</v>
      </c>
      <c r="P181" s="7">
        <v>0</v>
      </c>
      <c r="Q181" s="7">
        <v>0</v>
      </c>
      <c r="R181" s="7">
        <v>0</v>
      </c>
      <c r="S181" s="7">
        <v>0</v>
      </c>
      <c r="T181" s="7">
        <v>0</v>
      </c>
      <c r="U181" s="7">
        <v>0</v>
      </c>
      <c r="V181" s="7">
        <v>0</v>
      </c>
      <c r="W181" s="7">
        <v>0</v>
      </c>
      <c r="X181" s="7">
        <v>0</v>
      </c>
      <c r="Y181" s="7">
        <v>0</v>
      </c>
      <c r="Z181" s="7">
        <v>0</v>
      </c>
      <c r="AA181" s="7">
        <v>0</v>
      </c>
      <c r="AB181" s="7">
        <v>0</v>
      </c>
      <c r="AC181" s="7">
        <v>0</v>
      </c>
      <c r="AD181" s="7">
        <v>0</v>
      </c>
      <c r="AE181" s="7">
        <v>0</v>
      </c>
      <c r="AF181" s="7">
        <v>0</v>
      </c>
      <c r="AG181" s="7">
        <v>0</v>
      </c>
      <c r="AH181" s="7">
        <v>0</v>
      </c>
      <c r="AI181" s="7">
        <v>0</v>
      </c>
      <c r="AJ181" s="7">
        <v>0</v>
      </c>
      <c r="AK181" s="7">
        <v>0</v>
      </c>
      <c r="AL181" s="7" t="s">
        <v>758</v>
      </c>
      <c r="AM181" s="7">
        <v>0</v>
      </c>
      <c r="AN181" s="7">
        <v>0</v>
      </c>
      <c r="AO181" s="7">
        <v>0</v>
      </c>
      <c r="AP181" s="7">
        <v>0</v>
      </c>
      <c r="AQ181" s="7">
        <v>0</v>
      </c>
      <c r="AR181" s="7">
        <v>0</v>
      </c>
      <c r="AS181" s="7">
        <v>0</v>
      </c>
      <c r="AT181" s="7">
        <v>0</v>
      </c>
      <c r="AU181" s="7">
        <v>0</v>
      </c>
      <c r="AV181" s="7">
        <v>0</v>
      </c>
      <c r="AW181" s="7">
        <v>0</v>
      </c>
      <c r="AX181" s="7">
        <v>0</v>
      </c>
      <c r="AY181" s="7">
        <v>0</v>
      </c>
      <c r="AZ181" s="7">
        <v>0</v>
      </c>
      <c r="BA181" s="7">
        <v>0</v>
      </c>
      <c r="BB181" s="7">
        <v>0</v>
      </c>
      <c r="BC181" s="7">
        <v>0</v>
      </c>
      <c r="BD181" s="7">
        <v>0</v>
      </c>
      <c r="BE181" s="7">
        <v>0</v>
      </c>
      <c r="BF181" s="7">
        <v>0</v>
      </c>
      <c r="BG181" s="7">
        <v>0</v>
      </c>
      <c r="BH181" s="7">
        <v>0</v>
      </c>
      <c r="BI181" s="7">
        <v>0</v>
      </c>
      <c r="BJ181" s="7">
        <v>0</v>
      </c>
      <c r="BK181" s="7">
        <v>0</v>
      </c>
      <c r="BL181" s="7">
        <v>0</v>
      </c>
      <c r="BM181" s="7">
        <v>0</v>
      </c>
      <c r="BN181" s="7">
        <v>0</v>
      </c>
      <c r="BO181" s="7">
        <v>0</v>
      </c>
      <c r="BP181" s="7">
        <v>0</v>
      </c>
      <c r="BQ181" s="7">
        <v>0</v>
      </c>
      <c r="BR181" s="7">
        <v>0</v>
      </c>
      <c r="BS181" s="7">
        <v>0</v>
      </c>
      <c r="BT181" s="7">
        <v>0</v>
      </c>
      <c r="BU181" s="7">
        <v>0</v>
      </c>
      <c r="BV181" s="7">
        <v>0</v>
      </c>
      <c r="BW181" s="7">
        <v>0</v>
      </c>
      <c r="BX181" s="7">
        <v>0</v>
      </c>
      <c r="BY181" s="7">
        <v>0</v>
      </c>
      <c r="BZ181" s="7">
        <v>0</v>
      </c>
      <c r="CA181" s="7">
        <v>0</v>
      </c>
      <c r="CB181" s="7">
        <v>0</v>
      </c>
      <c r="CC181" s="7">
        <v>0</v>
      </c>
      <c r="CD181" s="7">
        <v>0</v>
      </c>
      <c r="CE181" s="7">
        <v>0</v>
      </c>
      <c r="CF181" s="7">
        <v>0</v>
      </c>
      <c r="CG181" s="7">
        <v>0</v>
      </c>
      <c r="CH181" s="7">
        <v>0</v>
      </c>
      <c r="CI181" s="7">
        <v>0</v>
      </c>
      <c r="CJ181" s="7">
        <v>0</v>
      </c>
      <c r="CK181" s="7">
        <v>0</v>
      </c>
      <c r="CL181" s="7">
        <v>0</v>
      </c>
      <c r="CM181" s="7">
        <v>0</v>
      </c>
      <c r="CN181" s="7">
        <v>0</v>
      </c>
      <c r="CO181" s="7">
        <v>0</v>
      </c>
      <c r="CP181" s="7">
        <v>0</v>
      </c>
      <c r="CQ181" s="7">
        <v>0</v>
      </c>
      <c r="CR181" s="7">
        <v>0</v>
      </c>
      <c r="CS181" s="7">
        <v>0</v>
      </c>
      <c r="CT181" s="7">
        <v>0</v>
      </c>
      <c r="CU181" s="7">
        <v>0</v>
      </c>
      <c r="CV181" s="7">
        <v>0</v>
      </c>
      <c r="CW181" s="7">
        <v>0</v>
      </c>
      <c r="CX181" s="7">
        <v>0</v>
      </c>
      <c r="CY181" s="7">
        <v>0</v>
      </c>
      <c r="CZ181" s="7">
        <v>0</v>
      </c>
      <c r="DA181" s="7">
        <v>0</v>
      </c>
      <c r="DB181" s="7">
        <v>0</v>
      </c>
      <c r="DC181" s="7">
        <v>0</v>
      </c>
      <c r="DD181" s="7">
        <v>0</v>
      </c>
      <c r="DE181" s="7">
        <v>0</v>
      </c>
      <c r="DF181" s="7">
        <v>0</v>
      </c>
      <c r="DG181" s="7">
        <v>0</v>
      </c>
      <c r="DH181" s="7">
        <v>0</v>
      </c>
      <c r="DI181" s="7">
        <v>0</v>
      </c>
      <c r="DJ181" s="7">
        <v>0</v>
      </c>
      <c r="DK181" s="7">
        <v>0</v>
      </c>
      <c r="DL181" s="7">
        <v>0</v>
      </c>
      <c r="DM181" s="7">
        <v>0</v>
      </c>
      <c r="DN181" s="7">
        <v>0</v>
      </c>
      <c r="DO181" s="7">
        <v>0</v>
      </c>
      <c r="DP181" s="7">
        <v>0</v>
      </c>
      <c r="DQ181" s="7">
        <v>0</v>
      </c>
      <c r="DR181" s="7">
        <v>0</v>
      </c>
      <c r="DS181" s="7">
        <v>0</v>
      </c>
      <c r="DT181" s="7">
        <v>0</v>
      </c>
      <c r="DU181" s="7">
        <v>0</v>
      </c>
      <c r="DV181" s="7">
        <v>0</v>
      </c>
      <c r="DW181" s="7">
        <v>0</v>
      </c>
      <c r="DX181" s="7">
        <v>0</v>
      </c>
      <c r="DY181" s="7">
        <v>0</v>
      </c>
      <c r="DZ181" s="7">
        <v>0</v>
      </c>
      <c r="EA181" s="7">
        <v>0</v>
      </c>
      <c r="EB181" s="7">
        <v>0</v>
      </c>
      <c r="EC181" s="7">
        <v>0</v>
      </c>
      <c r="ED181" s="7">
        <v>0</v>
      </c>
      <c r="EE181" s="7">
        <v>0</v>
      </c>
      <c r="EF181" s="7">
        <v>0</v>
      </c>
      <c r="EG181" s="7">
        <v>0</v>
      </c>
      <c r="EH181" s="7">
        <v>0</v>
      </c>
      <c r="EI181" s="7">
        <v>0</v>
      </c>
      <c r="EJ181" s="7">
        <v>0</v>
      </c>
      <c r="EK181" s="7">
        <v>0</v>
      </c>
      <c r="EL181" s="7">
        <v>0</v>
      </c>
      <c r="EM181" s="7">
        <v>0</v>
      </c>
      <c r="EN181" s="7">
        <v>0</v>
      </c>
      <c r="EO181" s="7">
        <v>0</v>
      </c>
      <c r="EP181" s="7">
        <v>0</v>
      </c>
      <c r="EQ181" s="7">
        <v>0</v>
      </c>
      <c r="ER181" s="7">
        <v>0</v>
      </c>
      <c r="ES181" s="7">
        <v>0</v>
      </c>
      <c r="ET181" s="7">
        <v>0</v>
      </c>
      <c r="EU181" s="7">
        <v>0</v>
      </c>
      <c r="EV181" s="7">
        <v>0</v>
      </c>
      <c r="EW181" s="7">
        <v>0</v>
      </c>
      <c r="EX181" s="7">
        <v>0</v>
      </c>
      <c r="EY181" s="7">
        <v>0</v>
      </c>
      <c r="EZ181" s="7">
        <v>0</v>
      </c>
      <c r="FA181" s="7">
        <v>0</v>
      </c>
      <c r="FB181" s="7">
        <v>0</v>
      </c>
      <c r="FC181" s="7">
        <v>0</v>
      </c>
      <c r="FD181" s="7">
        <v>0</v>
      </c>
      <c r="FE181" s="7">
        <v>0</v>
      </c>
      <c r="FF181" s="7">
        <v>0</v>
      </c>
      <c r="FG181" s="7">
        <v>7.0629999999999998E-2</v>
      </c>
      <c r="FH181" s="7">
        <v>3.1918000000000002E-2</v>
      </c>
      <c r="FI181" s="7">
        <v>0</v>
      </c>
      <c r="FJ181" s="7">
        <v>0</v>
      </c>
      <c r="FK181" s="7">
        <v>0</v>
      </c>
      <c r="FL181" s="7">
        <v>0</v>
      </c>
      <c r="FM181" s="7">
        <v>0</v>
      </c>
      <c r="FN181" s="7">
        <v>0</v>
      </c>
      <c r="FO181" s="7">
        <v>0</v>
      </c>
      <c r="FP181" s="7">
        <v>0</v>
      </c>
      <c r="FQ181" s="7">
        <v>0</v>
      </c>
      <c r="FR181" s="7">
        <v>0</v>
      </c>
      <c r="FS181" s="7">
        <v>0</v>
      </c>
      <c r="FT181" s="7">
        <v>0</v>
      </c>
      <c r="FU181" s="7">
        <v>0</v>
      </c>
      <c r="FV181" s="7">
        <v>0</v>
      </c>
      <c r="FW181" s="7">
        <v>0</v>
      </c>
      <c r="FX181" s="7">
        <v>0</v>
      </c>
      <c r="FY181" s="7">
        <v>0</v>
      </c>
      <c r="FZ181" s="7">
        <v>0</v>
      </c>
      <c r="GA181" s="7">
        <v>0</v>
      </c>
      <c r="GB181" s="7">
        <v>0</v>
      </c>
      <c r="GC181" s="7">
        <v>0</v>
      </c>
      <c r="GD181" s="7">
        <v>0</v>
      </c>
      <c r="GE181" s="7">
        <v>0</v>
      </c>
      <c r="GF181" s="7">
        <v>0</v>
      </c>
      <c r="GG181" s="7">
        <v>0</v>
      </c>
      <c r="GH181" s="7">
        <v>0</v>
      </c>
      <c r="GI181" s="7">
        <v>0</v>
      </c>
      <c r="GJ181" s="7">
        <v>0</v>
      </c>
      <c r="GK181" s="7">
        <v>0</v>
      </c>
      <c r="GL181" s="7">
        <v>0</v>
      </c>
      <c r="GM181" s="7">
        <v>0</v>
      </c>
      <c r="GN181" s="7">
        <v>0</v>
      </c>
      <c r="GO181" s="7">
        <v>0</v>
      </c>
      <c r="GP181" s="7">
        <v>0</v>
      </c>
      <c r="GQ181" s="7">
        <v>0</v>
      </c>
      <c r="GR181" s="7">
        <v>0</v>
      </c>
      <c r="GS181" s="7">
        <v>0</v>
      </c>
      <c r="GT181" s="7">
        <v>0</v>
      </c>
      <c r="GU181" s="7">
        <v>0</v>
      </c>
      <c r="GV181" s="7">
        <v>0</v>
      </c>
      <c r="GW181" s="7">
        <v>0</v>
      </c>
      <c r="GX181" s="7">
        <v>0</v>
      </c>
      <c r="GY181" s="7">
        <v>0</v>
      </c>
      <c r="GZ181" s="7">
        <v>0</v>
      </c>
      <c r="HA181" s="7">
        <v>0</v>
      </c>
      <c r="HB181" s="7">
        <v>0</v>
      </c>
      <c r="HC181" s="7">
        <v>3.9798E-2</v>
      </c>
      <c r="HD181" s="7">
        <v>0</v>
      </c>
      <c r="HE181" s="7">
        <v>0</v>
      </c>
      <c r="HF181" s="7">
        <v>0</v>
      </c>
      <c r="HG181" s="7">
        <v>0</v>
      </c>
      <c r="HH181" s="7">
        <v>0</v>
      </c>
      <c r="HI181" s="7">
        <v>0</v>
      </c>
      <c r="HJ181" s="7">
        <v>0</v>
      </c>
      <c r="HK181" s="7">
        <v>0</v>
      </c>
      <c r="HL181" s="7">
        <v>0</v>
      </c>
      <c r="HM181" s="7">
        <v>0</v>
      </c>
      <c r="HN181" s="7">
        <v>0</v>
      </c>
      <c r="HO181" s="7">
        <v>0</v>
      </c>
      <c r="HP181" s="7">
        <v>0</v>
      </c>
      <c r="HQ181" s="7">
        <v>0</v>
      </c>
      <c r="HR181" s="7">
        <v>0</v>
      </c>
      <c r="HS181" s="7">
        <v>0</v>
      </c>
      <c r="HT181" s="7">
        <v>0</v>
      </c>
      <c r="HU181" s="7">
        <v>0</v>
      </c>
      <c r="HV181" s="7">
        <v>0</v>
      </c>
      <c r="HW181" s="7">
        <v>0</v>
      </c>
      <c r="HX181" s="7">
        <v>0</v>
      </c>
      <c r="HY181" s="7">
        <v>0</v>
      </c>
      <c r="HZ181" s="7">
        <v>0</v>
      </c>
      <c r="IA181" s="7">
        <v>0</v>
      </c>
      <c r="IB181" s="7">
        <v>0</v>
      </c>
      <c r="IC181" s="7">
        <v>0</v>
      </c>
      <c r="ID181" s="7">
        <v>0</v>
      </c>
      <c r="IE181" s="7">
        <v>0</v>
      </c>
      <c r="IF181" s="7">
        <v>0</v>
      </c>
      <c r="IG181" s="7">
        <v>0</v>
      </c>
      <c r="IH181" s="7">
        <v>0</v>
      </c>
      <c r="II181" s="7">
        <v>0</v>
      </c>
      <c r="IJ181" s="7">
        <v>0</v>
      </c>
      <c r="IK181" s="7">
        <v>0</v>
      </c>
      <c r="IL181" s="7">
        <v>0</v>
      </c>
      <c r="IM181" s="7">
        <v>0</v>
      </c>
      <c r="IN181" s="7">
        <v>0</v>
      </c>
      <c r="IO181" s="7">
        <v>0</v>
      </c>
      <c r="IP181" s="7">
        <v>0</v>
      </c>
      <c r="IQ181" s="7">
        <v>0</v>
      </c>
      <c r="IR181" s="7">
        <v>0</v>
      </c>
      <c r="IS181" s="7">
        <v>0</v>
      </c>
      <c r="IT181" s="7">
        <v>0</v>
      </c>
      <c r="IU181" s="7">
        <v>0</v>
      </c>
      <c r="IV181" s="7">
        <v>0</v>
      </c>
      <c r="IW181" s="7">
        <v>6215</v>
      </c>
      <c r="IX181" s="7">
        <v>0</v>
      </c>
      <c r="IY181" s="7">
        <v>0</v>
      </c>
      <c r="IZ181" s="7">
        <v>0</v>
      </c>
      <c r="JA181" s="7">
        <v>0</v>
      </c>
      <c r="JB181" s="7">
        <v>0</v>
      </c>
      <c r="JC181" s="7">
        <v>0</v>
      </c>
      <c r="JD181" s="7">
        <v>0</v>
      </c>
      <c r="JE181" s="7">
        <v>0</v>
      </c>
      <c r="JF181" s="7">
        <v>0</v>
      </c>
      <c r="JG181" s="7">
        <v>0</v>
      </c>
      <c r="JH181" s="7">
        <v>0</v>
      </c>
      <c r="JI181" s="7">
        <v>0</v>
      </c>
      <c r="JJ181" s="7">
        <v>0</v>
      </c>
      <c r="JK181" s="7">
        <v>0</v>
      </c>
      <c r="JL181" s="7">
        <v>0</v>
      </c>
      <c r="JM181" s="7">
        <v>0</v>
      </c>
      <c r="JN181" s="7">
        <v>0</v>
      </c>
      <c r="JO181" s="7">
        <v>0</v>
      </c>
      <c r="JP181" s="7">
        <v>0</v>
      </c>
      <c r="JQ181" s="7">
        <v>0</v>
      </c>
      <c r="JR181" s="7">
        <v>0</v>
      </c>
      <c r="JS181" s="7">
        <v>0</v>
      </c>
      <c r="JT181" s="7">
        <v>0</v>
      </c>
      <c r="JU181" s="7">
        <v>0</v>
      </c>
      <c r="JV181" s="7">
        <v>0</v>
      </c>
      <c r="JW181" s="7">
        <v>0</v>
      </c>
      <c r="JX181" s="7">
        <v>0</v>
      </c>
      <c r="JY181" s="7">
        <v>0</v>
      </c>
      <c r="JZ181" s="7">
        <v>0</v>
      </c>
      <c r="KA181" s="7">
        <v>0</v>
      </c>
      <c r="KB181" s="7">
        <v>0</v>
      </c>
      <c r="KC181" s="7">
        <v>0</v>
      </c>
      <c r="KD181" s="7">
        <v>0</v>
      </c>
      <c r="KE181" s="7">
        <v>7559</v>
      </c>
      <c r="KF181" s="7">
        <v>0</v>
      </c>
      <c r="KG181" s="7">
        <v>0</v>
      </c>
      <c r="KH181" s="7">
        <v>0</v>
      </c>
      <c r="KI181" s="7">
        <v>0</v>
      </c>
      <c r="KJ181" s="7">
        <v>0</v>
      </c>
      <c r="KK181" s="7">
        <v>0</v>
      </c>
      <c r="KL181" s="7">
        <v>0</v>
      </c>
      <c r="KM181" s="7">
        <v>0</v>
      </c>
      <c r="KN181" s="7">
        <v>0</v>
      </c>
      <c r="KO181" s="7">
        <v>0</v>
      </c>
      <c r="KP181" s="7">
        <v>0</v>
      </c>
      <c r="KQ181" s="7">
        <v>0</v>
      </c>
      <c r="KR181" s="7">
        <v>0</v>
      </c>
      <c r="KS181" s="7">
        <v>0</v>
      </c>
      <c r="KT181" s="7">
        <v>0</v>
      </c>
      <c r="KU181" s="7">
        <v>0</v>
      </c>
      <c r="KV181" s="7">
        <v>0</v>
      </c>
      <c r="KW181" s="7">
        <v>0</v>
      </c>
      <c r="KX181" s="7">
        <v>0</v>
      </c>
      <c r="KY181" s="7">
        <v>0</v>
      </c>
      <c r="KZ181" s="7">
        <v>0</v>
      </c>
      <c r="LA181" s="7">
        <v>0</v>
      </c>
      <c r="LB181" s="7">
        <v>0</v>
      </c>
      <c r="LC181" s="7">
        <v>0</v>
      </c>
      <c r="LD181" s="7">
        <v>0</v>
      </c>
      <c r="LE181" s="7">
        <v>0</v>
      </c>
      <c r="LF181" s="7">
        <v>0</v>
      </c>
      <c r="LG181" s="7">
        <v>0</v>
      </c>
      <c r="LH181" s="7">
        <v>0</v>
      </c>
      <c r="LI181" s="7">
        <v>0</v>
      </c>
      <c r="LJ181" s="7">
        <v>0</v>
      </c>
      <c r="LK181" s="7">
        <v>0</v>
      </c>
      <c r="LL181" s="7">
        <v>0</v>
      </c>
      <c r="LM181" s="7">
        <v>0</v>
      </c>
      <c r="LN181" s="7">
        <v>0</v>
      </c>
      <c r="LO181" s="7">
        <v>0</v>
      </c>
      <c r="LP181" s="7">
        <v>0</v>
      </c>
      <c r="LQ181" s="7">
        <v>0</v>
      </c>
      <c r="LR181" s="7">
        <v>0</v>
      </c>
      <c r="LS181" s="7">
        <v>0</v>
      </c>
      <c r="LT181" s="7">
        <v>0</v>
      </c>
      <c r="LU181" s="7">
        <v>0</v>
      </c>
      <c r="LV181" s="7">
        <v>0</v>
      </c>
      <c r="LW181" s="7">
        <v>0</v>
      </c>
      <c r="LX181" s="7">
        <v>0</v>
      </c>
      <c r="LY181" s="7">
        <v>0</v>
      </c>
      <c r="LZ181" s="7">
        <v>0</v>
      </c>
      <c r="MA181" s="7">
        <v>0</v>
      </c>
      <c r="MB181" s="7">
        <v>0</v>
      </c>
      <c r="MC181" s="7">
        <v>0</v>
      </c>
      <c r="MD181" s="7">
        <v>0</v>
      </c>
      <c r="ME181" s="7">
        <v>0</v>
      </c>
      <c r="MF181" s="7">
        <v>0</v>
      </c>
      <c r="MG181" s="7">
        <v>0</v>
      </c>
      <c r="MH181" s="7">
        <v>0</v>
      </c>
      <c r="MI181" s="7">
        <v>0</v>
      </c>
      <c r="MJ181" s="7">
        <v>0</v>
      </c>
      <c r="MK181" s="7">
        <v>0</v>
      </c>
      <c r="ML181" s="7">
        <v>0</v>
      </c>
    </row>
    <row r="182" spans="1:350" customFormat="1" x14ac:dyDescent="0.3">
      <c r="A182">
        <v>45755</v>
      </c>
      <c r="B182" s="4">
        <v>234801</v>
      </c>
      <c r="C182">
        <v>9</v>
      </c>
      <c r="D182">
        <v>2026</v>
      </c>
      <c r="E182">
        <v>6215</v>
      </c>
      <c r="F182">
        <v>0</v>
      </c>
      <c r="G182">
        <v>56.2</v>
      </c>
      <c r="H182">
        <v>50.08</v>
      </c>
      <c r="I182">
        <v>50.08</v>
      </c>
      <c r="J182">
        <v>56.2</v>
      </c>
      <c r="K182">
        <v>0</v>
      </c>
      <c r="L182">
        <v>6215</v>
      </c>
      <c r="M182">
        <v>0</v>
      </c>
      <c r="N182">
        <v>0</v>
      </c>
      <c r="P182">
        <v>56.2</v>
      </c>
      <c r="Q182">
        <v>0</v>
      </c>
      <c r="R182">
        <v>26478</v>
      </c>
      <c r="S182">
        <v>471.13900000000001</v>
      </c>
      <c r="U182">
        <v>0</v>
      </c>
      <c r="V182">
        <v>0.58300000000000007</v>
      </c>
      <c r="W182">
        <v>362</v>
      </c>
      <c r="X182">
        <v>362</v>
      </c>
      <c r="Z182">
        <v>0</v>
      </c>
      <c r="AC182">
        <v>0</v>
      </c>
      <c r="AD182" t="s">
        <v>427</v>
      </c>
      <c r="AE182">
        <v>0</v>
      </c>
      <c r="AH182">
        <v>0</v>
      </c>
      <c r="AI182">
        <v>0</v>
      </c>
      <c r="AJ182">
        <v>6215</v>
      </c>
      <c r="AK182" t="s">
        <v>753</v>
      </c>
      <c r="AL182" t="s">
        <v>596</v>
      </c>
      <c r="AM182">
        <v>0</v>
      </c>
      <c r="AN182">
        <v>0</v>
      </c>
      <c r="AO182">
        <v>0</v>
      </c>
      <c r="AP182">
        <v>0</v>
      </c>
      <c r="AQ182">
        <v>0</v>
      </c>
      <c r="AS182">
        <v>0</v>
      </c>
      <c r="AT182">
        <v>0</v>
      </c>
      <c r="AU182">
        <v>0</v>
      </c>
      <c r="AV182">
        <v>0</v>
      </c>
      <c r="AW182">
        <v>815933</v>
      </c>
      <c r="AX182">
        <v>807477</v>
      </c>
      <c r="AY182">
        <v>0</v>
      </c>
      <c r="AZ182">
        <v>26478</v>
      </c>
      <c r="BA182">
        <v>7</v>
      </c>
      <c r="BB182">
        <v>0</v>
      </c>
      <c r="BC182">
        <v>0</v>
      </c>
      <c r="BD182">
        <v>0</v>
      </c>
      <c r="BE182">
        <v>0</v>
      </c>
      <c r="BF182">
        <v>690170</v>
      </c>
      <c r="BG182">
        <v>0</v>
      </c>
      <c r="BJ182">
        <v>0</v>
      </c>
      <c r="BK182">
        <v>0</v>
      </c>
      <c r="BL182">
        <v>0</v>
      </c>
      <c r="BM182">
        <v>0</v>
      </c>
      <c r="BN182">
        <v>0</v>
      </c>
      <c r="BO182">
        <v>0</v>
      </c>
      <c r="BP182">
        <v>0</v>
      </c>
      <c r="BQ182">
        <v>923</v>
      </c>
      <c r="BS182">
        <v>0</v>
      </c>
      <c r="BT182">
        <v>0</v>
      </c>
      <c r="BU182">
        <v>0</v>
      </c>
      <c r="BV182">
        <v>0</v>
      </c>
      <c r="BW182">
        <v>0</v>
      </c>
      <c r="BY182">
        <v>0</v>
      </c>
      <c r="CA182">
        <v>0</v>
      </c>
      <c r="CB182">
        <v>0</v>
      </c>
      <c r="CC182">
        <v>0</v>
      </c>
      <c r="CD182">
        <v>0</v>
      </c>
      <c r="CE182">
        <v>0</v>
      </c>
      <c r="CF182">
        <v>0</v>
      </c>
      <c r="CG182">
        <v>0</v>
      </c>
      <c r="CH182">
        <v>8947</v>
      </c>
      <c r="CI182">
        <v>0</v>
      </c>
      <c r="CJ182">
        <v>4</v>
      </c>
      <c r="CK182">
        <v>0</v>
      </c>
      <c r="CL182">
        <v>0</v>
      </c>
      <c r="CN182">
        <v>0</v>
      </c>
      <c r="CO182">
        <v>1</v>
      </c>
      <c r="CP182">
        <v>0.13200000000000001</v>
      </c>
      <c r="CQ182">
        <v>0</v>
      </c>
      <c r="CR182">
        <v>56.2</v>
      </c>
      <c r="CS182">
        <v>0</v>
      </c>
      <c r="CT182">
        <v>0</v>
      </c>
      <c r="CU182">
        <v>0</v>
      </c>
      <c r="CV182">
        <v>0</v>
      </c>
      <c r="CW182">
        <v>0</v>
      </c>
      <c r="CX182">
        <v>0</v>
      </c>
      <c r="CY182">
        <v>0</v>
      </c>
      <c r="CZ182">
        <v>0</v>
      </c>
      <c r="DB182">
        <v>311247</v>
      </c>
      <c r="DC182">
        <v>0</v>
      </c>
      <c r="DD182">
        <v>0</v>
      </c>
      <c r="DE182">
        <v>83903</v>
      </c>
      <c r="DF182">
        <v>85880</v>
      </c>
      <c r="DG182">
        <v>13.5</v>
      </c>
      <c r="DH182">
        <v>0</v>
      </c>
      <c r="DI182">
        <v>1977</v>
      </c>
      <c r="DK182">
        <v>4431</v>
      </c>
      <c r="DL182">
        <v>0</v>
      </c>
      <c r="DM182">
        <v>184388</v>
      </c>
      <c r="DN182">
        <v>491</v>
      </c>
      <c r="DO182">
        <v>0</v>
      </c>
      <c r="DP182">
        <v>0</v>
      </c>
      <c r="DQ182">
        <v>0</v>
      </c>
      <c r="DR182">
        <v>0</v>
      </c>
      <c r="DS182">
        <v>0</v>
      </c>
      <c r="DT182">
        <v>0</v>
      </c>
      <c r="DU182">
        <v>0</v>
      </c>
      <c r="DV182">
        <v>0</v>
      </c>
      <c r="DW182">
        <v>0</v>
      </c>
      <c r="DX182">
        <v>0</v>
      </c>
      <c r="DY182">
        <v>0</v>
      </c>
      <c r="DZ182">
        <v>0</v>
      </c>
      <c r="EA182">
        <v>0</v>
      </c>
      <c r="EB182">
        <v>0</v>
      </c>
      <c r="EC182">
        <v>5.9670000000000005</v>
      </c>
      <c r="ED182">
        <v>42648</v>
      </c>
      <c r="EE182">
        <v>0</v>
      </c>
      <c r="EF182">
        <v>0</v>
      </c>
      <c r="EG182">
        <v>0</v>
      </c>
      <c r="EH182">
        <v>29739</v>
      </c>
      <c r="EI182">
        <v>112492</v>
      </c>
      <c r="EJ182">
        <v>4.5250000000000004</v>
      </c>
      <c r="EK182">
        <v>1.595</v>
      </c>
      <c r="EL182">
        <v>0</v>
      </c>
      <c r="EM182">
        <v>0</v>
      </c>
      <c r="EN182">
        <v>0</v>
      </c>
      <c r="EO182">
        <v>0</v>
      </c>
      <c r="EP182">
        <v>0</v>
      </c>
      <c r="EQ182">
        <v>6.12</v>
      </c>
      <c r="ER182">
        <v>0</v>
      </c>
      <c r="ES182">
        <v>4.7850000000000001</v>
      </c>
      <c r="ET182">
        <v>0</v>
      </c>
      <c r="EV182">
        <v>0</v>
      </c>
      <c r="EW182">
        <v>0</v>
      </c>
      <c r="EX182">
        <v>0</v>
      </c>
      <c r="EZ182">
        <v>688266</v>
      </c>
      <c r="FA182">
        <v>0</v>
      </c>
      <c r="FB182">
        <v>714253</v>
      </c>
      <c r="FC182">
        <v>0</v>
      </c>
      <c r="FD182">
        <v>0</v>
      </c>
      <c r="FE182">
        <v>101588</v>
      </c>
      <c r="FF182">
        <v>17623</v>
      </c>
      <c r="FG182">
        <v>7.0629999999999998E-2</v>
      </c>
      <c r="FH182">
        <v>3.1918000000000002E-2</v>
      </c>
      <c r="FI182">
        <v>0</v>
      </c>
      <c r="FJ182">
        <v>0</v>
      </c>
      <c r="FK182">
        <v>111.04900000000001</v>
      </c>
      <c r="FL182">
        <v>842411</v>
      </c>
      <c r="FM182">
        <v>0</v>
      </c>
      <c r="FN182">
        <v>0</v>
      </c>
      <c r="FO182">
        <v>0</v>
      </c>
      <c r="FP182">
        <v>0</v>
      </c>
      <c r="FQ182">
        <v>0</v>
      </c>
      <c r="FR182">
        <v>0</v>
      </c>
      <c r="FS182">
        <v>0</v>
      </c>
      <c r="FT182">
        <v>0</v>
      </c>
      <c r="FU182">
        <v>0</v>
      </c>
      <c r="FV182">
        <v>0</v>
      </c>
      <c r="FW182">
        <v>0</v>
      </c>
      <c r="FX182">
        <v>0</v>
      </c>
      <c r="FY182">
        <v>0</v>
      </c>
      <c r="GB182">
        <v>0</v>
      </c>
      <c r="GC182">
        <v>0</v>
      </c>
      <c r="GD182">
        <v>0</v>
      </c>
      <c r="GF182">
        <v>0</v>
      </c>
      <c r="GG182">
        <v>0</v>
      </c>
      <c r="GH182">
        <v>0</v>
      </c>
      <c r="GI182">
        <v>0</v>
      </c>
      <c r="GK182">
        <v>0</v>
      </c>
      <c r="GL182">
        <v>0</v>
      </c>
      <c r="GM182">
        <v>0</v>
      </c>
      <c r="GN182">
        <v>0</v>
      </c>
      <c r="GO182">
        <v>0</v>
      </c>
      <c r="GQ182">
        <v>0</v>
      </c>
      <c r="GR182">
        <v>0</v>
      </c>
      <c r="GS182">
        <v>0</v>
      </c>
      <c r="GT182">
        <v>0</v>
      </c>
      <c r="HB182">
        <v>379934357</v>
      </c>
      <c r="HC182">
        <v>3.9798E-2</v>
      </c>
      <c r="HD182">
        <v>8947</v>
      </c>
      <c r="HE182">
        <v>0</v>
      </c>
      <c r="HF182">
        <v>67308</v>
      </c>
      <c r="HG182">
        <v>5594</v>
      </c>
      <c r="HH182">
        <v>0</v>
      </c>
      <c r="HI182">
        <v>0</v>
      </c>
      <c r="HJ182">
        <v>34900</v>
      </c>
      <c r="HK182">
        <v>731</v>
      </c>
      <c r="HL182">
        <v>681</v>
      </c>
      <c r="HM182">
        <v>0</v>
      </c>
      <c r="HN182">
        <v>0</v>
      </c>
      <c r="HO182">
        <v>0</v>
      </c>
      <c r="HP182">
        <v>16548</v>
      </c>
      <c r="HQ182">
        <v>0</v>
      </c>
      <c r="HR182">
        <v>0</v>
      </c>
      <c r="HS182">
        <v>687775</v>
      </c>
      <c r="HT182">
        <v>17623</v>
      </c>
      <c r="HW182">
        <v>0</v>
      </c>
      <c r="HX182">
        <v>5</v>
      </c>
      <c r="HY182">
        <v>16</v>
      </c>
      <c r="HZ182">
        <v>9</v>
      </c>
      <c r="IA182">
        <v>0</v>
      </c>
      <c r="IB182">
        <v>23</v>
      </c>
      <c r="IC182">
        <v>53</v>
      </c>
      <c r="ID182">
        <v>0</v>
      </c>
      <c r="IE182">
        <v>0</v>
      </c>
      <c r="IF182">
        <v>0</v>
      </c>
      <c r="IG182">
        <v>9</v>
      </c>
      <c r="IH182">
        <v>0</v>
      </c>
      <c r="II182">
        <v>60.175000000000004</v>
      </c>
      <c r="IJ182">
        <v>0.58300000000000007</v>
      </c>
      <c r="IK182">
        <v>24.05</v>
      </c>
      <c r="IL182">
        <v>0</v>
      </c>
      <c r="IM182">
        <v>0</v>
      </c>
      <c r="IN182">
        <v>0</v>
      </c>
      <c r="IO182">
        <v>0</v>
      </c>
      <c r="IP182">
        <v>84.225000000000009</v>
      </c>
      <c r="IQ182">
        <v>0.58300000000000007</v>
      </c>
      <c r="IR182">
        <v>362</v>
      </c>
      <c r="IS182">
        <v>6614</v>
      </c>
      <c r="IT182">
        <v>0</v>
      </c>
      <c r="IU182">
        <v>0</v>
      </c>
      <c r="IV182">
        <v>0</v>
      </c>
      <c r="IW182">
        <v>6215</v>
      </c>
      <c r="IX182">
        <v>0</v>
      </c>
      <c r="IY182">
        <v>0</v>
      </c>
      <c r="IZ182">
        <v>23162</v>
      </c>
      <c r="JA182">
        <v>0</v>
      </c>
      <c r="JB182">
        <v>0</v>
      </c>
      <c r="JC182">
        <v>0</v>
      </c>
      <c r="JD182">
        <v>0</v>
      </c>
      <c r="JE182">
        <v>0</v>
      </c>
      <c r="JF182">
        <v>0</v>
      </c>
      <c r="JG182">
        <v>0</v>
      </c>
      <c r="JH182">
        <v>0</v>
      </c>
      <c r="JJ182">
        <v>0</v>
      </c>
      <c r="JK182">
        <v>0</v>
      </c>
      <c r="JL182">
        <v>0</v>
      </c>
      <c r="JM182">
        <v>0</v>
      </c>
      <c r="JO182">
        <v>0</v>
      </c>
      <c r="JP182">
        <v>0</v>
      </c>
      <c r="JQ182">
        <v>0</v>
      </c>
      <c r="JR182">
        <v>0</v>
      </c>
      <c r="JS182">
        <v>0</v>
      </c>
      <c r="JT182">
        <v>0</v>
      </c>
      <c r="JU182">
        <v>0</v>
      </c>
      <c r="JW182">
        <v>0</v>
      </c>
      <c r="JX182">
        <v>0</v>
      </c>
      <c r="JY182">
        <v>0</v>
      </c>
      <c r="JZ182">
        <v>0</v>
      </c>
      <c r="KD182">
        <v>0</v>
      </c>
      <c r="KE182">
        <v>7559</v>
      </c>
      <c r="KG182">
        <v>0</v>
      </c>
      <c r="KH182">
        <v>0</v>
      </c>
      <c r="KI182">
        <v>0</v>
      </c>
      <c r="KJ182">
        <v>4</v>
      </c>
      <c r="KK182">
        <v>5</v>
      </c>
      <c r="KL182">
        <v>2486</v>
      </c>
      <c r="KM182">
        <v>3108</v>
      </c>
      <c r="KN182">
        <v>0</v>
      </c>
      <c r="KO182">
        <v>0</v>
      </c>
      <c r="KP182">
        <v>0</v>
      </c>
      <c r="KQ182">
        <v>0</v>
      </c>
      <c r="KS182">
        <v>0</v>
      </c>
      <c r="KT182">
        <v>0</v>
      </c>
      <c r="KU182">
        <v>0</v>
      </c>
      <c r="KW182">
        <v>0</v>
      </c>
      <c r="KX182">
        <v>0</v>
      </c>
      <c r="KY182">
        <v>0</v>
      </c>
      <c r="KZ182">
        <v>0</v>
      </c>
      <c r="LA182">
        <v>0</v>
      </c>
      <c r="LB182">
        <v>0</v>
      </c>
      <c r="LD182">
        <v>0</v>
      </c>
      <c r="LE182">
        <v>0</v>
      </c>
      <c r="LF182">
        <v>0</v>
      </c>
      <c r="LG182">
        <v>0</v>
      </c>
      <c r="LH182">
        <v>0</v>
      </c>
      <c r="LI182">
        <v>0</v>
      </c>
      <c r="LJ182">
        <v>64.451999999999998</v>
      </c>
      <c r="LK182">
        <v>1</v>
      </c>
      <c r="LL182">
        <v>33540</v>
      </c>
      <c r="LM182">
        <v>1360</v>
      </c>
      <c r="LN182">
        <v>0</v>
      </c>
      <c r="LO182">
        <v>0</v>
      </c>
      <c r="LP182">
        <v>0</v>
      </c>
      <c r="LQ182">
        <v>0</v>
      </c>
      <c r="LR182">
        <v>0</v>
      </c>
      <c r="LS182">
        <v>0</v>
      </c>
      <c r="LT182">
        <v>0</v>
      </c>
      <c r="LU182">
        <v>0</v>
      </c>
      <c r="LV182">
        <v>0</v>
      </c>
      <c r="LW182">
        <v>0</v>
      </c>
      <c r="LX182">
        <v>0</v>
      </c>
      <c r="LY182">
        <v>0</v>
      </c>
      <c r="LZ182">
        <v>0</v>
      </c>
      <c r="MA182">
        <v>0</v>
      </c>
      <c r="MB182">
        <v>0</v>
      </c>
      <c r="MC182">
        <v>0</v>
      </c>
      <c r="MD182">
        <v>0</v>
      </c>
      <c r="ME182">
        <v>0</v>
      </c>
      <c r="MF182">
        <v>0</v>
      </c>
      <c r="MG182">
        <v>815933</v>
      </c>
      <c r="MH182">
        <v>0</v>
      </c>
      <c r="MI182">
        <v>0</v>
      </c>
      <c r="MJ182">
        <v>0</v>
      </c>
      <c r="MK182">
        <v>0</v>
      </c>
      <c r="ML182">
        <v>0</v>
      </c>
    </row>
    <row r="183" spans="1:350" customFormat="1" x14ac:dyDescent="0.3">
      <c r="A183">
        <v>45755</v>
      </c>
      <c r="B183" s="4">
        <v>236801</v>
      </c>
      <c r="C183">
        <v>9</v>
      </c>
      <c r="D183">
        <v>2026</v>
      </c>
      <c r="E183">
        <v>6215</v>
      </c>
      <c r="F183">
        <v>0</v>
      </c>
      <c r="G183">
        <v>42.46</v>
      </c>
      <c r="H183">
        <v>3.11</v>
      </c>
      <c r="I183">
        <v>3.11</v>
      </c>
      <c r="J183">
        <v>42.46</v>
      </c>
      <c r="K183">
        <v>0</v>
      </c>
      <c r="L183">
        <v>6215</v>
      </c>
      <c r="M183">
        <v>0</v>
      </c>
      <c r="N183">
        <v>0</v>
      </c>
      <c r="P183">
        <v>42.46</v>
      </c>
      <c r="Q183">
        <v>0</v>
      </c>
      <c r="R183">
        <v>20005</v>
      </c>
      <c r="S183">
        <v>471.13900000000001</v>
      </c>
      <c r="U183">
        <v>0</v>
      </c>
      <c r="V183">
        <v>6.3E-2</v>
      </c>
      <c r="W183">
        <v>349</v>
      </c>
      <c r="X183">
        <v>349</v>
      </c>
      <c r="Z183">
        <v>0</v>
      </c>
      <c r="AC183">
        <v>0</v>
      </c>
      <c r="AD183" t="s">
        <v>427</v>
      </c>
      <c r="AE183">
        <v>0</v>
      </c>
      <c r="AH183">
        <v>0</v>
      </c>
      <c r="AI183">
        <v>0</v>
      </c>
      <c r="AJ183">
        <v>6215</v>
      </c>
      <c r="AK183" t="s">
        <v>753</v>
      </c>
      <c r="AL183" t="s">
        <v>597</v>
      </c>
      <c r="AM183">
        <v>0</v>
      </c>
      <c r="AN183">
        <v>0</v>
      </c>
      <c r="AO183">
        <v>0</v>
      </c>
      <c r="AP183">
        <v>0</v>
      </c>
      <c r="AQ183">
        <v>0</v>
      </c>
      <c r="AS183">
        <v>0</v>
      </c>
      <c r="AT183">
        <v>0</v>
      </c>
      <c r="AU183">
        <v>0</v>
      </c>
      <c r="AV183">
        <v>0</v>
      </c>
      <c r="AW183">
        <v>702135</v>
      </c>
      <c r="AX183">
        <v>695690</v>
      </c>
      <c r="AY183">
        <v>0</v>
      </c>
      <c r="AZ183">
        <v>20005</v>
      </c>
      <c r="BA183">
        <v>91.167000000000002</v>
      </c>
      <c r="BB183">
        <v>0</v>
      </c>
      <c r="BC183">
        <v>0</v>
      </c>
      <c r="BD183">
        <v>0</v>
      </c>
      <c r="BE183">
        <v>0</v>
      </c>
      <c r="BF183">
        <v>605303</v>
      </c>
      <c r="BG183">
        <v>0</v>
      </c>
      <c r="BJ183">
        <v>0</v>
      </c>
      <c r="BK183">
        <v>0</v>
      </c>
      <c r="BL183">
        <v>0</v>
      </c>
      <c r="BM183">
        <v>0</v>
      </c>
      <c r="BN183">
        <v>0</v>
      </c>
      <c r="BO183">
        <v>0</v>
      </c>
      <c r="BP183">
        <v>0</v>
      </c>
      <c r="BQ183">
        <v>932</v>
      </c>
      <c r="BS183">
        <v>0</v>
      </c>
      <c r="BT183">
        <v>0</v>
      </c>
      <c r="BU183">
        <v>0</v>
      </c>
      <c r="BV183">
        <v>0</v>
      </c>
      <c r="BW183">
        <v>0</v>
      </c>
      <c r="BY183">
        <v>0</v>
      </c>
      <c r="CA183">
        <v>0</v>
      </c>
      <c r="CB183">
        <v>0</v>
      </c>
      <c r="CC183">
        <v>0</v>
      </c>
      <c r="CD183">
        <v>0</v>
      </c>
      <c r="CE183">
        <v>0</v>
      </c>
      <c r="CF183">
        <v>0</v>
      </c>
      <c r="CG183">
        <v>0</v>
      </c>
      <c r="CH183">
        <v>6759</v>
      </c>
      <c r="CI183">
        <v>0</v>
      </c>
      <c r="CJ183">
        <v>4</v>
      </c>
      <c r="CK183">
        <v>0</v>
      </c>
      <c r="CL183">
        <v>0</v>
      </c>
      <c r="CN183">
        <v>0</v>
      </c>
      <c r="CO183">
        <v>1</v>
      </c>
      <c r="CP183">
        <v>0</v>
      </c>
      <c r="CQ183">
        <v>4</v>
      </c>
      <c r="CR183">
        <v>42.46</v>
      </c>
      <c r="CS183">
        <v>0</v>
      </c>
      <c r="CT183">
        <v>0</v>
      </c>
      <c r="CU183">
        <v>0</v>
      </c>
      <c r="CV183">
        <v>0</v>
      </c>
      <c r="CW183">
        <v>0</v>
      </c>
      <c r="CX183">
        <v>0</v>
      </c>
      <c r="CY183">
        <v>0</v>
      </c>
      <c r="CZ183">
        <v>0</v>
      </c>
      <c r="DB183">
        <v>19329</v>
      </c>
      <c r="DC183">
        <v>0</v>
      </c>
      <c r="DD183">
        <v>0</v>
      </c>
      <c r="DE183">
        <v>63859</v>
      </c>
      <c r="DF183">
        <v>63859</v>
      </c>
      <c r="DG183">
        <v>10.275</v>
      </c>
      <c r="DH183">
        <v>0</v>
      </c>
      <c r="DI183">
        <v>0</v>
      </c>
      <c r="DK183">
        <v>4565</v>
      </c>
      <c r="DL183">
        <v>0</v>
      </c>
      <c r="DM183">
        <v>118217</v>
      </c>
      <c r="DN183">
        <v>315</v>
      </c>
      <c r="DO183">
        <v>0</v>
      </c>
      <c r="DP183">
        <v>0</v>
      </c>
      <c r="DQ183">
        <v>0</v>
      </c>
      <c r="DR183">
        <v>0</v>
      </c>
      <c r="DS183">
        <v>0</v>
      </c>
      <c r="DT183">
        <v>0</v>
      </c>
      <c r="DU183">
        <v>0</v>
      </c>
      <c r="DV183">
        <v>0</v>
      </c>
      <c r="DW183">
        <v>0</v>
      </c>
      <c r="DX183">
        <v>0</v>
      </c>
      <c r="DY183">
        <v>0</v>
      </c>
      <c r="DZ183">
        <v>0</v>
      </c>
      <c r="EA183">
        <v>0</v>
      </c>
      <c r="EB183">
        <v>0</v>
      </c>
      <c r="EC183">
        <v>0</v>
      </c>
      <c r="ED183">
        <v>0</v>
      </c>
      <c r="EE183">
        <v>0</v>
      </c>
      <c r="EF183">
        <v>0</v>
      </c>
      <c r="EG183">
        <v>0</v>
      </c>
      <c r="EH183">
        <v>0</v>
      </c>
      <c r="EI183">
        <v>118532</v>
      </c>
      <c r="EJ183">
        <v>4.7679999999999998</v>
      </c>
      <c r="EK183">
        <v>0</v>
      </c>
      <c r="EL183">
        <v>0</v>
      </c>
      <c r="EM183">
        <v>0</v>
      </c>
      <c r="EN183">
        <v>0</v>
      </c>
      <c r="EO183">
        <v>0</v>
      </c>
      <c r="EP183">
        <v>0</v>
      </c>
      <c r="EQ183">
        <v>4.7679999999999998</v>
      </c>
      <c r="ER183">
        <v>0</v>
      </c>
      <c r="ES183">
        <v>0</v>
      </c>
      <c r="ET183">
        <v>0</v>
      </c>
      <c r="EV183">
        <v>0</v>
      </c>
      <c r="EW183">
        <v>0</v>
      </c>
      <c r="EX183">
        <v>0</v>
      </c>
      <c r="EZ183">
        <v>591138</v>
      </c>
      <c r="FA183">
        <v>0</v>
      </c>
      <c r="FB183">
        <v>610829</v>
      </c>
      <c r="FC183">
        <v>0</v>
      </c>
      <c r="FD183">
        <v>0</v>
      </c>
      <c r="FE183">
        <v>89096</v>
      </c>
      <c r="FF183">
        <v>15456</v>
      </c>
      <c r="FG183">
        <v>7.0629999999999998E-2</v>
      </c>
      <c r="FH183">
        <v>3.1918000000000002E-2</v>
      </c>
      <c r="FI183">
        <v>0</v>
      </c>
      <c r="FJ183">
        <v>0</v>
      </c>
      <c r="FK183">
        <v>97.394000000000005</v>
      </c>
      <c r="FL183">
        <v>722140</v>
      </c>
      <c r="FM183">
        <v>0</v>
      </c>
      <c r="FN183">
        <v>0</v>
      </c>
      <c r="FO183">
        <v>0</v>
      </c>
      <c r="FP183">
        <v>0</v>
      </c>
      <c r="FQ183">
        <v>0</v>
      </c>
      <c r="FR183">
        <v>0</v>
      </c>
      <c r="FS183">
        <v>0</v>
      </c>
      <c r="FT183">
        <v>0</v>
      </c>
      <c r="FU183">
        <v>0</v>
      </c>
      <c r="FV183">
        <v>0</v>
      </c>
      <c r="FW183">
        <v>0</v>
      </c>
      <c r="FX183">
        <v>0</v>
      </c>
      <c r="FY183">
        <v>0</v>
      </c>
      <c r="GB183">
        <v>364871</v>
      </c>
      <c r="GC183">
        <v>364871</v>
      </c>
      <c r="GD183">
        <v>34.582000000000001</v>
      </c>
      <c r="GF183">
        <v>0</v>
      </c>
      <c r="GG183">
        <v>0</v>
      </c>
      <c r="GH183">
        <v>0</v>
      </c>
      <c r="GI183">
        <v>0</v>
      </c>
      <c r="GK183">
        <v>0</v>
      </c>
      <c r="GL183">
        <v>0</v>
      </c>
      <c r="GM183">
        <v>0</v>
      </c>
      <c r="GN183">
        <v>0</v>
      </c>
      <c r="GO183">
        <v>0</v>
      </c>
      <c r="GQ183">
        <v>0</v>
      </c>
      <c r="GR183">
        <v>0</v>
      </c>
      <c r="GS183">
        <v>0</v>
      </c>
      <c r="GT183">
        <v>0</v>
      </c>
      <c r="HB183">
        <v>379934357</v>
      </c>
      <c r="HC183">
        <v>3.9798E-2</v>
      </c>
      <c r="HD183">
        <v>6759</v>
      </c>
      <c r="HE183">
        <v>0</v>
      </c>
      <c r="HF183">
        <v>4180</v>
      </c>
      <c r="HG183">
        <v>0</v>
      </c>
      <c r="HH183">
        <v>0</v>
      </c>
      <c r="HI183">
        <v>0</v>
      </c>
      <c r="HJ183">
        <v>34183</v>
      </c>
      <c r="HK183">
        <v>537</v>
      </c>
      <c r="HL183">
        <v>405</v>
      </c>
      <c r="HM183">
        <v>0</v>
      </c>
      <c r="HN183">
        <v>0</v>
      </c>
      <c r="HO183">
        <v>0</v>
      </c>
      <c r="HP183">
        <v>2750</v>
      </c>
      <c r="HQ183">
        <v>0</v>
      </c>
      <c r="HR183">
        <v>0</v>
      </c>
      <c r="HS183">
        <v>590824</v>
      </c>
      <c r="HT183">
        <v>15456</v>
      </c>
      <c r="HW183">
        <v>0</v>
      </c>
      <c r="HX183">
        <v>11</v>
      </c>
      <c r="HY183">
        <v>15</v>
      </c>
      <c r="HZ183">
        <v>4</v>
      </c>
      <c r="IA183">
        <v>5</v>
      </c>
      <c r="IB183">
        <v>7</v>
      </c>
      <c r="IC183">
        <v>42</v>
      </c>
      <c r="ID183">
        <v>0</v>
      </c>
      <c r="IE183">
        <v>0.33300000000000002</v>
      </c>
      <c r="IF183">
        <v>0</v>
      </c>
      <c r="IG183">
        <v>0</v>
      </c>
      <c r="IH183">
        <v>0</v>
      </c>
      <c r="II183">
        <v>10</v>
      </c>
      <c r="IJ183">
        <v>0.39600000000000002</v>
      </c>
      <c r="IK183">
        <v>7.8120000000000003</v>
      </c>
      <c r="IL183">
        <v>0</v>
      </c>
      <c r="IM183">
        <v>0</v>
      </c>
      <c r="IN183">
        <v>0</v>
      </c>
      <c r="IO183">
        <v>0</v>
      </c>
      <c r="IP183">
        <v>17.812000000000001</v>
      </c>
      <c r="IQ183">
        <v>6.3E-2</v>
      </c>
      <c r="IR183">
        <v>39</v>
      </c>
      <c r="IS183">
        <v>2148</v>
      </c>
      <c r="IT183">
        <v>0</v>
      </c>
      <c r="IU183">
        <v>0</v>
      </c>
      <c r="IV183">
        <v>0</v>
      </c>
      <c r="IW183">
        <v>6215</v>
      </c>
      <c r="IX183">
        <v>310</v>
      </c>
      <c r="IY183">
        <v>0</v>
      </c>
      <c r="IZ183">
        <v>4898</v>
      </c>
      <c r="JA183">
        <v>0</v>
      </c>
      <c r="JB183">
        <v>0</v>
      </c>
      <c r="JC183">
        <v>0</v>
      </c>
      <c r="JD183">
        <v>0</v>
      </c>
      <c r="JE183">
        <v>0</v>
      </c>
      <c r="JF183">
        <v>0</v>
      </c>
      <c r="JG183">
        <v>0</v>
      </c>
      <c r="JH183">
        <v>0</v>
      </c>
      <c r="JJ183">
        <v>0</v>
      </c>
      <c r="JK183">
        <v>0</v>
      </c>
      <c r="JL183">
        <v>0</v>
      </c>
      <c r="JM183">
        <v>0</v>
      </c>
      <c r="JO183">
        <v>0</v>
      </c>
      <c r="JP183">
        <v>13.504000000000001</v>
      </c>
      <c r="JQ183">
        <v>21.077999999999999</v>
      </c>
      <c r="JR183">
        <v>0</v>
      </c>
      <c r="JS183">
        <v>130658</v>
      </c>
      <c r="JT183">
        <v>234213</v>
      </c>
      <c r="JU183">
        <v>0</v>
      </c>
      <c r="JW183">
        <v>0</v>
      </c>
      <c r="JX183">
        <v>0</v>
      </c>
      <c r="JY183">
        <v>0</v>
      </c>
      <c r="JZ183">
        <v>0</v>
      </c>
      <c r="KD183">
        <v>0</v>
      </c>
      <c r="KE183">
        <v>7559</v>
      </c>
      <c r="KG183">
        <v>0</v>
      </c>
      <c r="KH183">
        <v>0</v>
      </c>
      <c r="KI183">
        <v>0</v>
      </c>
      <c r="KJ183">
        <v>0</v>
      </c>
      <c r="KK183">
        <v>0</v>
      </c>
      <c r="KL183">
        <v>0</v>
      </c>
      <c r="KM183">
        <v>0</v>
      </c>
      <c r="KN183">
        <v>0</v>
      </c>
      <c r="KO183">
        <v>0</v>
      </c>
      <c r="KP183">
        <v>0</v>
      </c>
      <c r="KQ183">
        <v>0</v>
      </c>
      <c r="KS183">
        <v>0</v>
      </c>
      <c r="KT183">
        <v>0</v>
      </c>
      <c r="KU183">
        <v>0</v>
      </c>
      <c r="KW183">
        <v>0</v>
      </c>
      <c r="KX183">
        <v>0</v>
      </c>
      <c r="KY183">
        <v>0</v>
      </c>
      <c r="KZ183">
        <v>0</v>
      </c>
      <c r="LA183">
        <v>0</v>
      </c>
      <c r="LB183">
        <v>0</v>
      </c>
      <c r="LD183">
        <v>0</v>
      </c>
      <c r="LE183">
        <v>0</v>
      </c>
      <c r="LF183">
        <v>0</v>
      </c>
      <c r="LG183">
        <v>0</v>
      </c>
      <c r="LH183">
        <v>0</v>
      </c>
      <c r="LI183">
        <v>0</v>
      </c>
      <c r="LJ183">
        <v>30.477</v>
      </c>
      <c r="LK183">
        <v>1</v>
      </c>
      <c r="LL183">
        <v>33540</v>
      </c>
      <c r="LM183">
        <v>643</v>
      </c>
      <c r="LN183">
        <v>0</v>
      </c>
      <c r="LO183">
        <v>0</v>
      </c>
      <c r="LP183">
        <v>0</v>
      </c>
      <c r="LQ183">
        <v>0</v>
      </c>
      <c r="LR183">
        <v>0</v>
      </c>
      <c r="LS183">
        <v>0</v>
      </c>
      <c r="LT183">
        <v>0</v>
      </c>
      <c r="LU183">
        <v>0</v>
      </c>
      <c r="LV183">
        <v>0</v>
      </c>
      <c r="LW183">
        <v>0</v>
      </c>
      <c r="LX183">
        <v>0</v>
      </c>
      <c r="LY183">
        <v>0</v>
      </c>
      <c r="LZ183">
        <v>0</v>
      </c>
      <c r="MA183">
        <v>0</v>
      </c>
      <c r="MB183">
        <v>0</v>
      </c>
      <c r="MC183">
        <v>0</v>
      </c>
      <c r="MD183">
        <v>0</v>
      </c>
      <c r="ME183">
        <v>0</v>
      </c>
      <c r="MF183">
        <v>0</v>
      </c>
      <c r="MG183">
        <v>702135</v>
      </c>
      <c r="MH183">
        <v>0</v>
      </c>
      <c r="MI183">
        <v>0</v>
      </c>
      <c r="MJ183">
        <v>0</v>
      </c>
      <c r="MK183">
        <v>0</v>
      </c>
      <c r="ML183">
        <v>0</v>
      </c>
    </row>
    <row r="184" spans="1:350" customFormat="1" x14ac:dyDescent="0.3">
      <c r="A184">
        <v>45755</v>
      </c>
      <c r="B184" s="4">
        <v>236802</v>
      </c>
      <c r="C184">
        <v>9</v>
      </c>
      <c r="D184">
        <v>2026</v>
      </c>
      <c r="E184">
        <v>6215</v>
      </c>
      <c r="F184">
        <v>0</v>
      </c>
      <c r="G184">
        <v>397.22800000000001</v>
      </c>
      <c r="H184">
        <v>387.56</v>
      </c>
      <c r="I184">
        <v>387.56</v>
      </c>
      <c r="J184">
        <v>397.22800000000001</v>
      </c>
      <c r="K184">
        <v>0</v>
      </c>
      <c r="L184">
        <v>6215</v>
      </c>
      <c r="M184">
        <v>0</v>
      </c>
      <c r="N184">
        <v>0</v>
      </c>
      <c r="P184">
        <v>400.03800000000001</v>
      </c>
      <c r="Q184">
        <v>0</v>
      </c>
      <c r="R184">
        <v>188474</v>
      </c>
      <c r="S184">
        <v>471.13900000000001</v>
      </c>
      <c r="U184">
        <v>0</v>
      </c>
      <c r="V184">
        <v>33.873000000000005</v>
      </c>
      <c r="W184">
        <v>21052</v>
      </c>
      <c r="X184">
        <v>21052</v>
      </c>
      <c r="Z184">
        <v>0</v>
      </c>
      <c r="AC184">
        <v>0</v>
      </c>
      <c r="AD184" t="s">
        <v>427</v>
      </c>
      <c r="AE184">
        <v>0</v>
      </c>
      <c r="AH184">
        <v>0</v>
      </c>
      <c r="AI184">
        <v>0</v>
      </c>
      <c r="AJ184">
        <v>6215</v>
      </c>
      <c r="AK184" t="s">
        <v>753</v>
      </c>
      <c r="AL184" t="s">
        <v>598</v>
      </c>
      <c r="AM184">
        <v>0</v>
      </c>
      <c r="AN184">
        <v>0</v>
      </c>
      <c r="AO184">
        <v>0</v>
      </c>
      <c r="AP184">
        <v>0</v>
      </c>
      <c r="AQ184">
        <v>0</v>
      </c>
      <c r="AS184">
        <v>0</v>
      </c>
      <c r="AT184">
        <v>0</v>
      </c>
      <c r="AU184">
        <v>0</v>
      </c>
      <c r="AV184">
        <v>0</v>
      </c>
      <c r="AW184">
        <v>3940465</v>
      </c>
      <c r="AX184">
        <v>3877938</v>
      </c>
      <c r="AY184">
        <v>0</v>
      </c>
      <c r="AZ184">
        <v>188474</v>
      </c>
      <c r="BA184">
        <v>0</v>
      </c>
      <c r="BB184">
        <v>8445</v>
      </c>
      <c r="BC184">
        <v>8391</v>
      </c>
      <c r="BD184">
        <v>19.861000000000001</v>
      </c>
      <c r="BE184">
        <v>54</v>
      </c>
      <c r="BF184">
        <v>3467485</v>
      </c>
      <c r="BG184">
        <v>0</v>
      </c>
      <c r="BJ184">
        <v>0</v>
      </c>
      <c r="BK184">
        <v>0</v>
      </c>
      <c r="BL184">
        <v>0</v>
      </c>
      <c r="BM184">
        <v>0</v>
      </c>
      <c r="BN184">
        <v>0</v>
      </c>
      <c r="BO184">
        <v>0</v>
      </c>
      <c r="BP184">
        <v>0</v>
      </c>
      <c r="BQ184">
        <v>860</v>
      </c>
      <c r="BS184">
        <v>0</v>
      </c>
      <c r="BT184">
        <v>0</v>
      </c>
      <c r="BU184">
        <v>0</v>
      </c>
      <c r="BV184">
        <v>0</v>
      </c>
      <c r="BW184">
        <v>0</v>
      </c>
      <c r="BY184">
        <v>0</v>
      </c>
      <c r="CA184">
        <v>0</v>
      </c>
      <c r="CB184">
        <v>0</v>
      </c>
      <c r="CC184">
        <v>0</v>
      </c>
      <c r="CD184">
        <v>0</v>
      </c>
      <c r="CE184">
        <v>0</v>
      </c>
      <c r="CF184">
        <v>0</v>
      </c>
      <c r="CG184">
        <v>0</v>
      </c>
      <c r="CH184">
        <v>63235</v>
      </c>
      <c r="CI184">
        <v>0</v>
      </c>
      <c r="CJ184">
        <v>4</v>
      </c>
      <c r="CK184">
        <v>0</v>
      </c>
      <c r="CL184">
        <v>0</v>
      </c>
      <c r="CN184">
        <v>0</v>
      </c>
      <c r="CO184">
        <v>1</v>
      </c>
      <c r="CP184">
        <v>0</v>
      </c>
      <c r="CQ184">
        <v>0</v>
      </c>
      <c r="CR184">
        <v>397.22800000000001</v>
      </c>
      <c r="CS184">
        <v>0</v>
      </c>
      <c r="CT184">
        <v>0</v>
      </c>
      <c r="CU184">
        <v>0</v>
      </c>
      <c r="CV184">
        <v>0</v>
      </c>
      <c r="CW184">
        <v>0</v>
      </c>
      <c r="CX184">
        <v>0</v>
      </c>
      <c r="CY184">
        <v>0</v>
      </c>
      <c r="CZ184">
        <v>0</v>
      </c>
      <c r="DB184">
        <v>2408685</v>
      </c>
      <c r="DC184">
        <v>0</v>
      </c>
      <c r="DD184">
        <v>0</v>
      </c>
      <c r="DE184">
        <v>163765</v>
      </c>
      <c r="DF184">
        <v>163765</v>
      </c>
      <c r="DG184">
        <v>26.35</v>
      </c>
      <c r="DH184">
        <v>0</v>
      </c>
      <c r="DI184">
        <v>0</v>
      </c>
      <c r="DK184">
        <v>3466</v>
      </c>
      <c r="DL184">
        <v>0</v>
      </c>
      <c r="DM184">
        <v>245627</v>
      </c>
      <c r="DN184">
        <v>654</v>
      </c>
      <c r="DO184">
        <v>0</v>
      </c>
      <c r="DP184">
        <v>0</v>
      </c>
      <c r="DQ184">
        <v>0</v>
      </c>
      <c r="DR184">
        <v>0</v>
      </c>
      <c r="DS184">
        <v>0</v>
      </c>
      <c r="DT184">
        <v>0</v>
      </c>
      <c r="DU184">
        <v>0</v>
      </c>
      <c r="DV184">
        <v>0</v>
      </c>
      <c r="DW184">
        <v>0</v>
      </c>
      <c r="DX184">
        <v>0</v>
      </c>
      <c r="DY184">
        <v>0</v>
      </c>
      <c r="DZ184">
        <v>0</v>
      </c>
      <c r="EA184">
        <v>0</v>
      </c>
      <c r="EB184">
        <v>0</v>
      </c>
      <c r="EC184">
        <v>6.4720000000000004</v>
      </c>
      <c r="ED184">
        <v>46257</v>
      </c>
      <c r="EE184">
        <v>0</v>
      </c>
      <c r="EF184">
        <v>0</v>
      </c>
      <c r="EG184">
        <v>0</v>
      </c>
      <c r="EH184">
        <v>200024</v>
      </c>
      <c r="EI184">
        <v>0</v>
      </c>
      <c r="EJ184">
        <v>0</v>
      </c>
      <c r="EK184">
        <v>8.0780000000000012</v>
      </c>
      <c r="EL184">
        <v>0</v>
      </c>
      <c r="EM184">
        <v>0</v>
      </c>
      <c r="EN184">
        <v>1.59</v>
      </c>
      <c r="EO184">
        <v>0</v>
      </c>
      <c r="EP184">
        <v>0</v>
      </c>
      <c r="EQ184">
        <v>9.668000000000001</v>
      </c>
      <c r="ER184">
        <v>0</v>
      </c>
      <c r="ES184">
        <v>32.184000000000005</v>
      </c>
      <c r="ET184">
        <v>0</v>
      </c>
      <c r="EV184">
        <v>0</v>
      </c>
      <c r="EW184">
        <v>0</v>
      </c>
      <c r="EX184">
        <v>0</v>
      </c>
      <c r="EZ184">
        <v>3279011</v>
      </c>
      <c r="FA184">
        <v>0</v>
      </c>
      <c r="FB184">
        <v>3466777</v>
      </c>
      <c r="FC184">
        <v>0</v>
      </c>
      <c r="FD184">
        <v>0</v>
      </c>
      <c r="FE184">
        <v>510387</v>
      </c>
      <c r="FF184">
        <v>88540</v>
      </c>
      <c r="FG184">
        <v>7.0629999999999998E-2</v>
      </c>
      <c r="FH184">
        <v>3.1918000000000002E-2</v>
      </c>
      <c r="FI184">
        <v>0</v>
      </c>
      <c r="FJ184">
        <v>0</v>
      </c>
      <c r="FK184">
        <v>557.92200000000003</v>
      </c>
      <c r="FL184">
        <v>4128939</v>
      </c>
      <c r="FM184">
        <v>0</v>
      </c>
      <c r="FN184">
        <v>0</v>
      </c>
      <c r="FO184">
        <v>0</v>
      </c>
      <c r="FP184">
        <v>0</v>
      </c>
      <c r="FQ184">
        <v>0</v>
      </c>
      <c r="FR184">
        <v>0</v>
      </c>
      <c r="FS184">
        <v>0</v>
      </c>
      <c r="FT184">
        <v>0</v>
      </c>
      <c r="FU184">
        <v>0</v>
      </c>
      <c r="FV184">
        <v>0</v>
      </c>
      <c r="FW184">
        <v>0</v>
      </c>
      <c r="FX184">
        <v>0</v>
      </c>
      <c r="FY184">
        <v>0</v>
      </c>
      <c r="GB184">
        <v>0</v>
      </c>
      <c r="GC184">
        <v>0</v>
      </c>
      <c r="GD184">
        <v>0</v>
      </c>
      <c r="GF184">
        <v>0</v>
      </c>
      <c r="GG184">
        <v>0</v>
      </c>
      <c r="GH184">
        <v>0</v>
      </c>
      <c r="GI184">
        <v>0</v>
      </c>
      <c r="GK184">
        <v>0</v>
      </c>
      <c r="GL184">
        <v>0</v>
      </c>
      <c r="GM184">
        <v>0</v>
      </c>
      <c r="GN184">
        <v>0</v>
      </c>
      <c r="GO184">
        <v>0</v>
      </c>
      <c r="GQ184">
        <v>0</v>
      </c>
      <c r="GR184">
        <v>0</v>
      </c>
      <c r="GS184">
        <v>0</v>
      </c>
      <c r="GT184">
        <v>0</v>
      </c>
      <c r="HB184">
        <v>379934357</v>
      </c>
      <c r="HC184">
        <v>3.9798E-2</v>
      </c>
      <c r="HD184">
        <v>63235</v>
      </c>
      <c r="HE184">
        <v>0</v>
      </c>
      <c r="HF184">
        <v>520881</v>
      </c>
      <c r="HG184">
        <v>11809</v>
      </c>
      <c r="HH184">
        <v>43865</v>
      </c>
      <c r="HI184">
        <v>0</v>
      </c>
      <c r="HJ184">
        <v>42702</v>
      </c>
      <c r="HK184">
        <v>0</v>
      </c>
      <c r="HL184">
        <v>0</v>
      </c>
      <c r="HM184">
        <v>0</v>
      </c>
      <c r="HN184">
        <v>0</v>
      </c>
      <c r="HO184">
        <v>0</v>
      </c>
      <c r="HP184">
        <v>0</v>
      </c>
      <c r="HQ184">
        <v>0</v>
      </c>
      <c r="HR184">
        <v>0</v>
      </c>
      <c r="HS184">
        <v>3278303</v>
      </c>
      <c r="HT184">
        <v>88540</v>
      </c>
      <c r="HW184">
        <v>0</v>
      </c>
      <c r="HX184">
        <v>27</v>
      </c>
      <c r="HY184">
        <v>25</v>
      </c>
      <c r="HZ184">
        <v>25</v>
      </c>
      <c r="IA184">
        <v>13</v>
      </c>
      <c r="IB184">
        <v>17</v>
      </c>
      <c r="IC184">
        <v>107</v>
      </c>
      <c r="ID184">
        <v>0</v>
      </c>
      <c r="IE184">
        <v>0</v>
      </c>
      <c r="IF184">
        <v>0</v>
      </c>
      <c r="IG184">
        <v>19</v>
      </c>
      <c r="IH184">
        <v>70.58</v>
      </c>
      <c r="II184">
        <v>0</v>
      </c>
      <c r="IJ184">
        <v>33.873000000000005</v>
      </c>
      <c r="IK184">
        <v>0</v>
      </c>
      <c r="IL184">
        <v>0</v>
      </c>
      <c r="IM184">
        <v>0</v>
      </c>
      <c r="IN184">
        <v>0</v>
      </c>
      <c r="IO184">
        <v>0</v>
      </c>
      <c r="IP184">
        <v>0</v>
      </c>
      <c r="IQ184">
        <v>33.873000000000005</v>
      </c>
      <c r="IR184">
        <v>21052</v>
      </c>
      <c r="IS184">
        <v>0</v>
      </c>
      <c r="IT184">
        <v>0</v>
      </c>
      <c r="IU184">
        <v>0</v>
      </c>
      <c r="IV184">
        <v>0</v>
      </c>
      <c r="IW184">
        <v>6215</v>
      </c>
      <c r="IX184">
        <v>0</v>
      </c>
      <c r="IY184">
        <v>0</v>
      </c>
      <c r="IZ184">
        <v>0</v>
      </c>
      <c r="JA184">
        <v>0</v>
      </c>
      <c r="JB184">
        <v>0</v>
      </c>
      <c r="JC184">
        <v>0</v>
      </c>
      <c r="JD184">
        <v>0</v>
      </c>
      <c r="JE184">
        <v>0</v>
      </c>
      <c r="JF184">
        <v>0</v>
      </c>
      <c r="JG184">
        <v>0</v>
      </c>
      <c r="JH184">
        <v>0</v>
      </c>
      <c r="JJ184">
        <v>0</v>
      </c>
      <c r="JK184">
        <v>0</v>
      </c>
      <c r="JL184">
        <v>0</v>
      </c>
      <c r="JM184">
        <v>0</v>
      </c>
      <c r="JO184">
        <v>0</v>
      </c>
      <c r="JP184">
        <v>0</v>
      </c>
      <c r="JQ184">
        <v>0</v>
      </c>
      <c r="JR184">
        <v>0</v>
      </c>
      <c r="JS184">
        <v>0</v>
      </c>
      <c r="JT184">
        <v>0</v>
      </c>
      <c r="JU184">
        <v>8641</v>
      </c>
      <c r="JW184">
        <v>0</v>
      </c>
      <c r="JX184">
        <v>0</v>
      </c>
      <c r="JY184">
        <v>0</v>
      </c>
      <c r="JZ184">
        <v>0</v>
      </c>
      <c r="KD184">
        <v>8701</v>
      </c>
      <c r="KE184">
        <v>7559</v>
      </c>
      <c r="KG184">
        <v>0</v>
      </c>
      <c r="KH184">
        <v>0</v>
      </c>
      <c r="KI184">
        <v>0</v>
      </c>
      <c r="KJ184">
        <v>19</v>
      </c>
      <c r="KK184">
        <v>0</v>
      </c>
      <c r="KL184">
        <v>11809</v>
      </c>
      <c r="KM184">
        <v>0</v>
      </c>
      <c r="KN184">
        <v>0</v>
      </c>
      <c r="KO184">
        <v>0</v>
      </c>
      <c r="KP184">
        <v>0</v>
      </c>
      <c r="KQ184">
        <v>0</v>
      </c>
      <c r="KS184">
        <v>0</v>
      </c>
      <c r="KT184">
        <v>0</v>
      </c>
      <c r="KU184">
        <v>0</v>
      </c>
      <c r="KW184">
        <v>0</v>
      </c>
      <c r="KX184">
        <v>0</v>
      </c>
      <c r="KY184">
        <v>0</v>
      </c>
      <c r="KZ184">
        <v>0</v>
      </c>
      <c r="LA184">
        <v>0</v>
      </c>
      <c r="LB184">
        <v>0</v>
      </c>
      <c r="LD184">
        <v>0</v>
      </c>
      <c r="LE184">
        <v>0</v>
      </c>
      <c r="LF184">
        <v>0</v>
      </c>
      <c r="LG184">
        <v>0</v>
      </c>
      <c r="LH184">
        <v>0</v>
      </c>
      <c r="LI184">
        <v>0</v>
      </c>
      <c r="LJ184">
        <v>434.21700000000004</v>
      </c>
      <c r="LK184">
        <v>1</v>
      </c>
      <c r="LL184">
        <v>33540</v>
      </c>
      <c r="LM184">
        <v>9162</v>
      </c>
      <c r="LN184">
        <v>0</v>
      </c>
      <c r="LO184">
        <v>0</v>
      </c>
      <c r="LP184">
        <v>0</v>
      </c>
      <c r="LQ184">
        <v>0</v>
      </c>
      <c r="LR184">
        <v>0</v>
      </c>
      <c r="LS184">
        <v>0</v>
      </c>
      <c r="LT184">
        <v>0</v>
      </c>
      <c r="LU184">
        <v>0</v>
      </c>
      <c r="LV184">
        <v>0</v>
      </c>
      <c r="LW184">
        <v>0</v>
      </c>
      <c r="LX184">
        <v>0</v>
      </c>
      <c r="LY184">
        <v>0</v>
      </c>
      <c r="LZ184">
        <v>0</v>
      </c>
      <c r="MA184">
        <v>0</v>
      </c>
      <c r="MB184">
        <v>0</v>
      </c>
      <c r="MC184">
        <v>0</v>
      </c>
      <c r="MD184">
        <v>0</v>
      </c>
      <c r="ME184">
        <v>0</v>
      </c>
      <c r="MF184">
        <v>0</v>
      </c>
      <c r="MG184">
        <v>3940465</v>
      </c>
      <c r="MH184">
        <v>0</v>
      </c>
      <c r="MI184">
        <v>0</v>
      </c>
      <c r="MJ184">
        <v>0</v>
      </c>
      <c r="MK184">
        <v>0</v>
      </c>
      <c r="ML184">
        <v>0</v>
      </c>
    </row>
    <row r="185" spans="1:350" customFormat="1" x14ac:dyDescent="0.3">
      <c r="A185">
        <v>45755</v>
      </c>
      <c r="B185" s="4">
        <v>240801</v>
      </c>
      <c r="C185">
        <v>9</v>
      </c>
      <c r="D185">
        <v>2026</v>
      </c>
      <c r="E185">
        <v>6215</v>
      </c>
      <c r="F185">
        <v>0</v>
      </c>
      <c r="G185">
        <v>288.47800000000001</v>
      </c>
      <c r="H185">
        <v>269.99700000000001</v>
      </c>
      <c r="I185">
        <v>269.99700000000001</v>
      </c>
      <c r="J185">
        <v>288.47800000000001</v>
      </c>
      <c r="K185">
        <v>0</v>
      </c>
      <c r="L185">
        <v>6215</v>
      </c>
      <c r="M185">
        <v>0</v>
      </c>
      <c r="N185">
        <v>0</v>
      </c>
      <c r="P185">
        <v>288.47800000000001</v>
      </c>
      <c r="Q185">
        <v>0</v>
      </c>
      <c r="R185">
        <v>135913</v>
      </c>
      <c r="S185">
        <v>471.13900000000001</v>
      </c>
      <c r="U185">
        <v>0</v>
      </c>
      <c r="V185">
        <v>160.983</v>
      </c>
      <c r="W185">
        <v>100051</v>
      </c>
      <c r="X185">
        <v>100051</v>
      </c>
      <c r="Z185">
        <v>0</v>
      </c>
      <c r="AC185">
        <v>0</v>
      </c>
      <c r="AD185" t="s">
        <v>427</v>
      </c>
      <c r="AE185">
        <v>0</v>
      </c>
      <c r="AH185">
        <v>0</v>
      </c>
      <c r="AI185">
        <v>0</v>
      </c>
      <c r="AJ185">
        <v>6215</v>
      </c>
      <c r="AK185" t="s">
        <v>753</v>
      </c>
      <c r="AL185" t="s">
        <v>616</v>
      </c>
      <c r="AM185">
        <v>0</v>
      </c>
      <c r="AN185">
        <v>0</v>
      </c>
      <c r="AO185">
        <v>0</v>
      </c>
      <c r="AP185">
        <v>0</v>
      </c>
      <c r="AQ185">
        <v>0</v>
      </c>
      <c r="AS185">
        <v>0</v>
      </c>
      <c r="AT185">
        <v>0</v>
      </c>
      <c r="AU185">
        <v>0</v>
      </c>
      <c r="AV185">
        <v>0</v>
      </c>
      <c r="AW185">
        <v>3689957</v>
      </c>
      <c r="AX185">
        <v>3644946</v>
      </c>
      <c r="AY185">
        <v>0</v>
      </c>
      <c r="AZ185">
        <v>135913</v>
      </c>
      <c r="BA185">
        <v>17.917000000000002</v>
      </c>
      <c r="BB185">
        <v>0</v>
      </c>
      <c r="BC185">
        <v>0</v>
      </c>
      <c r="BD185">
        <v>0</v>
      </c>
      <c r="BE185">
        <v>0</v>
      </c>
      <c r="BF185">
        <v>3162225</v>
      </c>
      <c r="BG185">
        <v>0</v>
      </c>
      <c r="BJ185">
        <v>0</v>
      </c>
      <c r="BK185">
        <v>0</v>
      </c>
      <c r="BL185">
        <v>0</v>
      </c>
      <c r="BM185">
        <v>0</v>
      </c>
      <c r="BN185">
        <v>0</v>
      </c>
      <c r="BO185">
        <v>0</v>
      </c>
      <c r="BP185">
        <v>0</v>
      </c>
      <c r="BQ185">
        <v>882</v>
      </c>
      <c r="BS185">
        <v>0</v>
      </c>
      <c r="BT185">
        <v>0</v>
      </c>
      <c r="BU185">
        <v>0</v>
      </c>
      <c r="BV185">
        <v>0</v>
      </c>
      <c r="BW185">
        <v>0</v>
      </c>
      <c r="BY185">
        <v>0</v>
      </c>
      <c r="CA185">
        <v>0</v>
      </c>
      <c r="CB185">
        <v>0</v>
      </c>
      <c r="CC185">
        <v>0</v>
      </c>
      <c r="CD185">
        <v>0</v>
      </c>
      <c r="CE185">
        <v>0</v>
      </c>
      <c r="CF185">
        <v>0</v>
      </c>
      <c r="CG185">
        <v>0</v>
      </c>
      <c r="CH185">
        <v>45923</v>
      </c>
      <c r="CI185">
        <v>0</v>
      </c>
      <c r="CJ185">
        <v>4</v>
      </c>
      <c r="CK185">
        <v>0</v>
      </c>
      <c r="CL185">
        <v>0</v>
      </c>
      <c r="CN185">
        <v>0</v>
      </c>
      <c r="CO185">
        <v>1</v>
      </c>
      <c r="CP185">
        <v>1.395</v>
      </c>
      <c r="CQ185">
        <v>11.833</v>
      </c>
      <c r="CR185">
        <v>288.47800000000001</v>
      </c>
      <c r="CS185">
        <v>0</v>
      </c>
      <c r="CT185">
        <v>0</v>
      </c>
      <c r="CU185">
        <v>0</v>
      </c>
      <c r="CV185">
        <v>0</v>
      </c>
      <c r="CW185">
        <v>0</v>
      </c>
      <c r="CX185">
        <v>0</v>
      </c>
      <c r="CY185">
        <v>0</v>
      </c>
      <c r="CZ185">
        <v>0</v>
      </c>
      <c r="DB185">
        <v>1678031</v>
      </c>
      <c r="DC185">
        <v>0</v>
      </c>
      <c r="DD185">
        <v>0</v>
      </c>
      <c r="DE185">
        <v>447946</v>
      </c>
      <c r="DF185">
        <v>468841</v>
      </c>
      <c r="DG185">
        <v>72.075000000000003</v>
      </c>
      <c r="DH185">
        <v>0</v>
      </c>
      <c r="DI185">
        <v>20895</v>
      </c>
      <c r="DK185">
        <v>3802</v>
      </c>
      <c r="DL185">
        <v>0</v>
      </c>
      <c r="DM185">
        <v>342564</v>
      </c>
      <c r="DN185">
        <v>912</v>
      </c>
      <c r="DO185">
        <v>0</v>
      </c>
      <c r="DP185">
        <v>0</v>
      </c>
      <c r="DQ185">
        <v>0</v>
      </c>
      <c r="DR185">
        <v>0</v>
      </c>
      <c r="DS185">
        <v>0</v>
      </c>
      <c r="DT185">
        <v>0</v>
      </c>
      <c r="DU185">
        <v>0</v>
      </c>
      <c r="DV185">
        <v>0</v>
      </c>
      <c r="DW185">
        <v>0</v>
      </c>
      <c r="DX185">
        <v>0</v>
      </c>
      <c r="DY185">
        <v>0</v>
      </c>
      <c r="DZ185">
        <v>0</v>
      </c>
      <c r="EA185">
        <v>0.06</v>
      </c>
      <c r="EB185">
        <v>0</v>
      </c>
      <c r="EC185">
        <v>35.576999999999998</v>
      </c>
      <c r="ED185">
        <v>254278</v>
      </c>
      <c r="EE185">
        <v>0</v>
      </c>
      <c r="EF185">
        <v>0</v>
      </c>
      <c r="EG185">
        <v>0</v>
      </c>
      <c r="EH185">
        <v>81864</v>
      </c>
      <c r="EI185">
        <v>7334</v>
      </c>
      <c r="EJ185">
        <v>0.29500000000000004</v>
      </c>
      <c r="EK185">
        <v>3.911</v>
      </c>
      <c r="EL185">
        <v>0</v>
      </c>
      <c r="EM185">
        <v>5.3000000000000005E-2</v>
      </c>
      <c r="EN185">
        <v>0.19600000000000001</v>
      </c>
      <c r="EO185">
        <v>0</v>
      </c>
      <c r="EP185">
        <v>0</v>
      </c>
      <c r="EQ185">
        <v>4.5150000000000006</v>
      </c>
      <c r="ER185">
        <v>0</v>
      </c>
      <c r="ES185">
        <v>13.172000000000001</v>
      </c>
      <c r="ET185">
        <v>0</v>
      </c>
      <c r="EV185">
        <v>0</v>
      </c>
      <c r="EW185">
        <v>0</v>
      </c>
      <c r="EX185">
        <v>0</v>
      </c>
      <c r="EZ185">
        <v>3098746</v>
      </c>
      <c r="FA185">
        <v>0</v>
      </c>
      <c r="FB185">
        <v>3233747</v>
      </c>
      <c r="FC185">
        <v>0</v>
      </c>
      <c r="FD185">
        <v>0</v>
      </c>
      <c r="FE185">
        <v>465455</v>
      </c>
      <c r="FF185">
        <v>80745</v>
      </c>
      <c r="FG185">
        <v>7.0629999999999998E-2</v>
      </c>
      <c r="FH185">
        <v>3.1918000000000002E-2</v>
      </c>
      <c r="FI185">
        <v>0</v>
      </c>
      <c r="FJ185">
        <v>0</v>
      </c>
      <c r="FK185">
        <v>508.80500000000001</v>
      </c>
      <c r="FL185">
        <v>3825870</v>
      </c>
      <c r="FM185">
        <v>0</v>
      </c>
      <c r="FN185">
        <v>0</v>
      </c>
      <c r="FO185">
        <v>0</v>
      </c>
      <c r="FP185">
        <v>0</v>
      </c>
      <c r="FQ185">
        <v>0</v>
      </c>
      <c r="FR185">
        <v>0</v>
      </c>
      <c r="FS185">
        <v>0</v>
      </c>
      <c r="FT185">
        <v>0</v>
      </c>
      <c r="FU185">
        <v>0</v>
      </c>
      <c r="FV185">
        <v>0</v>
      </c>
      <c r="FW185">
        <v>0</v>
      </c>
      <c r="FX185">
        <v>0</v>
      </c>
      <c r="FY185">
        <v>0</v>
      </c>
      <c r="GB185">
        <v>137322</v>
      </c>
      <c r="GC185">
        <v>137322</v>
      </c>
      <c r="GD185">
        <v>13.966000000000001</v>
      </c>
      <c r="GF185">
        <v>0</v>
      </c>
      <c r="GG185">
        <v>0</v>
      </c>
      <c r="GH185">
        <v>0</v>
      </c>
      <c r="GI185">
        <v>0</v>
      </c>
      <c r="GK185">
        <v>0</v>
      </c>
      <c r="GL185">
        <v>0</v>
      </c>
      <c r="GM185">
        <v>0</v>
      </c>
      <c r="GN185">
        <v>0</v>
      </c>
      <c r="GO185">
        <v>0</v>
      </c>
      <c r="GQ185">
        <v>0</v>
      </c>
      <c r="GR185">
        <v>0</v>
      </c>
      <c r="GS185">
        <v>0</v>
      </c>
      <c r="GT185">
        <v>0</v>
      </c>
      <c r="HB185">
        <v>379934357</v>
      </c>
      <c r="HC185">
        <v>3.9798E-2</v>
      </c>
      <c r="HD185">
        <v>45923</v>
      </c>
      <c r="HE185">
        <v>0</v>
      </c>
      <c r="HF185">
        <v>362876</v>
      </c>
      <c r="HG185">
        <v>0</v>
      </c>
      <c r="HH185">
        <v>0</v>
      </c>
      <c r="HI185">
        <v>0</v>
      </c>
      <c r="HJ185">
        <v>71628</v>
      </c>
      <c r="HK185">
        <v>1212</v>
      </c>
      <c r="HL185">
        <v>2521</v>
      </c>
      <c r="HM185">
        <v>0</v>
      </c>
      <c r="HN185">
        <v>0</v>
      </c>
      <c r="HO185">
        <v>0</v>
      </c>
      <c r="HP185">
        <v>68701</v>
      </c>
      <c r="HQ185">
        <v>0</v>
      </c>
      <c r="HR185">
        <v>0</v>
      </c>
      <c r="HS185">
        <v>3097834</v>
      </c>
      <c r="HT185">
        <v>80745</v>
      </c>
      <c r="HW185">
        <v>0</v>
      </c>
      <c r="HX185">
        <v>16</v>
      </c>
      <c r="HY185">
        <v>19</v>
      </c>
      <c r="HZ185">
        <v>48</v>
      </c>
      <c r="IA185">
        <v>67</v>
      </c>
      <c r="IB185">
        <v>125</v>
      </c>
      <c r="IC185">
        <v>275</v>
      </c>
      <c r="ID185">
        <v>0</v>
      </c>
      <c r="IE185">
        <v>0</v>
      </c>
      <c r="IF185">
        <v>0</v>
      </c>
      <c r="IG185">
        <v>0</v>
      </c>
      <c r="IH185">
        <v>0</v>
      </c>
      <c r="II185">
        <v>249.82300000000001</v>
      </c>
      <c r="IJ185">
        <v>160.983</v>
      </c>
      <c r="IK185">
        <v>0</v>
      </c>
      <c r="IL185">
        <v>0</v>
      </c>
      <c r="IM185">
        <v>0</v>
      </c>
      <c r="IN185">
        <v>0</v>
      </c>
      <c r="IO185">
        <v>0</v>
      </c>
      <c r="IP185">
        <v>249.82300000000001</v>
      </c>
      <c r="IQ185">
        <v>160.983</v>
      </c>
      <c r="IR185">
        <v>100051</v>
      </c>
      <c r="IS185">
        <v>0</v>
      </c>
      <c r="IT185">
        <v>0</v>
      </c>
      <c r="IU185">
        <v>0</v>
      </c>
      <c r="IV185">
        <v>0</v>
      </c>
      <c r="IW185">
        <v>6215</v>
      </c>
      <c r="IX185">
        <v>0</v>
      </c>
      <c r="IY185">
        <v>0</v>
      </c>
      <c r="IZ185">
        <v>68701</v>
      </c>
      <c r="JA185">
        <v>0</v>
      </c>
      <c r="JB185">
        <v>0</v>
      </c>
      <c r="JC185">
        <v>0</v>
      </c>
      <c r="JD185">
        <v>0</v>
      </c>
      <c r="JE185">
        <v>0</v>
      </c>
      <c r="JF185">
        <v>0</v>
      </c>
      <c r="JG185">
        <v>0</v>
      </c>
      <c r="JH185">
        <v>0</v>
      </c>
      <c r="JJ185">
        <v>0</v>
      </c>
      <c r="JK185">
        <v>0</v>
      </c>
      <c r="JL185">
        <v>0</v>
      </c>
      <c r="JM185">
        <v>0</v>
      </c>
      <c r="JO185">
        <v>0</v>
      </c>
      <c r="JP185">
        <v>12.439</v>
      </c>
      <c r="JQ185">
        <v>1.5270000000000001</v>
      </c>
      <c r="JR185">
        <v>0</v>
      </c>
      <c r="JS185">
        <v>120354</v>
      </c>
      <c r="JT185">
        <v>16968</v>
      </c>
      <c r="JU185">
        <v>0</v>
      </c>
      <c r="JW185">
        <v>0</v>
      </c>
      <c r="JX185">
        <v>0</v>
      </c>
      <c r="JY185">
        <v>0</v>
      </c>
      <c r="JZ185">
        <v>0</v>
      </c>
      <c r="KD185">
        <v>0</v>
      </c>
      <c r="KE185">
        <v>7559</v>
      </c>
      <c r="KG185">
        <v>0</v>
      </c>
      <c r="KH185">
        <v>0</v>
      </c>
      <c r="KI185">
        <v>0</v>
      </c>
      <c r="KJ185">
        <v>0</v>
      </c>
      <c r="KK185">
        <v>0</v>
      </c>
      <c r="KL185">
        <v>0</v>
      </c>
      <c r="KM185">
        <v>0</v>
      </c>
      <c r="KN185">
        <v>0</v>
      </c>
      <c r="KO185">
        <v>0</v>
      </c>
      <c r="KP185">
        <v>0</v>
      </c>
      <c r="KQ185">
        <v>0</v>
      </c>
      <c r="KS185">
        <v>0</v>
      </c>
      <c r="KT185">
        <v>0</v>
      </c>
      <c r="KU185">
        <v>0</v>
      </c>
      <c r="KW185">
        <v>0</v>
      </c>
      <c r="KX185">
        <v>0</v>
      </c>
      <c r="KY185">
        <v>0</v>
      </c>
      <c r="KZ185">
        <v>0</v>
      </c>
      <c r="LA185">
        <v>0</v>
      </c>
      <c r="LB185">
        <v>0</v>
      </c>
      <c r="LD185">
        <v>0</v>
      </c>
      <c r="LE185">
        <v>0</v>
      </c>
      <c r="LF185">
        <v>0</v>
      </c>
      <c r="LG185">
        <v>0</v>
      </c>
      <c r="LH185">
        <v>0</v>
      </c>
      <c r="LI185">
        <v>0</v>
      </c>
      <c r="LJ185">
        <v>215.55200000000002</v>
      </c>
      <c r="LK185">
        <v>2</v>
      </c>
      <c r="LL185">
        <v>67080</v>
      </c>
      <c r="LM185">
        <v>4548</v>
      </c>
      <c r="LN185">
        <v>0</v>
      </c>
      <c r="LO185">
        <v>0</v>
      </c>
      <c r="LP185">
        <v>0</v>
      </c>
      <c r="LQ185">
        <v>0</v>
      </c>
      <c r="LR185">
        <v>0</v>
      </c>
      <c r="LS185">
        <v>0</v>
      </c>
      <c r="LT185">
        <v>0</v>
      </c>
      <c r="LU185">
        <v>0</v>
      </c>
      <c r="LV185">
        <v>0</v>
      </c>
      <c r="LW185">
        <v>0</v>
      </c>
      <c r="LX185">
        <v>0</v>
      </c>
      <c r="LY185">
        <v>0</v>
      </c>
      <c r="LZ185">
        <v>0</v>
      </c>
      <c r="MA185">
        <v>0</v>
      </c>
      <c r="MB185">
        <v>0</v>
      </c>
      <c r="MC185">
        <v>0</v>
      </c>
      <c r="MD185">
        <v>0</v>
      </c>
      <c r="ME185">
        <v>0</v>
      </c>
      <c r="MF185">
        <v>0</v>
      </c>
      <c r="MG185">
        <v>3689957</v>
      </c>
      <c r="MH185">
        <v>0</v>
      </c>
      <c r="MI185">
        <v>0</v>
      </c>
      <c r="MJ185">
        <v>0</v>
      </c>
      <c r="MK185">
        <v>0</v>
      </c>
      <c r="ML185">
        <v>0</v>
      </c>
    </row>
    <row r="186" spans="1:350" customFormat="1" x14ac:dyDescent="0.3">
      <c r="A186">
        <v>45755</v>
      </c>
      <c r="B186" s="4">
        <v>246801</v>
      </c>
      <c r="C186">
        <v>9</v>
      </c>
      <c r="D186">
        <v>2026</v>
      </c>
      <c r="E186">
        <v>6215</v>
      </c>
      <c r="F186">
        <v>0</v>
      </c>
      <c r="G186">
        <v>1680.32</v>
      </c>
      <c r="H186">
        <v>1642.375</v>
      </c>
      <c r="I186">
        <v>1642.375</v>
      </c>
      <c r="J186">
        <v>1680.32</v>
      </c>
      <c r="K186">
        <v>0</v>
      </c>
      <c r="L186">
        <v>6215</v>
      </c>
      <c r="M186">
        <v>0</v>
      </c>
      <c r="N186">
        <v>0</v>
      </c>
      <c r="P186">
        <v>1679.8310000000001</v>
      </c>
      <c r="Q186">
        <v>0</v>
      </c>
      <c r="R186">
        <v>791434</v>
      </c>
      <c r="S186">
        <v>471.13900000000001</v>
      </c>
      <c r="U186">
        <v>0</v>
      </c>
      <c r="V186">
        <v>251.88400000000001</v>
      </c>
      <c r="W186">
        <v>156546</v>
      </c>
      <c r="X186">
        <v>156546</v>
      </c>
      <c r="Z186">
        <v>0</v>
      </c>
      <c r="AC186">
        <v>0</v>
      </c>
      <c r="AD186" t="s">
        <v>427</v>
      </c>
      <c r="AE186">
        <v>0</v>
      </c>
      <c r="AH186">
        <v>0</v>
      </c>
      <c r="AI186">
        <v>0</v>
      </c>
      <c r="AJ186">
        <v>6215</v>
      </c>
      <c r="AK186" t="s">
        <v>753</v>
      </c>
      <c r="AL186" t="s">
        <v>599</v>
      </c>
      <c r="AM186">
        <v>0</v>
      </c>
      <c r="AN186">
        <v>0</v>
      </c>
      <c r="AO186">
        <v>0</v>
      </c>
      <c r="AP186">
        <v>0</v>
      </c>
      <c r="AQ186">
        <v>0</v>
      </c>
      <c r="AS186">
        <v>0</v>
      </c>
      <c r="AT186">
        <v>0</v>
      </c>
      <c r="AU186">
        <v>0</v>
      </c>
      <c r="AV186">
        <v>0</v>
      </c>
      <c r="AW186">
        <v>16595916</v>
      </c>
      <c r="AX186">
        <v>16331297</v>
      </c>
      <c r="AY186">
        <v>0</v>
      </c>
      <c r="AZ186">
        <v>791434</v>
      </c>
      <c r="BA186">
        <v>0</v>
      </c>
      <c r="BB186">
        <v>0</v>
      </c>
      <c r="BC186">
        <v>0</v>
      </c>
      <c r="BD186">
        <v>0</v>
      </c>
      <c r="BE186">
        <v>0</v>
      </c>
      <c r="BF186">
        <v>14595220</v>
      </c>
      <c r="BG186">
        <v>0</v>
      </c>
      <c r="BJ186">
        <v>0</v>
      </c>
      <c r="BK186">
        <v>0</v>
      </c>
      <c r="BL186">
        <v>0</v>
      </c>
      <c r="BM186">
        <v>0</v>
      </c>
      <c r="BN186">
        <v>0</v>
      </c>
      <c r="BO186">
        <v>0</v>
      </c>
      <c r="BP186">
        <v>0</v>
      </c>
      <c r="BQ186">
        <v>626</v>
      </c>
      <c r="BS186">
        <v>0</v>
      </c>
      <c r="BT186">
        <v>0</v>
      </c>
      <c r="BU186">
        <v>0</v>
      </c>
      <c r="BV186">
        <v>0</v>
      </c>
      <c r="BW186">
        <v>0</v>
      </c>
      <c r="BY186">
        <v>0</v>
      </c>
      <c r="CA186">
        <v>0</v>
      </c>
      <c r="CB186">
        <v>0</v>
      </c>
      <c r="CC186">
        <v>0</v>
      </c>
      <c r="CD186">
        <v>0</v>
      </c>
      <c r="CE186">
        <v>0</v>
      </c>
      <c r="CF186">
        <v>0</v>
      </c>
      <c r="CG186">
        <v>0</v>
      </c>
      <c r="CH186">
        <v>267493</v>
      </c>
      <c r="CI186">
        <v>0</v>
      </c>
      <c r="CJ186">
        <v>4</v>
      </c>
      <c r="CK186">
        <v>0</v>
      </c>
      <c r="CL186">
        <v>0</v>
      </c>
      <c r="CN186">
        <v>0</v>
      </c>
      <c r="CO186">
        <v>1</v>
      </c>
      <c r="CP186">
        <v>0</v>
      </c>
      <c r="CQ186">
        <v>0</v>
      </c>
      <c r="CR186">
        <v>1680.32</v>
      </c>
      <c r="CS186">
        <v>0</v>
      </c>
      <c r="CT186">
        <v>0</v>
      </c>
      <c r="CU186">
        <v>0</v>
      </c>
      <c r="CV186">
        <v>0</v>
      </c>
      <c r="CW186">
        <v>0</v>
      </c>
      <c r="CX186">
        <v>0</v>
      </c>
      <c r="CY186">
        <v>0</v>
      </c>
      <c r="CZ186">
        <v>0</v>
      </c>
      <c r="DB186">
        <v>10207361</v>
      </c>
      <c r="DC186">
        <v>0</v>
      </c>
      <c r="DD186">
        <v>0</v>
      </c>
      <c r="DE186">
        <v>198414</v>
      </c>
      <c r="DF186">
        <v>198414</v>
      </c>
      <c r="DG186">
        <v>31.925000000000001</v>
      </c>
      <c r="DH186">
        <v>0</v>
      </c>
      <c r="DI186">
        <v>0</v>
      </c>
      <c r="DK186">
        <v>0</v>
      </c>
      <c r="DL186">
        <v>0</v>
      </c>
      <c r="DM186">
        <v>1079449</v>
      </c>
      <c r="DN186">
        <v>2874</v>
      </c>
      <c r="DO186">
        <v>0</v>
      </c>
      <c r="DP186">
        <v>0</v>
      </c>
      <c r="DQ186">
        <v>0</v>
      </c>
      <c r="DR186">
        <v>0</v>
      </c>
      <c r="DS186">
        <v>0</v>
      </c>
      <c r="DT186">
        <v>0</v>
      </c>
      <c r="DU186">
        <v>0</v>
      </c>
      <c r="DV186">
        <v>0</v>
      </c>
      <c r="DW186">
        <v>0</v>
      </c>
      <c r="DX186">
        <v>0</v>
      </c>
      <c r="DY186">
        <v>0</v>
      </c>
      <c r="DZ186">
        <v>0</v>
      </c>
      <c r="EA186">
        <v>0</v>
      </c>
      <c r="EB186">
        <v>0</v>
      </c>
      <c r="EC186">
        <v>47.92</v>
      </c>
      <c r="ED186">
        <v>342496</v>
      </c>
      <c r="EE186">
        <v>0</v>
      </c>
      <c r="EF186">
        <v>0</v>
      </c>
      <c r="EG186">
        <v>0</v>
      </c>
      <c r="EH186">
        <v>739827</v>
      </c>
      <c r="EI186">
        <v>0</v>
      </c>
      <c r="EJ186">
        <v>0</v>
      </c>
      <c r="EK186">
        <v>30.324000000000002</v>
      </c>
      <c r="EL186">
        <v>0</v>
      </c>
      <c r="EM186">
        <v>5.0190000000000001</v>
      </c>
      <c r="EN186">
        <v>2.6020000000000003</v>
      </c>
      <c r="EO186">
        <v>0</v>
      </c>
      <c r="EP186">
        <v>0</v>
      </c>
      <c r="EQ186">
        <v>37.945</v>
      </c>
      <c r="ER186">
        <v>0</v>
      </c>
      <c r="ES186">
        <v>119.039</v>
      </c>
      <c r="ET186">
        <v>0</v>
      </c>
      <c r="EV186">
        <v>0</v>
      </c>
      <c r="EW186">
        <v>0</v>
      </c>
      <c r="EX186">
        <v>0</v>
      </c>
      <c r="EZ186">
        <v>13810314</v>
      </c>
      <c r="FA186">
        <v>0</v>
      </c>
      <c r="FB186">
        <v>14598874</v>
      </c>
      <c r="FC186">
        <v>0</v>
      </c>
      <c r="FD186">
        <v>0</v>
      </c>
      <c r="FE186">
        <v>2148303</v>
      </c>
      <c r="FF186">
        <v>372680</v>
      </c>
      <c r="FG186">
        <v>7.0629999999999998E-2</v>
      </c>
      <c r="FH186">
        <v>3.1918000000000002E-2</v>
      </c>
      <c r="FI186">
        <v>0</v>
      </c>
      <c r="FJ186">
        <v>0</v>
      </c>
      <c r="FK186">
        <v>2348.386</v>
      </c>
      <c r="FL186">
        <v>17387350</v>
      </c>
      <c r="FM186">
        <v>0</v>
      </c>
      <c r="FN186">
        <v>0</v>
      </c>
      <c r="FO186">
        <v>0</v>
      </c>
      <c r="FP186">
        <v>0</v>
      </c>
      <c r="FQ186">
        <v>0</v>
      </c>
      <c r="FR186">
        <v>0</v>
      </c>
      <c r="FS186">
        <v>0</v>
      </c>
      <c r="FT186">
        <v>0</v>
      </c>
      <c r="FU186">
        <v>0.97900000000000009</v>
      </c>
      <c r="FV186">
        <v>0</v>
      </c>
      <c r="FW186">
        <v>0</v>
      </c>
      <c r="FX186">
        <v>0</v>
      </c>
      <c r="FY186">
        <v>0</v>
      </c>
      <c r="GB186">
        <v>0</v>
      </c>
      <c r="GC186">
        <v>0</v>
      </c>
      <c r="GD186">
        <v>0</v>
      </c>
      <c r="GF186">
        <v>0</v>
      </c>
      <c r="GG186">
        <v>0</v>
      </c>
      <c r="GH186">
        <v>0</v>
      </c>
      <c r="GI186">
        <v>0</v>
      </c>
      <c r="GK186">
        <v>0</v>
      </c>
      <c r="GL186">
        <v>0</v>
      </c>
      <c r="GM186">
        <v>0</v>
      </c>
      <c r="GN186">
        <v>0</v>
      </c>
      <c r="GO186">
        <v>0</v>
      </c>
      <c r="GQ186">
        <v>0</v>
      </c>
      <c r="GR186">
        <v>0</v>
      </c>
      <c r="GS186">
        <v>0</v>
      </c>
      <c r="GT186">
        <v>0</v>
      </c>
      <c r="HB186">
        <v>379934357</v>
      </c>
      <c r="HC186">
        <v>3.9798E-2</v>
      </c>
      <c r="HD186">
        <v>267493</v>
      </c>
      <c r="HE186">
        <v>0</v>
      </c>
      <c r="HF186">
        <v>2207352</v>
      </c>
      <c r="HG186">
        <v>57178</v>
      </c>
      <c r="HH186">
        <v>128966</v>
      </c>
      <c r="HI186">
        <v>0</v>
      </c>
      <c r="HJ186">
        <v>68512</v>
      </c>
      <c r="HK186">
        <v>4375</v>
      </c>
      <c r="HL186">
        <v>2153</v>
      </c>
      <c r="HM186">
        <v>120000</v>
      </c>
      <c r="HN186">
        <v>368568</v>
      </c>
      <c r="HO186">
        <v>0</v>
      </c>
      <c r="HP186">
        <v>0</v>
      </c>
      <c r="HQ186">
        <v>0</v>
      </c>
      <c r="HR186">
        <v>0</v>
      </c>
      <c r="HS186">
        <v>13807440</v>
      </c>
      <c r="HT186">
        <v>372680</v>
      </c>
      <c r="HW186">
        <v>0</v>
      </c>
      <c r="HX186">
        <v>96</v>
      </c>
      <c r="HY186">
        <v>26</v>
      </c>
      <c r="HZ186">
        <v>7</v>
      </c>
      <c r="IA186">
        <v>6</v>
      </c>
      <c r="IB186">
        <v>3</v>
      </c>
      <c r="IC186">
        <v>138</v>
      </c>
      <c r="ID186">
        <v>0</v>
      </c>
      <c r="IE186">
        <v>0</v>
      </c>
      <c r="IF186">
        <v>0</v>
      </c>
      <c r="IG186">
        <v>92</v>
      </c>
      <c r="IH186">
        <v>207.50700000000001</v>
      </c>
      <c r="II186">
        <v>0</v>
      </c>
      <c r="IJ186">
        <v>251.88400000000001</v>
      </c>
      <c r="IK186">
        <v>0</v>
      </c>
      <c r="IL186">
        <v>3</v>
      </c>
      <c r="IM186">
        <v>35</v>
      </c>
      <c r="IN186">
        <v>0</v>
      </c>
      <c r="IO186">
        <v>38</v>
      </c>
      <c r="IP186">
        <v>0</v>
      </c>
      <c r="IQ186">
        <v>251.88400000000001</v>
      </c>
      <c r="IR186">
        <v>156546</v>
      </c>
      <c r="IS186">
        <v>0</v>
      </c>
      <c r="IT186">
        <v>15000</v>
      </c>
      <c r="IU186">
        <v>105000</v>
      </c>
      <c r="IV186">
        <v>0</v>
      </c>
      <c r="IW186">
        <v>6215</v>
      </c>
      <c r="IX186">
        <v>0</v>
      </c>
      <c r="IY186">
        <v>0</v>
      </c>
      <c r="IZ186">
        <v>0</v>
      </c>
      <c r="JA186">
        <v>0</v>
      </c>
      <c r="JB186">
        <v>7</v>
      </c>
      <c r="JC186">
        <v>86814</v>
      </c>
      <c r="JD186">
        <v>31</v>
      </c>
      <c r="JE186">
        <v>193471</v>
      </c>
      <c r="JF186">
        <v>23</v>
      </c>
      <c r="JG186">
        <v>71783</v>
      </c>
      <c r="JH186">
        <v>16500</v>
      </c>
      <c r="JJ186">
        <v>0</v>
      </c>
      <c r="JK186">
        <v>0</v>
      </c>
      <c r="JL186">
        <v>0</v>
      </c>
      <c r="JM186">
        <v>0</v>
      </c>
      <c r="JO186">
        <v>0</v>
      </c>
      <c r="JP186">
        <v>0</v>
      </c>
      <c r="JQ186">
        <v>0</v>
      </c>
      <c r="JR186">
        <v>0</v>
      </c>
      <c r="JS186">
        <v>0</v>
      </c>
      <c r="JT186">
        <v>0</v>
      </c>
      <c r="JU186">
        <v>0</v>
      </c>
      <c r="JW186">
        <v>0</v>
      </c>
      <c r="JX186">
        <v>0</v>
      </c>
      <c r="JY186">
        <v>0</v>
      </c>
      <c r="JZ186">
        <v>0</v>
      </c>
      <c r="KD186">
        <v>0</v>
      </c>
      <c r="KE186">
        <v>7559</v>
      </c>
      <c r="KG186">
        <v>0</v>
      </c>
      <c r="KH186">
        <v>0</v>
      </c>
      <c r="KI186">
        <v>0</v>
      </c>
      <c r="KJ186">
        <v>38</v>
      </c>
      <c r="KK186">
        <v>54</v>
      </c>
      <c r="KL186">
        <v>23617</v>
      </c>
      <c r="KM186">
        <v>33561</v>
      </c>
      <c r="KN186">
        <v>0</v>
      </c>
      <c r="KO186">
        <v>0</v>
      </c>
      <c r="KP186">
        <v>0</v>
      </c>
      <c r="KQ186">
        <v>0</v>
      </c>
      <c r="KS186">
        <v>0</v>
      </c>
      <c r="KT186">
        <v>0</v>
      </c>
      <c r="KU186">
        <v>0</v>
      </c>
      <c r="KW186">
        <v>0</v>
      </c>
      <c r="KX186">
        <v>0</v>
      </c>
      <c r="KY186">
        <v>0</v>
      </c>
      <c r="KZ186">
        <v>0</v>
      </c>
      <c r="LA186">
        <v>0</v>
      </c>
      <c r="LB186">
        <v>0</v>
      </c>
      <c r="LD186">
        <v>0</v>
      </c>
      <c r="LE186">
        <v>0</v>
      </c>
      <c r="LF186">
        <v>0</v>
      </c>
      <c r="LG186">
        <v>0</v>
      </c>
      <c r="LH186">
        <v>0</v>
      </c>
      <c r="LI186">
        <v>0</v>
      </c>
      <c r="LJ186">
        <v>1657.453</v>
      </c>
      <c r="LK186">
        <v>1</v>
      </c>
      <c r="LL186">
        <v>33540</v>
      </c>
      <c r="LM186">
        <v>34972</v>
      </c>
      <c r="LN186">
        <v>0</v>
      </c>
      <c r="LO186">
        <v>0</v>
      </c>
      <c r="LP186">
        <v>0</v>
      </c>
      <c r="LQ186">
        <v>0</v>
      </c>
      <c r="LR186">
        <v>0</v>
      </c>
      <c r="LS186">
        <v>0</v>
      </c>
      <c r="LT186">
        <v>0</v>
      </c>
      <c r="LU186">
        <v>0</v>
      </c>
      <c r="LV186">
        <v>0</v>
      </c>
      <c r="LW186">
        <v>0</v>
      </c>
      <c r="LX186">
        <v>0</v>
      </c>
      <c r="LY186">
        <v>0</v>
      </c>
      <c r="LZ186">
        <v>0</v>
      </c>
      <c r="MA186">
        <v>0</v>
      </c>
      <c r="MB186">
        <v>0</v>
      </c>
      <c r="MC186">
        <v>0</v>
      </c>
      <c r="MD186">
        <v>0</v>
      </c>
      <c r="ME186">
        <v>0</v>
      </c>
      <c r="MF186">
        <v>0</v>
      </c>
      <c r="MG186">
        <v>16595916</v>
      </c>
      <c r="MH186">
        <v>0</v>
      </c>
      <c r="MI186">
        <v>0</v>
      </c>
      <c r="MJ186">
        <v>0</v>
      </c>
      <c r="MK186">
        <v>0</v>
      </c>
      <c r="ML186">
        <v>0</v>
      </c>
    </row>
    <row r="187" spans="1:350" customFormat="1" x14ac:dyDescent="0.3">
      <c r="A187">
        <v>45755</v>
      </c>
      <c r="B187" s="4">
        <v>246802</v>
      </c>
      <c r="C187">
        <v>9</v>
      </c>
      <c r="D187">
        <v>2026</v>
      </c>
      <c r="E187">
        <v>6215</v>
      </c>
      <c r="F187">
        <v>0</v>
      </c>
      <c r="G187">
        <v>264.02300000000002</v>
      </c>
      <c r="H187">
        <v>243.22400000000002</v>
      </c>
      <c r="I187">
        <v>243.22400000000002</v>
      </c>
      <c r="J187">
        <v>264.02300000000002</v>
      </c>
      <c r="K187">
        <v>0</v>
      </c>
      <c r="L187">
        <v>6215</v>
      </c>
      <c r="M187">
        <v>0</v>
      </c>
      <c r="N187">
        <v>0</v>
      </c>
      <c r="P187">
        <v>264.96699999999998</v>
      </c>
      <c r="Q187">
        <v>0</v>
      </c>
      <c r="R187">
        <v>124836</v>
      </c>
      <c r="S187">
        <v>471.13900000000001</v>
      </c>
      <c r="U187">
        <v>0</v>
      </c>
      <c r="V187">
        <v>16.573</v>
      </c>
      <c r="W187">
        <v>10300</v>
      </c>
      <c r="X187">
        <v>10300</v>
      </c>
      <c r="Z187">
        <v>0</v>
      </c>
      <c r="AC187">
        <v>0</v>
      </c>
      <c r="AD187" t="s">
        <v>427</v>
      </c>
      <c r="AE187">
        <v>0</v>
      </c>
      <c r="AH187">
        <v>0</v>
      </c>
      <c r="AI187">
        <v>0</v>
      </c>
      <c r="AJ187">
        <v>6215</v>
      </c>
      <c r="AK187" t="s">
        <v>753</v>
      </c>
      <c r="AL187" t="s">
        <v>600</v>
      </c>
      <c r="AM187">
        <v>0</v>
      </c>
      <c r="AN187">
        <v>0</v>
      </c>
      <c r="AO187">
        <v>0</v>
      </c>
      <c r="AP187">
        <v>0</v>
      </c>
      <c r="AQ187">
        <v>0</v>
      </c>
      <c r="AS187">
        <v>0</v>
      </c>
      <c r="AT187">
        <v>0</v>
      </c>
      <c r="AU187">
        <v>0</v>
      </c>
      <c r="AV187">
        <v>0</v>
      </c>
      <c r="AW187">
        <v>2880824</v>
      </c>
      <c r="AX187">
        <v>2839908</v>
      </c>
      <c r="AY187">
        <v>0</v>
      </c>
      <c r="AZ187">
        <v>124836</v>
      </c>
      <c r="BA187">
        <v>0</v>
      </c>
      <c r="BB187">
        <v>0</v>
      </c>
      <c r="BC187">
        <v>0</v>
      </c>
      <c r="BD187">
        <v>0</v>
      </c>
      <c r="BE187">
        <v>0</v>
      </c>
      <c r="BF187">
        <v>2528078</v>
      </c>
      <c r="BG187">
        <v>0</v>
      </c>
      <c r="BJ187">
        <v>0</v>
      </c>
      <c r="BK187">
        <v>0</v>
      </c>
      <c r="BL187">
        <v>0</v>
      </c>
      <c r="BM187">
        <v>0</v>
      </c>
      <c r="BN187">
        <v>0</v>
      </c>
      <c r="BO187">
        <v>0</v>
      </c>
      <c r="BP187">
        <v>0</v>
      </c>
      <c r="BQ187">
        <v>887</v>
      </c>
      <c r="BS187">
        <v>0</v>
      </c>
      <c r="BT187">
        <v>0</v>
      </c>
      <c r="BU187">
        <v>0</v>
      </c>
      <c r="BV187">
        <v>0</v>
      </c>
      <c r="BW187">
        <v>0</v>
      </c>
      <c r="BY187">
        <v>0</v>
      </c>
      <c r="CA187">
        <v>0</v>
      </c>
      <c r="CB187">
        <v>0</v>
      </c>
      <c r="CC187">
        <v>0</v>
      </c>
      <c r="CD187">
        <v>0</v>
      </c>
      <c r="CE187">
        <v>0</v>
      </c>
      <c r="CF187">
        <v>0</v>
      </c>
      <c r="CG187">
        <v>0</v>
      </c>
      <c r="CH187">
        <v>42030</v>
      </c>
      <c r="CI187">
        <v>0</v>
      </c>
      <c r="CJ187">
        <v>4</v>
      </c>
      <c r="CK187">
        <v>0</v>
      </c>
      <c r="CL187">
        <v>0</v>
      </c>
      <c r="CN187">
        <v>0</v>
      </c>
      <c r="CO187">
        <v>1</v>
      </c>
      <c r="CP187">
        <v>0</v>
      </c>
      <c r="CQ187">
        <v>0</v>
      </c>
      <c r="CR187">
        <v>264.02300000000002</v>
      </c>
      <c r="CS187">
        <v>0</v>
      </c>
      <c r="CT187">
        <v>0</v>
      </c>
      <c r="CU187">
        <v>0</v>
      </c>
      <c r="CV187">
        <v>0</v>
      </c>
      <c r="CW187">
        <v>0</v>
      </c>
      <c r="CX187">
        <v>0</v>
      </c>
      <c r="CY187">
        <v>0</v>
      </c>
      <c r="CZ187">
        <v>0</v>
      </c>
      <c r="DB187">
        <v>1511637</v>
      </c>
      <c r="DC187">
        <v>0</v>
      </c>
      <c r="DD187">
        <v>0</v>
      </c>
      <c r="DE187">
        <v>171146</v>
      </c>
      <c r="DF187">
        <v>171146</v>
      </c>
      <c r="DG187">
        <v>27.538</v>
      </c>
      <c r="DH187">
        <v>0</v>
      </c>
      <c r="DI187">
        <v>0</v>
      </c>
      <c r="DK187">
        <v>3879</v>
      </c>
      <c r="DL187">
        <v>0</v>
      </c>
      <c r="DM187">
        <v>418227</v>
      </c>
      <c r="DN187">
        <v>1114</v>
      </c>
      <c r="DO187">
        <v>0</v>
      </c>
      <c r="DP187">
        <v>0</v>
      </c>
      <c r="DQ187">
        <v>0</v>
      </c>
      <c r="DR187">
        <v>0</v>
      </c>
      <c r="DS187">
        <v>0</v>
      </c>
      <c r="DT187">
        <v>0</v>
      </c>
      <c r="DU187">
        <v>0</v>
      </c>
      <c r="DV187">
        <v>0</v>
      </c>
      <c r="DW187">
        <v>0</v>
      </c>
      <c r="DX187">
        <v>0</v>
      </c>
      <c r="DY187">
        <v>0</v>
      </c>
      <c r="DZ187">
        <v>0</v>
      </c>
      <c r="EA187">
        <v>0</v>
      </c>
      <c r="EB187">
        <v>0</v>
      </c>
      <c r="EC187">
        <v>2.323</v>
      </c>
      <c r="ED187">
        <v>16603</v>
      </c>
      <c r="EE187">
        <v>0</v>
      </c>
      <c r="EF187">
        <v>0</v>
      </c>
      <c r="EG187">
        <v>0</v>
      </c>
      <c r="EH187">
        <v>402738</v>
      </c>
      <c r="EI187">
        <v>0</v>
      </c>
      <c r="EJ187">
        <v>0</v>
      </c>
      <c r="EK187">
        <v>19.195</v>
      </c>
      <c r="EL187">
        <v>0</v>
      </c>
      <c r="EM187">
        <v>0.40200000000000002</v>
      </c>
      <c r="EN187">
        <v>1.202</v>
      </c>
      <c r="EO187">
        <v>0</v>
      </c>
      <c r="EP187">
        <v>0</v>
      </c>
      <c r="EQ187">
        <v>20.798999999999999</v>
      </c>
      <c r="ER187">
        <v>0</v>
      </c>
      <c r="ES187">
        <v>64.801000000000002</v>
      </c>
      <c r="ET187">
        <v>0</v>
      </c>
      <c r="EV187">
        <v>0</v>
      </c>
      <c r="EW187">
        <v>0</v>
      </c>
      <c r="EX187">
        <v>0</v>
      </c>
      <c r="EZ187">
        <v>2403242</v>
      </c>
      <c r="FA187">
        <v>0</v>
      </c>
      <c r="FB187">
        <v>2526964</v>
      </c>
      <c r="FC187">
        <v>0</v>
      </c>
      <c r="FD187">
        <v>0</v>
      </c>
      <c r="FE187">
        <v>372113</v>
      </c>
      <c r="FF187">
        <v>64553</v>
      </c>
      <c r="FG187">
        <v>7.0629999999999998E-2</v>
      </c>
      <c r="FH187">
        <v>3.1918000000000002E-2</v>
      </c>
      <c r="FI187">
        <v>0</v>
      </c>
      <c r="FJ187">
        <v>0</v>
      </c>
      <c r="FK187">
        <v>406.77</v>
      </c>
      <c r="FL187">
        <v>3005660</v>
      </c>
      <c r="FM187">
        <v>0</v>
      </c>
      <c r="FN187">
        <v>0</v>
      </c>
      <c r="FO187">
        <v>0</v>
      </c>
      <c r="FP187">
        <v>0</v>
      </c>
      <c r="FQ187">
        <v>0</v>
      </c>
      <c r="FR187">
        <v>0</v>
      </c>
      <c r="FS187">
        <v>0</v>
      </c>
      <c r="FT187">
        <v>0</v>
      </c>
      <c r="FU187">
        <v>0</v>
      </c>
      <c r="FV187">
        <v>0</v>
      </c>
      <c r="FW187">
        <v>0</v>
      </c>
      <c r="FX187">
        <v>0</v>
      </c>
      <c r="FY187">
        <v>0</v>
      </c>
      <c r="GB187">
        <v>0</v>
      </c>
      <c r="GC187">
        <v>0</v>
      </c>
      <c r="GD187">
        <v>0</v>
      </c>
      <c r="GF187">
        <v>0</v>
      </c>
      <c r="GG187">
        <v>0</v>
      </c>
      <c r="GH187">
        <v>0</v>
      </c>
      <c r="GI187">
        <v>0</v>
      </c>
      <c r="GK187">
        <v>0</v>
      </c>
      <c r="GL187">
        <v>0</v>
      </c>
      <c r="GM187">
        <v>0</v>
      </c>
      <c r="GN187">
        <v>0</v>
      </c>
      <c r="GO187">
        <v>0</v>
      </c>
      <c r="GQ187">
        <v>0</v>
      </c>
      <c r="GR187">
        <v>0</v>
      </c>
      <c r="GS187">
        <v>0</v>
      </c>
      <c r="GT187">
        <v>0</v>
      </c>
      <c r="HB187">
        <v>379934357</v>
      </c>
      <c r="HC187">
        <v>3.9798E-2</v>
      </c>
      <c r="HD187">
        <v>42030</v>
      </c>
      <c r="HE187">
        <v>0</v>
      </c>
      <c r="HF187">
        <v>326893</v>
      </c>
      <c r="HG187">
        <v>12430</v>
      </c>
      <c r="HH187">
        <v>35833</v>
      </c>
      <c r="HI187">
        <v>0</v>
      </c>
      <c r="HJ187">
        <v>40498</v>
      </c>
      <c r="HK187">
        <v>0</v>
      </c>
      <c r="HL187">
        <v>0</v>
      </c>
      <c r="HM187">
        <v>0</v>
      </c>
      <c r="HN187">
        <v>0</v>
      </c>
      <c r="HO187">
        <v>0</v>
      </c>
      <c r="HP187">
        <v>0</v>
      </c>
      <c r="HQ187">
        <v>0</v>
      </c>
      <c r="HR187">
        <v>0</v>
      </c>
      <c r="HS187">
        <v>2402128</v>
      </c>
      <c r="HT187">
        <v>64553</v>
      </c>
      <c r="HW187">
        <v>0</v>
      </c>
      <c r="HX187">
        <v>67</v>
      </c>
      <c r="HY187">
        <v>13</v>
      </c>
      <c r="HZ187">
        <v>28</v>
      </c>
      <c r="IA187">
        <v>8</v>
      </c>
      <c r="IB187">
        <v>1</v>
      </c>
      <c r="IC187">
        <v>117</v>
      </c>
      <c r="ID187">
        <v>0</v>
      </c>
      <c r="IE187">
        <v>0</v>
      </c>
      <c r="IF187">
        <v>0</v>
      </c>
      <c r="IG187">
        <v>20</v>
      </c>
      <c r="IH187">
        <v>57.656000000000006</v>
      </c>
      <c r="II187">
        <v>0</v>
      </c>
      <c r="IJ187">
        <v>16.573</v>
      </c>
      <c r="IK187">
        <v>0</v>
      </c>
      <c r="IL187">
        <v>0</v>
      </c>
      <c r="IM187">
        <v>0</v>
      </c>
      <c r="IN187">
        <v>0</v>
      </c>
      <c r="IO187">
        <v>0</v>
      </c>
      <c r="IP187">
        <v>0</v>
      </c>
      <c r="IQ187">
        <v>16.573</v>
      </c>
      <c r="IR187">
        <v>10300</v>
      </c>
      <c r="IS187">
        <v>0</v>
      </c>
      <c r="IT187">
        <v>0</v>
      </c>
      <c r="IU187">
        <v>0</v>
      </c>
      <c r="IV187">
        <v>0</v>
      </c>
      <c r="IW187">
        <v>6215</v>
      </c>
      <c r="IX187">
        <v>0</v>
      </c>
      <c r="IY187">
        <v>0</v>
      </c>
      <c r="IZ187">
        <v>0</v>
      </c>
      <c r="JA187">
        <v>0</v>
      </c>
      <c r="JB187">
        <v>0</v>
      </c>
      <c r="JC187">
        <v>0</v>
      </c>
      <c r="JD187">
        <v>0</v>
      </c>
      <c r="JE187">
        <v>0</v>
      </c>
      <c r="JF187">
        <v>0</v>
      </c>
      <c r="JG187">
        <v>0</v>
      </c>
      <c r="JH187">
        <v>0</v>
      </c>
      <c r="JJ187">
        <v>0</v>
      </c>
      <c r="JK187">
        <v>0</v>
      </c>
      <c r="JL187">
        <v>0</v>
      </c>
      <c r="JM187">
        <v>0</v>
      </c>
      <c r="JO187">
        <v>0</v>
      </c>
      <c r="JP187">
        <v>0</v>
      </c>
      <c r="JQ187">
        <v>0</v>
      </c>
      <c r="JR187">
        <v>0</v>
      </c>
      <c r="JS187">
        <v>0</v>
      </c>
      <c r="JT187">
        <v>0</v>
      </c>
      <c r="JU187">
        <v>0</v>
      </c>
      <c r="JW187">
        <v>0</v>
      </c>
      <c r="JX187">
        <v>0</v>
      </c>
      <c r="JY187">
        <v>0</v>
      </c>
      <c r="JZ187">
        <v>0</v>
      </c>
      <c r="KD187">
        <v>0</v>
      </c>
      <c r="KE187">
        <v>7559</v>
      </c>
      <c r="KG187">
        <v>0</v>
      </c>
      <c r="KH187">
        <v>0</v>
      </c>
      <c r="KI187">
        <v>0</v>
      </c>
      <c r="KJ187">
        <v>20</v>
      </c>
      <c r="KK187">
        <v>0</v>
      </c>
      <c r="KL187">
        <v>12430</v>
      </c>
      <c r="KM187">
        <v>0</v>
      </c>
      <c r="KN187">
        <v>0</v>
      </c>
      <c r="KO187">
        <v>0</v>
      </c>
      <c r="KP187">
        <v>0</v>
      </c>
      <c r="KQ187">
        <v>0</v>
      </c>
      <c r="KS187">
        <v>0</v>
      </c>
      <c r="KT187">
        <v>0</v>
      </c>
      <c r="KU187">
        <v>0</v>
      </c>
      <c r="KW187">
        <v>0</v>
      </c>
      <c r="KX187">
        <v>0</v>
      </c>
      <c r="KY187">
        <v>0</v>
      </c>
      <c r="KZ187">
        <v>0</v>
      </c>
      <c r="LA187">
        <v>0</v>
      </c>
      <c r="LB187">
        <v>0</v>
      </c>
      <c r="LD187">
        <v>0</v>
      </c>
      <c r="LE187">
        <v>0</v>
      </c>
      <c r="LF187">
        <v>0</v>
      </c>
      <c r="LG187">
        <v>0</v>
      </c>
      <c r="LH187">
        <v>0</v>
      </c>
      <c r="LI187">
        <v>0</v>
      </c>
      <c r="LJ187">
        <v>329.74100000000004</v>
      </c>
      <c r="LK187">
        <v>1</v>
      </c>
      <c r="LL187">
        <v>33540</v>
      </c>
      <c r="LM187">
        <v>6958</v>
      </c>
      <c r="LN187">
        <v>0</v>
      </c>
      <c r="LO187">
        <v>0</v>
      </c>
      <c r="LP187">
        <v>0</v>
      </c>
      <c r="LQ187">
        <v>0</v>
      </c>
      <c r="LR187">
        <v>0</v>
      </c>
      <c r="LS187">
        <v>0</v>
      </c>
      <c r="LT187">
        <v>0</v>
      </c>
      <c r="LU187">
        <v>0</v>
      </c>
      <c r="LV187">
        <v>0</v>
      </c>
      <c r="LW187">
        <v>0</v>
      </c>
      <c r="LX187">
        <v>0</v>
      </c>
      <c r="LY187">
        <v>0</v>
      </c>
      <c r="LZ187">
        <v>0</v>
      </c>
      <c r="MA187">
        <v>0</v>
      </c>
      <c r="MB187">
        <v>0</v>
      </c>
      <c r="MC187">
        <v>0</v>
      </c>
      <c r="MD187">
        <v>0</v>
      </c>
      <c r="ME187">
        <v>0</v>
      </c>
      <c r="MF187">
        <v>0</v>
      </c>
      <c r="MG187">
        <v>2880824</v>
      </c>
      <c r="MH187">
        <v>0</v>
      </c>
      <c r="MI187">
        <v>0</v>
      </c>
      <c r="MJ187">
        <v>0</v>
      </c>
      <c r="MK187">
        <v>0</v>
      </c>
      <c r="ML187">
        <v>0</v>
      </c>
    </row>
    <row r="188" spans="1:350" customFormat="1" x14ac:dyDescent="0.3">
      <c r="A188" s="8" t="s">
        <v>760</v>
      </c>
      <c r="B188" s="6">
        <v>246803</v>
      </c>
      <c r="C188" s="5"/>
      <c r="D188" s="5"/>
      <c r="E188" s="7">
        <v>6215</v>
      </c>
      <c r="F188" s="7">
        <v>0</v>
      </c>
      <c r="G188" s="7">
        <v>0</v>
      </c>
      <c r="H188" s="7">
        <v>0</v>
      </c>
      <c r="I188" s="7">
        <v>0</v>
      </c>
      <c r="J188" s="7">
        <v>0</v>
      </c>
      <c r="K188" s="7">
        <v>0</v>
      </c>
      <c r="L188" s="7">
        <v>6215</v>
      </c>
      <c r="M188" s="7">
        <v>0</v>
      </c>
      <c r="N188" s="7">
        <v>0</v>
      </c>
      <c r="O188" s="7">
        <v>0</v>
      </c>
      <c r="P188" s="7">
        <v>0</v>
      </c>
      <c r="Q188" s="7">
        <v>0</v>
      </c>
      <c r="R188" s="7">
        <v>0</v>
      </c>
      <c r="S188" s="7">
        <v>0</v>
      </c>
      <c r="T188" s="7">
        <v>0</v>
      </c>
      <c r="U188" s="7">
        <v>0</v>
      </c>
      <c r="V188" s="7">
        <v>0</v>
      </c>
      <c r="W188" s="7">
        <v>0</v>
      </c>
      <c r="X188" s="7">
        <v>0</v>
      </c>
      <c r="Y188" s="7">
        <v>0</v>
      </c>
      <c r="Z188" s="7">
        <v>0</v>
      </c>
      <c r="AA188" s="7">
        <v>0</v>
      </c>
      <c r="AB188" s="7">
        <v>0</v>
      </c>
      <c r="AC188" s="7">
        <v>0</v>
      </c>
      <c r="AD188" s="7">
        <v>0</v>
      </c>
      <c r="AE188" s="7">
        <v>0</v>
      </c>
      <c r="AF188" s="7">
        <v>0</v>
      </c>
      <c r="AG188" s="7">
        <v>0</v>
      </c>
      <c r="AH188" s="7">
        <v>0</v>
      </c>
      <c r="AI188" s="7">
        <v>0</v>
      </c>
      <c r="AJ188" s="7">
        <v>0</v>
      </c>
      <c r="AK188" s="7">
        <v>0</v>
      </c>
      <c r="AL188" s="7" t="s">
        <v>759</v>
      </c>
      <c r="AM188" s="7">
        <v>0</v>
      </c>
      <c r="AN188" s="7">
        <v>0</v>
      </c>
      <c r="AO188" s="7">
        <v>0</v>
      </c>
      <c r="AP188" s="7">
        <v>0</v>
      </c>
      <c r="AQ188" s="7">
        <v>0</v>
      </c>
      <c r="AR188" s="7">
        <v>0</v>
      </c>
      <c r="AS188" s="7">
        <v>0</v>
      </c>
      <c r="AT188" s="7">
        <v>0</v>
      </c>
      <c r="AU188" s="7">
        <v>0</v>
      </c>
      <c r="AV188" s="7">
        <v>0</v>
      </c>
      <c r="AW188" s="7">
        <v>0</v>
      </c>
      <c r="AX188" s="7">
        <v>0</v>
      </c>
      <c r="AY188" s="7">
        <v>0</v>
      </c>
      <c r="AZ188" s="7">
        <v>0</v>
      </c>
      <c r="BA188" s="7">
        <v>0</v>
      </c>
      <c r="BB188" s="7">
        <v>0</v>
      </c>
      <c r="BC188" s="7">
        <v>0</v>
      </c>
      <c r="BD188" s="7">
        <v>0</v>
      </c>
      <c r="BE188" s="7">
        <v>0</v>
      </c>
      <c r="BF188" s="7">
        <v>0</v>
      </c>
      <c r="BG188" s="7">
        <v>0</v>
      </c>
      <c r="BH188" s="7">
        <v>0</v>
      </c>
      <c r="BI188" s="7">
        <v>0</v>
      </c>
      <c r="BJ188" s="7">
        <v>0</v>
      </c>
      <c r="BK188" s="7">
        <v>0</v>
      </c>
      <c r="BL188" s="7">
        <v>0</v>
      </c>
      <c r="BM188" s="7">
        <v>0</v>
      </c>
      <c r="BN188" s="7">
        <v>0</v>
      </c>
      <c r="BO188" s="7">
        <v>0</v>
      </c>
      <c r="BP188" s="7">
        <v>0</v>
      </c>
      <c r="BQ188" s="7">
        <v>0</v>
      </c>
      <c r="BR188" s="7">
        <v>0</v>
      </c>
      <c r="BS188" s="7">
        <v>0</v>
      </c>
      <c r="BT188" s="7">
        <v>0</v>
      </c>
      <c r="BU188" s="7">
        <v>0</v>
      </c>
      <c r="BV188" s="7">
        <v>0</v>
      </c>
      <c r="BW188" s="7">
        <v>0</v>
      </c>
      <c r="BX188" s="7">
        <v>0</v>
      </c>
      <c r="BY188" s="7">
        <v>0</v>
      </c>
      <c r="BZ188" s="7">
        <v>0</v>
      </c>
      <c r="CA188" s="7">
        <v>0</v>
      </c>
      <c r="CB188" s="7">
        <v>0</v>
      </c>
      <c r="CC188" s="7">
        <v>0</v>
      </c>
      <c r="CD188" s="7">
        <v>0</v>
      </c>
      <c r="CE188" s="7">
        <v>0</v>
      </c>
      <c r="CF188" s="7">
        <v>0</v>
      </c>
      <c r="CG188" s="7">
        <v>0</v>
      </c>
      <c r="CH188" s="7">
        <v>0</v>
      </c>
      <c r="CI188" s="7">
        <v>0</v>
      </c>
      <c r="CJ188" s="7">
        <v>0</v>
      </c>
      <c r="CK188" s="7">
        <v>0</v>
      </c>
      <c r="CL188" s="7">
        <v>0</v>
      </c>
      <c r="CM188" s="7">
        <v>0</v>
      </c>
      <c r="CN188" s="7">
        <v>0</v>
      </c>
      <c r="CO188" s="7">
        <v>0</v>
      </c>
      <c r="CP188" s="7">
        <v>0</v>
      </c>
      <c r="CQ188" s="7">
        <v>0</v>
      </c>
      <c r="CR188" s="7">
        <v>0</v>
      </c>
      <c r="CS188" s="7">
        <v>0</v>
      </c>
      <c r="CT188" s="7">
        <v>0</v>
      </c>
      <c r="CU188" s="7">
        <v>0</v>
      </c>
      <c r="CV188" s="7">
        <v>0</v>
      </c>
      <c r="CW188" s="7">
        <v>0</v>
      </c>
      <c r="CX188" s="7">
        <v>0</v>
      </c>
      <c r="CY188" s="7">
        <v>0</v>
      </c>
      <c r="CZ188" s="7">
        <v>0</v>
      </c>
      <c r="DA188" s="7">
        <v>0</v>
      </c>
      <c r="DB188" s="7">
        <v>0</v>
      </c>
      <c r="DC188" s="7">
        <v>0</v>
      </c>
      <c r="DD188" s="7">
        <v>0</v>
      </c>
      <c r="DE188" s="7">
        <v>0</v>
      </c>
      <c r="DF188" s="7">
        <v>0</v>
      </c>
      <c r="DG188" s="7">
        <v>0</v>
      </c>
      <c r="DH188" s="7">
        <v>0</v>
      </c>
      <c r="DI188" s="7">
        <v>0</v>
      </c>
      <c r="DJ188" s="7">
        <v>0</v>
      </c>
      <c r="DK188" s="7">
        <v>0</v>
      </c>
      <c r="DL188" s="7">
        <v>0</v>
      </c>
      <c r="DM188" s="7">
        <v>0</v>
      </c>
      <c r="DN188" s="7">
        <v>0</v>
      </c>
      <c r="DO188" s="7">
        <v>0</v>
      </c>
      <c r="DP188" s="7">
        <v>0</v>
      </c>
      <c r="DQ188" s="7">
        <v>0</v>
      </c>
      <c r="DR188" s="7">
        <v>0</v>
      </c>
      <c r="DS188" s="7">
        <v>0</v>
      </c>
      <c r="DT188" s="7">
        <v>0</v>
      </c>
      <c r="DU188" s="7">
        <v>0</v>
      </c>
      <c r="DV188" s="7">
        <v>0</v>
      </c>
      <c r="DW188" s="7">
        <v>0</v>
      </c>
      <c r="DX188" s="7">
        <v>0</v>
      </c>
      <c r="DY188" s="7">
        <v>0</v>
      </c>
      <c r="DZ188" s="7">
        <v>0</v>
      </c>
      <c r="EA188" s="7">
        <v>0</v>
      </c>
      <c r="EB188" s="7">
        <v>0</v>
      </c>
      <c r="EC188" s="7">
        <v>0</v>
      </c>
      <c r="ED188" s="7">
        <v>0</v>
      </c>
      <c r="EE188" s="7">
        <v>0</v>
      </c>
      <c r="EF188" s="7">
        <v>0</v>
      </c>
      <c r="EG188" s="7">
        <v>0</v>
      </c>
      <c r="EH188" s="7">
        <v>0</v>
      </c>
      <c r="EI188" s="7">
        <v>0</v>
      </c>
      <c r="EJ188" s="7">
        <v>0</v>
      </c>
      <c r="EK188" s="7">
        <v>0</v>
      </c>
      <c r="EL188" s="7">
        <v>0</v>
      </c>
      <c r="EM188" s="7">
        <v>0</v>
      </c>
      <c r="EN188" s="7">
        <v>0</v>
      </c>
      <c r="EO188" s="7">
        <v>0</v>
      </c>
      <c r="EP188" s="7">
        <v>0</v>
      </c>
      <c r="EQ188" s="7">
        <v>0</v>
      </c>
      <c r="ER188" s="7">
        <v>0</v>
      </c>
      <c r="ES188" s="7">
        <v>0</v>
      </c>
      <c r="ET188" s="7">
        <v>0</v>
      </c>
      <c r="EU188" s="7">
        <v>0</v>
      </c>
      <c r="EV188" s="7">
        <v>0</v>
      </c>
      <c r="EW188" s="7">
        <v>0</v>
      </c>
      <c r="EX188" s="7">
        <v>0</v>
      </c>
      <c r="EY188" s="7">
        <v>0</v>
      </c>
      <c r="EZ188" s="7">
        <v>0</v>
      </c>
      <c r="FA188" s="7">
        <v>0</v>
      </c>
      <c r="FB188" s="7">
        <v>0</v>
      </c>
      <c r="FC188" s="7">
        <v>0</v>
      </c>
      <c r="FD188" s="7">
        <v>0</v>
      </c>
      <c r="FE188" s="7">
        <v>0</v>
      </c>
      <c r="FF188" s="7">
        <v>0</v>
      </c>
      <c r="FG188" s="7">
        <v>7.0629999999999998E-2</v>
      </c>
      <c r="FH188" s="7">
        <v>3.1918000000000002E-2</v>
      </c>
      <c r="FI188" s="7">
        <v>0</v>
      </c>
      <c r="FJ188" s="7">
        <v>0</v>
      </c>
      <c r="FK188" s="7">
        <v>0</v>
      </c>
      <c r="FL188" s="7">
        <v>0</v>
      </c>
      <c r="FM188" s="7">
        <v>0</v>
      </c>
      <c r="FN188" s="7">
        <v>0</v>
      </c>
      <c r="FO188" s="7">
        <v>0</v>
      </c>
      <c r="FP188" s="7">
        <v>0</v>
      </c>
      <c r="FQ188" s="7">
        <v>0</v>
      </c>
      <c r="FR188" s="7">
        <v>0</v>
      </c>
      <c r="FS188" s="7">
        <v>0</v>
      </c>
      <c r="FT188" s="7">
        <v>0</v>
      </c>
      <c r="FU188" s="7">
        <v>0</v>
      </c>
      <c r="FV188" s="7">
        <v>0</v>
      </c>
      <c r="FW188" s="7">
        <v>0</v>
      </c>
      <c r="FX188" s="7">
        <v>0</v>
      </c>
      <c r="FY188" s="7">
        <v>0</v>
      </c>
      <c r="FZ188" s="7">
        <v>0</v>
      </c>
      <c r="GA188" s="7">
        <v>0</v>
      </c>
      <c r="GB188" s="7">
        <v>0</v>
      </c>
      <c r="GC188" s="7">
        <v>0</v>
      </c>
      <c r="GD188" s="7">
        <v>0</v>
      </c>
      <c r="GE188" s="7">
        <v>0</v>
      </c>
      <c r="GF188" s="7">
        <v>0</v>
      </c>
      <c r="GG188" s="7">
        <v>0</v>
      </c>
      <c r="GH188" s="7">
        <v>0</v>
      </c>
      <c r="GI188" s="7">
        <v>0</v>
      </c>
      <c r="GJ188" s="7">
        <v>0</v>
      </c>
      <c r="GK188" s="7">
        <v>0</v>
      </c>
      <c r="GL188" s="7">
        <v>0</v>
      </c>
      <c r="GM188" s="7">
        <v>0</v>
      </c>
      <c r="GN188" s="7">
        <v>0</v>
      </c>
      <c r="GO188" s="7">
        <v>0</v>
      </c>
      <c r="GP188" s="7">
        <v>0</v>
      </c>
      <c r="GQ188" s="7">
        <v>0</v>
      </c>
      <c r="GR188" s="7">
        <v>0</v>
      </c>
      <c r="GS188" s="7">
        <v>0</v>
      </c>
      <c r="GT188" s="7">
        <v>0</v>
      </c>
      <c r="GU188" s="7">
        <v>0</v>
      </c>
      <c r="GV188" s="7">
        <v>0</v>
      </c>
      <c r="GW188" s="7">
        <v>0</v>
      </c>
      <c r="GX188" s="7">
        <v>0</v>
      </c>
      <c r="GY188" s="7">
        <v>0</v>
      </c>
      <c r="GZ188" s="7">
        <v>0</v>
      </c>
      <c r="HA188" s="7">
        <v>0</v>
      </c>
      <c r="HB188" s="7">
        <v>0</v>
      </c>
      <c r="HC188" s="7">
        <v>3.9798E-2</v>
      </c>
      <c r="HD188" s="7">
        <v>0</v>
      </c>
      <c r="HE188" s="7">
        <v>0</v>
      </c>
      <c r="HF188" s="7">
        <v>0</v>
      </c>
      <c r="HG188" s="7">
        <v>0</v>
      </c>
      <c r="HH188" s="7">
        <v>0</v>
      </c>
      <c r="HI188" s="7">
        <v>0</v>
      </c>
      <c r="HJ188" s="7">
        <v>0</v>
      </c>
      <c r="HK188" s="7">
        <v>0</v>
      </c>
      <c r="HL188" s="7">
        <v>0</v>
      </c>
      <c r="HM188" s="7">
        <v>0</v>
      </c>
      <c r="HN188" s="7">
        <v>0</v>
      </c>
      <c r="HO188" s="7">
        <v>0</v>
      </c>
      <c r="HP188" s="7">
        <v>0</v>
      </c>
      <c r="HQ188" s="7">
        <v>0</v>
      </c>
      <c r="HR188" s="7">
        <v>0</v>
      </c>
      <c r="HS188" s="7">
        <v>0</v>
      </c>
      <c r="HT188" s="7">
        <v>0</v>
      </c>
      <c r="HU188" s="7">
        <v>0</v>
      </c>
      <c r="HV188" s="7">
        <v>0</v>
      </c>
      <c r="HW188" s="7">
        <v>0</v>
      </c>
      <c r="HX188" s="7">
        <v>0</v>
      </c>
      <c r="HY188" s="7">
        <v>0</v>
      </c>
      <c r="HZ188" s="7">
        <v>0</v>
      </c>
      <c r="IA188" s="7">
        <v>0</v>
      </c>
      <c r="IB188" s="7">
        <v>0</v>
      </c>
      <c r="IC188" s="7">
        <v>0</v>
      </c>
      <c r="ID188" s="7">
        <v>0</v>
      </c>
      <c r="IE188" s="7">
        <v>0</v>
      </c>
      <c r="IF188" s="7">
        <v>0</v>
      </c>
      <c r="IG188" s="7">
        <v>0</v>
      </c>
      <c r="IH188" s="7">
        <v>0</v>
      </c>
      <c r="II188" s="7">
        <v>0</v>
      </c>
      <c r="IJ188" s="7">
        <v>0</v>
      </c>
      <c r="IK188" s="7">
        <v>0</v>
      </c>
      <c r="IL188" s="7">
        <v>0</v>
      </c>
      <c r="IM188" s="7">
        <v>0</v>
      </c>
      <c r="IN188" s="7">
        <v>0</v>
      </c>
      <c r="IO188" s="7">
        <v>0</v>
      </c>
      <c r="IP188" s="7">
        <v>0</v>
      </c>
      <c r="IQ188" s="7">
        <v>0</v>
      </c>
      <c r="IR188" s="7">
        <v>0</v>
      </c>
      <c r="IS188" s="7">
        <v>0</v>
      </c>
      <c r="IT188" s="7">
        <v>0</v>
      </c>
      <c r="IU188" s="7">
        <v>0</v>
      </c>
      <c r="IV188" s="7">
        <v>0</v>
      </c>
      <c r="IW188" s="7">
        <v>6215</v>
      </c>
      <c r="IX188" s="7">
        <v>0</v>
      </c>
      <c r="IY188" s="7">
        <v>0</v>
      </c>
      <c r="IZ188" s="7">
        <v>0</v>
      </c>
      <c r="JA188" s="7">
        <v>0</v>
      </c>
      <c r="JB188" s="7">
        <v>0</v>
      </c>
      <c r="JC188" s="7">
        <v>0</v>
      </c>
      <c r="JD188" s="7">
        <v>0</v>
      </c>
      <c r="JE188" s="7">
        <v>0</v>
      </c>
      <c r="JF188" s="7">
        <v>0</v>
      </c>
      <c r="JG188" s="7">
        <v>0</v>
      </c>
      <c r="JH188" s="7">
        <v>0</v>
      </c>
      <c r="JI188" s="7">
        <v>0</v>
      </c>
      <c r="JJ188" s="7">
        <v>0</v>
      </c>
      <c r="JK188" s="7">
        <v>0</v>
      </c>
      <c r="JL188" s="7">
        <v>0</v>
      </c>
      <c r="JM188" s="7">
        <v>0</v>
      </c>
      <c r="JN188" s="7">
        <v>0</v>
      </c>
      <c r="JO188" s="7">
        <v>0</v>
      </c>
      <c r="JP188" s="7">
        <v>0</v>
      </c>
      <c r="JQ188" s="7">
        <v>0</v>
      </c>
      <c r="JR188" s="7">
        <v>0</v>
      </c>
      <c r="JS188" s="7">
        <v>0</v>
      </c>
      <c r="JT188" s="7">
        <v>0</v>
      </c>
      <c r="JU188" s="7">
        <v>0</v>
      </c>
      <c r="JV188" s="7">
        <v>0</v>
      </c>
      <c r="JW188" s="7">
        <v>0</v>
      </c>
      <c r="JX188" s="7">
        <v>0</v>
      </c>
      <c r="JY188" s="7">
        <v>0</v>
      </c>
      <c r="JZ188" s="7">
        <v>0</v>
      </c>
      <c r="KA188" s="7">
        <v>0</v>
      </c>
      <c r="KB188" s="7">
        <v>0</v>
      </c>
      <c r="KC188" s="7">
        <v>0</v>
      </c>
      <c r="KD188" s="7">
        <v>0</v>
      </c>
      <c r="KE188" s="7">
        <v>7559</v>
      </c>
      <c r="KF188" s="7">
        <v>0</v>
      </c>
      <c r="KG188" s="7">
        <v>0</v>
      </c>
      <c r="KH188" s="7">
        <v>0</v>
      </c>
      <c r="KI188" s="7">
        <v>0</v>
      </c>
      <c r="KJ188" s="7">
        <v>0</v>
      </c>
      <c r="KK188" s="7">
        <v>0</v>
      </c>
      <c r="KL188" s="7">
        <v>0</v>
      </c>
      <c r="KM188" s="7">
        <v>0</v>
      </c>
      <c r="KN188" s="7">
        <v>0</v>
      </c>
      <c r="KO188" s="7">
        <v>0</v>
      </c>
      <c r="KP188" s="7">
        <v>0</v>
      </c>
      <c r="KQ188" s="7">
        <v>0</v>
      </c>
      <c r="KR188" s="7">
        <v>0</v>
      </c>
      <c r="KS188" s="7">
        <v>0</v>
      </c>
      <c r="KT188" s="7">
        <v>0</v>
      </c>
      <c r="KU188" s="7">
        <v>0</v>
      </c>
      <c r="KV188" s="7">
        <v>0</v>
      </c>
      <c r="KW188" s="7">
        <v>0</v>
      </c>
      <c r="KX188" s="7">
        <v>0</v>
      </c>
      <c r="KY188" s="7">
        <v>0</v>
      </c>
      <c r="KZ188" s="7">
        <v>0</v>
      </c>
      <c r="LA188" s="7">
        <v>0</v>
      </c>
      <c r="LB188" s="7">
        <v>0</v>
      </c>
      <c r="LC188" s="7">
        <v>0</v>
      </c>
      <c r="LD188" s="7">
        <v>0</v>
      </c>
      <c r="LE188" s="7">
        <v>0</v>
      </c>
      <c r="LF188" s="7">
        <v>0</v>
      </c>
      <c r="LG188" s="7">
        <v>0</v>
      </c>
      <c r="LH188" s="7">
        <v>0</v>
      </c>
      <c r="LI188" s="7">
        <v>0</v>
      </c>
      <c r="LJ188" s="7">
        <v>0</v>
      </c>
      <c r="LK188" s="7">
        <v>0</v>
      </c>
      <c r="LL188" s="7">
        <v>0</v>
      </c>
      <c r="LM188" s="7">
        <v>0</v>
      </c>
      <c r="LN188" s="7">
        <v>0</v>
      </c>
      <c r="LO188" s="7">
        <v>0</v>
      </c>
      <c r="LP188" s="7">
        <v>0</v>
      </c>
      <c r="LQ188" s="7">
        <v>0</v>
      </c>
      <c r="LR188" s="7">
        <v>0</v>
      </c>
      <c r="LS188" s="7">
        <v>0</v>
      </c>
      <c r="LT188" s="7">
        <v>0</v>
      </c>
      <c r="LU188" s="7">
        <v>0</v>
      </c>
      <c r="LV188" s="7">
        <v>0</v>
      </c>
      <c r="LW188" s="7">
        <v>0</v>
      </c>
      <c r="LX188" s="7">
        <v>0</v>
      </c>
      <c r="LY188" s="7">
        <v>0</v>
      </c>
      <c r="LZ188" s="7">
        <v>0</v>
      </c>
      <c r="MA188" s="7">
        <v>0</v>
      </c>
      <c r="MB188" s="7">
        <v>0</v>
      </c>
      <c r="MC188" s="7">
        <v>0</v>
      </c>
      <c r="MD188" s="7">
        <v>0</v>
      </c>
      <c r="ME188" s="7">
        <v>0</v>
      </c>
      <c r="MF188" s="7">
        <v>0</v>
      </c>
      <c r="MG188" s="7">
        <v>0</v>
      </c>
      <c r="MH188" s="7">
        <v>0</v>
      </c>
      <c r="MI188" s="7">
        <v>0</v>
      </c>
      <c r="MJ188" s="7">
        <v>0</v>
      </c>
      <c r="MK188" s="7">
        <v>0</v>
      </c>
      <c r="ML188" s="7">
        <v>0</v>
      </c>
    </row>
  </sheetData>
  <sheetProtection algorithmName="SHA-512" hashValue="p0BfoKIeV/be/Uj1tOYtC6KGzRklLHVuZ4ZW16QhP+rxFCQHHyvpV+2oy91NxMMRhZ/x9z+ECJUWghFNX/Y79w==" saltValue="GckJSZiEDs/IiYIBq9ixSQ==" spinCount="100000" sheet="1" objects="1" scenarios="1"/>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EB055-AB62-432F-ADA4-44A4B8504B2A}">
  <sheetPr>
    <tabColor theme="4"/>
  </sheetPr>
  <dimension ref="A1:D195"/>
  <sheetViews>
    <sheetView workbookViewId="0">
      <selection activeCell="G10" sqref="G10"/>
    </sheetView>
  </sheetViews>
  <sheetFormatPr defaultRowHeight="14.4" x14ac:dyDescent="0.3"/>
  <cols>
    <col min="1" max="1" width="9.5546875" bestFit="1" customWidth="1"/>
    <col min="2" max="2" width="24.44140625" style="538" bestFit="1" customWidth="1"/>
    <col min="3" max="3" width="49.5546875" style="538" bestFit="1" customWidth="1"/>
    <col min="4" max="4" width="23" style="538" bestFit="1" customWidth="1"/>
  </cols>
  <sheetData>
    <row r="1" spans="1:4" s="540" customFormat="1" x14ac:dyDescent="0.3">
      <c r="A1" s="540" t="s">
        <v>762</v>
      </c>
      <c r="B1" s="541" t="s">
        <v>763</v>
      </c>
      <c r="C1" s="541" t="s">
        <v>915</v>
      </c>
      <c r="D1" s="541"/>
    </row>
    <row r="2" spans="1:4" x14ac:dyDescent="0.3">
      <c r="A2" s="4">
        <v>0</v>
      </c>
      <c r="B2" s="538">
        <v>0</v>
      </c>
      <c r="C2" s="538" t="s">
        <v>764</v>
      </c>
    </row>
    <row r="3" spans="1:4" x14ac:dyDescent="0.3">
      <c r="A3" s="9">
        <v>108811</v>
      </c>
      <c r="B3" s="539">
        <v>0</v>
      </c>
      <c r="C3" s="539" t="s">
        <v>764</v>
      </c>
      <c r="D3" s="538" t="s">
        <v>792</v>
      </c>
    </row>
    <row r="4" spans="1:4" x14ac:dyDescent="0.3">
      <c r="A4" s="9">
        <v>114801</v>
      </c>
      <c r="B4" s="539">
        <v>0</v>
      </c>
      <c r="C4" s="539" t="s">
        <v>764</v>
      </c>
      <c r="D4" s="538" t="s">
        <v>791</v>
      </c>
    </row>
    <row r="5" spans="1:4" x14ac:dyDescent="0.3">
      <c r="A5" s="9">
        <v>227831</v>
      </c>
      <c r="B5" s="539">
        <v>0</v>
      </c>
      <c r="C5" s="539" t="s">
        <v>764</v>
      </c>
      <c r="D5" s="538" t="s">
        <v>791</v>
      </c>
    </row>
    <row r="6" spans="1:4" x14ac:dyDescent="0.3">
      <c r="A6" s="9">
        <v>246803</v>
      </c>
      <c r="B6" s="539">
        <v>0</v>
      </c>
      <c r="C6" s="539" t="s">
        <v>764</v>
      </c>
      <c r="D6" s="538" t="s">
        <v>791</v>
      </c>
    </row>
    <row r="7" spans="1:4" x14ac:dyDescent="0.3">
      <c r="A7" s="9">
        <v>101879</v>
      </c>
      <c r="B7" s="539">
        <v>0</v>
      </c>
      <c r="C7" s="539" t="s">
        <v>764</v>
      </c>
      <c r="D7" s="538" t="s">
        <v>791</v>
      </c>
    </row>
    <row r="8" spans="1:4" x14ac:dyDescent="0.3">
      <c r="A8" s="4">
        <v>15809</v>
      </c>
      <c r="B8" s="538">
        <v>0</v>
      </c>
      <c r="C8" s="538" t="s">
        <v>764</v>
      </c>
    </row>
    <row r="9" spans="1:4" x14ac:dyDescent="0.3">
      <c r="A9" s="4">
        <v>15825</v>
      </c>
      <c r="B9" s="538">
        <v>0</v>
      </c>
      <c r="C9" s="538" t="s">
        <v>764</v>
      </c>
    </row>
    <row r="10" spans="1:4" x14ac:dyDescent="0.3">
      <c r="A10" s="4">
        <v>15838</v>
      </c>
      <c r="B10" s="538">
        <v>0</v>
      </c>
      <c r="C10" s="538" t="s">
        <v>764</v>
      </c>
    </row>
    <row r="11" spans="1:4" x14ac:dyDescent="0.3">
      <c r="A11" s="4">
        <v>15839</v>
      </c>
      <c r="B11" s="538">
        <v>0</v>
      </c>
      <c r="C11" s="538" t="s">
        <v>764</v>
      </c>
    </row>
    <row r="12" spans="1:4" x14ac:dyDescent="0.3">
      <c r="A12" s="4">
        <v>15840</v>
      </c>
      <c r="B12" s="538">
        <v>0</v>
      </c>
      <c r="C12" s="538" t="s">
        <v>764</v>
      </c>
    </row>
    <row r="13" spans="1:4" x14ac:dyDescent="0.3">
      <c r="A13" s="4">
        <v>15841</v>
      </c>
      <c r="B13" s="538">
        <v>0</v>
      </c>
      <c r="C13" s="538" t="s">
        <v>764</v>
      </c>
    </row>
    <row r="14" spans="1:4" x14ac:dyDescent="0.3">
      <c r="A14" s="4">
        <v>15844</v>
      </c>
      <c r="B14" s="538">
        <v>0</v>
      </c>
      <c r="C14" s="538" t="s">
        <v>764</v>
      </c>
    </row>
    <row r="15" spans="1:4" x14ac:dyDescent="0.3">
      <c r="A15" s="4">
        <v>15845</v>
      </c>
      <c r="B15" s="538">
        <v>0</v>
      </c>
      <c r="C15" s="538" t="s">
        <v>764</v>
      </c>
    </row>
    <row r="16" spans="1:4" x14ac:dyDescent="0.3">
      <c r="A16" s="4">
        <v>57802</v>
      </c>
      <c r="B16" s="538">
        <v>0</v>
      </c>
      <c r="C16" s="538" t="s">
        <v>764</v>
      </c>
    </row>
    <row r="17" spans="1:3" x14ac:dyDescent="0.3">
      <c r="A17" s="4">
        <v>57810</v>
      </c>
      <c r="B17" s="538">
        <v>0</v>
      </c>
      <c r="C17" s="538" t="s">
        <v>764</v>
      </c>
    </row>
    <row r="18" spans="1:3" x14ac:dyDescent="0.3">
      <c r="A18" s="4">
        <v>57831</v>
      </c>
      <c r="B18" s="538">
        <v>0</v>
      </c>
      <c r="C18" s="538" t="s">
        <v>764</v>
      </c>
    </row>
    <row r="19" spans="1:3" x14ac:dyDescent="0.3">
      <c r="A19" s="4">
        <v>57846</v>
      </c>
      <c r="B19" s="538">
        <v>0</v>
      </c>
      <c r="C19" s="538" t="s">
        <v>764</v>
      </c>
    </row>
    <row r="20" spans="1:3" x14ac:dyDescent="0.3">
      <c r="A20" s="4">
        <v>57851</v>
      </c>
      <c r="B20" s="538">
        <v>0</v>
      </c>
      <c r="C20" s="538" t="s">
        <v>764</v>
      </c>
    </row>
    <row r="21" spans="1:3" x14ac:dyDescent="0.3">
      <c r="A21" s="4">
        <v>61806</v>
      </c>
      <c r="B21" s="538">
        <v>0</v>
      </c>
      <c r="C21" s="538" t="s">
        <v>764</v>
      </c>
    </row>
    <row r="22" spans="1:3" x14ac:dyDescent="0.3">
      <c r="A22" s="4">
        <v>70801</v>
      </c>
      <c r="B22" s="538">
        <v>0</v>
      </c>
      <c r="C22" s="538" t="s">
        <v>764</v>
      </c>
    </row>
    <row r="23" spans="1:3" x14ac:dyDescent="0.3">
      <c r="A23" s="4">
        <v>71810</v>
      </c>
      <c r="B23" s="538">
        <v>0</v>
      </c>
      <c r="C23" s="538" t="s">
        <v>764</v>
      </c>
    </row>
    <row r="24" spans="1:3" x14ac:dyDescent="0.3">
      <c r="A24" s="4">
        <v>101840</v>
      </c>
      <c r="B24" s="538">
        <v>0</v>
      </c>
      <c r="C24" s="538" t="s">
        <v>764</v>
      </c>
    </row>
    <row r="25" spans="1:3" x14ac:dyDescent="0.3">
      <c r="A25" s="4">
        <v>101842</v>
      </c>
      <c r="B25" s="538">
        <v>0</v>
      </c>
      <c r="C25" s="538" t="s">
        <v>764</v>
      </c>
    </row>
    <row r="26" spans="1:3" x14ac:dyDescent="0.3">
      <c r="A26" s="4">
        <v>101853</v>
      </c>
      <c r="B26" s="538">
        <v>0</v>
      </c>
      <c r="C26" s="538" t="s">
        <v>764</v>
      </c>
    </row>
    <row r="27" spans="1:3" x14ac:dyDescent="0.3">
      <c r="A27" s="4">
        <v>101855</v>
      </c>
      <c r="B27" s="538">
        <v>0</v>
      </c>
      <c r="C27" s="538" t="s">
        <v>764</v>
      </c>
    </row>
    <row r="28" spans="1:3" x14ac:dyDescent="0.3">
      <c r="A28" s="4">
        <v>101873</v>
      </c>
      <c r="B28" s="538">
        <v>0</v>
      </c>
      <c r="C28" s="538" t="s">
        <v>764</v>
      </c>
    </row>
    <row r="29" spans="1:3" x14ac:dyDescent="0.3">
      <c r="A29" s="4">
        <v>101874</v>
      </c>
      <c r="B29" s="538">
        <v>0</v>
      </c>
      <c r="C29" s="538" t="s">
        <v>764</v>
      </c>
    </row>
    <row r="30" spans="1:3" x14ac:dyDescent="0.3">
      <c r="A30" s="4">
        <v>101875</v>
      </c>
      <c r="B30" s="538">
        <v>0</v>
      </c>
      <c r="C30" s="538" t="s">
        <v>764</v>
      </c>
    </row>
    <row r="31" spans="1:3" x14ac:dyDescent="0.3">
      <c r="A31" s="4">
        <v>101876</v>
      </c>
      <c r="B31" s="538">
        <v>0</v>
      </c>
      <c r="C31" s="538" t="s">
        <v>764</v>
      </c>
    </row>
    <row r="32" spans="1:3" x14ac:dyDescent="0.3">
      <c r="A32" s="4">
        <v>101881</v>
      </c>
      <c r="B32" s="538">
        <v>0</v>
      </c>
      <c r="C32" s="538" t="s">
        <v>764</v>
      </c>
    </row>
    <row r="33" spans="1:3" x14ac:dyDescent="0.3">
      <c r="A33" s="4">
        <v>105802</v>
      </c>
      <c r="B33" s="538">
        <v>0</v>
      </c>
      <c r="C33" s="538" t="s">
        <v>764</v>
      </c>
    </row>
    <row r="34" spans="1:3" x14ac:dyDescent="0.3">
      <c r="A34" s="4">
        <v>108810</v>
      </c>
      <c r="B34" s="538">
        <v>0</v>
      </c>
      <c r="C34" s="538" t="s">
        <v>764</v>
      </c>
    </row>
    <row r="35" spans="1:3" x14ac:dyDescent="0.3">
      <c r="A35" s="4">
        <v>152806</v>
      </c>
      <c r="B35" s="538">
        <v>0</v>
      </c>
      <c r="C35" s="538" t="s">
        <v>764</v>
      </c>
    </row>
    <row r="36" spans="1:3" x14ac:dyDescent="0.3">
      <c r="A36" s="4">
        <v>170802</v>
      </c>
      <c r="B36" s="538">
        <v>0</v>
      </c>
      <c r="C36" s="538" t="s">
        <v>764</v>
      </c>
    </row>
    <row r="37" spans="1:3" x14ac:dyDescent="0.3">
      <c r="A37" s="4">
        <v>220820</v>
      </c>
      <c r="B37" s="538">
        <v>0</v>
      </c>
      <c r="C37" s="538" t="s">
        <v>764</v>
      </c>
    </row>
    <row r="38" spans="1:3" x14ac:dyDescent="0.3">
      <c r="A38" s="4">
        <v>220821</v>
      </c>
      <c r="B38" s="538">
        <v>0</v>
      </c>
      <c r="C38" s="538" t="s">
        <v>764</v>
      </c>
    </row>
    <row r="39" spans="1:3" x14ac:dyDescent="0.3">
      <c r="A39" s="4">
        <v>220822</v>
      </c>
      <c r="B39" s="538">
        <v>0</v>
      </c>
      <c r="C39" s="538" t="s">
        <v>764</v>
      </c>
    </row>
    <row r="40" spans="1:3" x14ac:dyDescent="0.3">
      <c r="A40" s="4">
        <v>227827</v>
      </c>
      <c r="B40" s="538">
        <v>0</v>
      </c>
      <c r="C40" s="538" t="s">
        <v>764</v>
      </c>
    </row>
    <row r="41" spans="1:3" x14ac:dyDescent="0.3">
      <c r="A41" s="4">
        <v>3801</v>
      </c>
      <c r="B41" s="538">
        <v>1</v>
      </c>
      <c r="C41" s="538" t="s">
        <v>765</v>
      </c>
    </row>
    <row r="42" spans="1:3" x14ac:dyDescent="0.3">
      <c r="A42" s="4">
        <v>13801</v>
      </c>
      <c r="B42" s="538">
        <v>1</v>
      </c>
      <c r="C42" s="538" t="s">
        <v>765</v>
      </c>
    </row>
    <row r="43" spans="1:3" x14ac:dyDescent="0.3">
      <c r="A43" s="4">
        <v>14801</v>
      </c>
      <c r="B43" s="538">
        <v>1</v>
      </c>
      <c r="C43" s="538" t="s">
        <v>765</v>
      </c>
    </row>
    <row r="44" spans="1:3" x14ac:dyDescent="0.3">
      <c r="A44" s="4">
        <v>14803</v>
      </c>
      <c r="B44" s="538">
        <v>1</v>
      </c>
      <c r="C44" s="538" t="s">
        <v>765</v>
      </c>
    </row>
    <row r="45" spans="1:3" x14ac:dyDescent="0.3">
      <c r="A45" s="4">
        <v>14804</v>
      </c>
      <c r="B45" s="538">
        <v>1</v>
      </c>
      <c r="C45" s="538" t="s">
        <v>765</v>
      </c>
    </row>
    <row r="46" spans="1:3" x14ac:dyDescent="0.3">
      <c r="A46" s="4">
        <v>15801</v>
      </c>
      <c r="B46" s="538">
        <v>1</v>
      </c>
      <c r="C46" s="538" t="s">
        <v>765</v>
      </c>
    </row>
    <row r="47" spans="1:3" x14ac:dyDescent="0.3">
      <c r="A47" s="4">
        <v>15802</v>
      </c>
      <c r="B47" s="538">
        <v>1</v>
      </c>
      <c r="C47" s="538" t="s">
        <v>765</v>
      </c>
    </row>
    <row r="48" spans="1:3" x14ac:dyDescent="0.3">
      <c r="A48" s="4">
        <v>15805</v>
      </c>
      <c r="B48" s="538">
        <v>1</v>
      </c>
      <c r="C48" s="538" t="s">
        <v>765</v>
      </c>
    </row>
    <row r="49" spans="1:3" x14ac:dyDescent="0.3">
      <c r="A49" s="4">
        <v>15806</v>
      </c>
      <c r="B49" s="538">
        <v>1</v>
      </c>
      <c r="C49" s="538" t="s">
        <v>765</v>
      </c>
    </row>
    <row r="50" spans="1:3" x14ac:dyDescent="0.3">
      <c r="A50" s="4">
        <v>15807</v>
      </c>
      <c r="B50" s="538">
        <v>1</v>
      </c>
      <c r="C50" s="538" t="s">
        <v>765</v>
      </c>
    </row>
    <row r="51" spans="1:3" x14ac:dyDescent="0.3">
      <c r="A51" s="4">
        <v>15808</v>
      </c>
      <c r="B51" s="538">
        <v>1</v>
      </c>
      <c r="C51" s="538" t="s">
        <v>765</v>
      </c>
    </row>
    <row r="52" spans="1:3" x14ac:dyDescent="0.3">
      <c r="A52" s="4">
        <v>15814</v>
      </c>
      <c r="B52" s="538">
        <v>1</v>
      </c>
      <c r="C52" s="538" t="s">
        <v>765</v>
      </c>
    </row>
    <row r="53" spans="1:3" x14ac:dyDescent="0.3">
      <c r="A53" s="4">
        <v>15815</v>
      </c>
      <c r="B53" s="538">
        <v>1</v>
      </c>
      <c r="C53" s="538" t="s">
        <v>765</v>
      </c>
    </row>
    <row r="54" spans="1:3" x14ac:dyDescent="0.3">
      <c r="A54" s="4">
        <v>15822</v>
      </c>
      <c r="B54" s="538">
        <v>1</v>
      </c>
      <c r="C54" s="538" t="s">
        <v>765</v>
      </c>
    </row>
    <row r="55" spans="1:3" x14ac:dyDescent="0.3">
      <c r="A55" s="4">
        <v>15827</v>
      </c>
      <c r="B55" s="538">
        <v>1</v>
      </c>
      <c r="C55" s="538" t="s">
        <v>765</v>
      </c>
    </row>
    <row r="56" spans="1:3" x14ac:dyDescent="0.3">
      <c r="A56" s="4">
        <v>15828</v>
      </c>
      <c r="B56" s="538">
        <v>1</v>
      </c>
      <c r="C56" s="538" t="s">
        <v>765</v>
      </c>
    </row>
    <row r="57" spans="1:3" x14ac:dyDescent="0.3">
      <c r="A57" s="4">
        <v>15830</v>
      </c>
      <c r="B57" s="538">
        <v>1</v>
      </c>
      <c r="C57" s="538" t="s">
        <v>765</v>
      </c>
    </row>
    <row r="58" spans="1:3" x14ac:dyDescent="0.3">
      <c r="A58" s="4">
        <v>15831</v>
      </c>
      <c r="B58" s="538">
        <v>1</v>
      </c>
      <c r="C58" s="538" t="s">
        <v>765</v>
      </c>
    </row>
    <row r="59" spans="1:3" x14ac:dyDescent="0.3">
      <c r="A59" s="4">
        <v>15833</v>
      </c>
      <c r="B59" s="538">
        <v>1</v>
      </c>
      <c r="C59" s="538" t="s">
        <v>765</v>
      </c>
    </row>
    <row r="60" spans="1:3" x14ac:dyDescent="0.3">
      <c r="A60" s="4">
        <v>15834</v>
      </c>
      <c r="B60" s="538">
        <v>1</v>
      </c>
      <c r="C60" s="538" t="s">
        <v>765</v>
      </c>
    </row>
    <row r="61" spans="1:3" x14ac:dyDescent="0.3">
      <c r="A61" s="4">
        <v>15835</v>
      </c>
      <c r="B61" s="538">
        <v>1</v>
      </c>
      <c r="C61" s="538" t="s">
        <v>765</v>
      </c>
    </row>
    <row r="62" spans="1:3" x14ac:dyDescent="0.3">
      <c r="A62" s="4">
        <v>15836</v>
      </c>
      <c r="B62" s="538">
        <v>1</v>
      </c>
      <c r="C62" s="538" t="s">
        <v>765</v>
      </c>
    </row>
    <row r="63" spans="1:3" x14ac:dyDescent="0.3">
      <c r="A63" s="4">
        <v>15842</v>
      </c>
      <c r="B63" s="538">
        <v>1</v>
      </c>
      <c r="C63" s="538" t="s">
        <v>765</v>
      </c>
    </row>
    <row r="64" spans="1:3" x14ac:dyDescent="0.3">
      <c r="A64" s="4">
        <v>15843</v>
      </c>
      <c r="B64" s="538">
        <v>1</v>
      </c>
      <c r="C64" s="538" t="s">
        <v>765</v>
      </c>
    </row>
    <row r="65" spans="1:3" x14ac:dyDescent="0.3">
      <c r="A65" s="4">
        <v>21803</v>
      </c>
      <c r="B65" s="538">
        <v>1</v>
      </c>
      <c r="C65" s="538" t="s">
        <v>765</v>
      </c>
    </row>
    <row r="66" spans="1:3" x14ac:dyDescent="0.3">
      <c r="A66" s="4">
        <v>21805</v>
      </c>
      <c r="B66" s="538">
        <v>1</v>
      </c>
      <c r="C66" s="538" t="s">
        <v>765</v>
      </c>
    </row>
    <row r="67" spans="1:3" x14ac:dyDescent="0.3">
      <c r="A67" s="4">
        <v>43801</v>
      </c>
      <c r="B67" s="538">
        <v>1</v>
      </c>
      <c r="C67" s="538" t="s">
        <v>765</v>
      </c>
    </row>
    <row r="68" spans="1:3" x14ac:dyDescent="0.3">
      <c r="A68" s="4">
        <v>43802</v>
      </c>
      <c r="B68" s="538">
        <v>1</v>
      </c>
      <c r="C68" s="538" t="s">
        <v>765</v>
      </c>
    </row>
    <row r="69" spans="1:3" x14ac:dyDescent="0.3">
      <c r="A69" s="4">
        <v>46802</v>
      </c>
      <c r="B69" s="538">
        <v>1</v>
      </c>
      <c r="C69" s="538" t="s">
        <v>765</v>
      </c>
    </row>
    <row r="70" spans="1:3" x14ac:dyDescent="0.3">
      <c r="A70" s="4">
        <v>57803</v>
      </c>
      <c r="B70" s="538">
        <v>1</v>
      </c>
      <c r="C70" s="538" t="s">
        <v>765</v>
      </c>
    </row>
    <row r="71" spans="1:3" x14ac:dyDescent="0.3">
      <c r="A71" s="4">
        <v>57804</v>
      </c>
      <c r="B71" s="538">
        <v>1</v>
      </c>
      <c r="C71" s="538" t="s">
        <v>765</v>
      </c>
    </row>
    <row r="72" spans="1:3" x14ac:dyDescent="0.3">
      <c r="A72" s="4">
        <v>57806</v>
      </c>
      <c r="B72" s="538">
        <v>1</v>
      </c>
      <c r="C72" s="538" t="s">
        <v>765</v>
      </c>
    </row>
    <row r="73" spans="1:3" x14ac:dyDescent="0.3">
      <c r="A73" s="4">
        <v>57807</v>
      </c>
      <c r="B73" s="538">
        <v>1</v>
      </c>
      <c r="C73" s="538" t="s">
        <v>765</v>
      </c>
    </row>
    <row r="74" spans="1:3" x14ac:dyDescent="0.3">
      <c r="A74" s="4">
        <v>57808</v>
      </c>
      <c r="B74" s="538">
        <v>1</v>
      </c>
      <c r="C74" s="538" t="s">
        <v>765</v>
      </c>
    </row>
    <row r="75" spans="1:3" x14ac:dyDescent="0.3">
      <c r="A75" s="4">
        <v>57809</v>
      </c>
      <c r="B75" s="538">
        <v>1</v>
      </c>
      <c r="C75" s="538" t="s">
        <v>765</v>
      </c>
    </row>
    <row r="76" spans="1:3" x14ac:dyDescent="0.3">
      <c r="A76" s="4">
        <v>57813</v>
      </c>
      <c r="B76" s="538">
        <v>1</v>
      </c>
      <c r="C76" s="538" t="s">
        <v>765</v>
      </c>
    </row>
    <row r="77" spans="1:3" x14ac:dyDescent="0.3">
      <c r="A77" s="4">
        <v>57814</v>
      </c>
      <c r="B77" s="538">
        <v>1</v>
      </c>
      <c r="C77" s="538" t="s">
        <v>765</v>
      </c>
    </row>
    <row r="78" spans="1:3" x14ac:dyDescent="0.3">
      <c r="A78" s="4">
        <v>57819</v>
      </c>
      <c r="B78" s="538">
        <v>1</v>
      </c>
      <c r="C78" s="538" t="s">
        <v>765</v>
      </c>
    </row>
    <row r="79" spans="1:3" x14ac:dyDescent="0.3">
      <c r="A79" s="4">
        <v>57827</v>
      </c>
      <c r="B79" s="538">
        <v>1</v>
      </c>
      <c r="C79" s="538" t="s">
        <v>765</v>
      </c>
    </row>
    <row r="80" spans="1:3" x14ac:dyDescent="0.3">
      <c r="A80" s="4">
        <v>57828</v>
      </c>
      <c r="B80" s="538">
        <v>1</v>
      </c>
      <c r="C80" s="538" t="s">
        <v>765</v>
      </c>
    </row>
    <row r="81" spans="1:3" x14ac:dyDescent="0.3">
      <c r="A81" s="4">
        <v>57829</v>
      </c>
      <c r="B81" s="538">
        <v>1</v>
      </c>
      <c r="C81" s="538" t="s">
        <v>765</v>
      </c>
    </row>
    <row r="82" spans="1:3" x14ac:dyDescent="0.3">
      <c r="A82" s="4">
        <v>57830</v>
      </c>
      <c r="B82" s="538">
        <v>1</v>
      </c>
      <c r="C82" s="538" t="s">
        <v>765</v>
      </c>
    </row>
    <row r="83" spans="1:3" x14ac:dyDescent="0.3">
      <c r="A83" s="4">
        <v>57833</v>
      </c>
      <c r="B83" s="538">
        <v>1</v>
      </c>
      <c r="C83" s="538" t="s">
        <v>765</v>
      </c>
    </row>
    <row r="84" spans="1:3" x14ac:dyDescent="0.3">
      <c r="A84" s="4">
        <v>57834</v>
      </c>
      <c r="B84" s="538">
        <v>1</v>
      </c>
      <c r="C84" s="538" t="s">
        <v>765</v>
      </c>
    </row>
    <row r="85" spans="1:3" x14ac:dyDescent="0.3">
      <c r="A85" s="4">
        <v>57835</v>
      </c>
      <c r="B85" s="538">
        <v>1</v>
      </c>
      <c r="C85" s="538" t="s">
        <v>765</v>
      </c>
    </row>
    <row r="86" spans="1:3" x14ac:dyDescent="0.3">
      <c r="A86" s="4">
        <v>57836</v>
      </c>
      <c r="B86" s="538">
        <v>1</v>
      </c>
      <c r="C86" s="538" t="s">
        <v>765</v>
      </c>
    </row>
    <row r="87" spans="1:3" x14ac:dyDescent="0.3">
      <c r="A87" s="4">
        <v>57839</v>
      </c>
      <c r="B87" s="538">
        <v>1</v>
      </c>
      <c r="C87" s="538" t="s">
        <v>765</v>
      </c>
    </row>
    <row r="88" spans="1:3" x14ac:dyDescent="0.3">
      <c r="A88" s="4">
        <v>57840</v>
      </c>
      <c r="B88" s="538">
        <v>1</v>
      </c>
      <c r="C88" s="538" t="s">
        <v>765</v>
      </c>
    </row>
    <row r="89" spans="1:3" x14ac:dyDescent="0.3">
      <c r="A89" s="4">
        <v>57841</v>
      </c>
      <c r="B89" s="538">
        <v>1</v>
      </c>
      <c r="C89" s="538" t="s">
        <v>765</v>
      </c>
    </row>
    <row r="90" spans="1:3" x14ac:dyDescent="0.3">
      <c r="A90" s="4">
        <v>57844</v>
      </c>
      <c r="B90" s="538">
        <v>1</v>
      </c>
      <c r="C90" s="538" t="s">
        <v>765</v>
      </c>
    </row>
    <row r="91" spans="1:3" x14ac:dyDescent="0.3">
      <c r="A91" s="4">
        <v>57845</v>
      </c>
      <c r="B91" s="538">
        <v>1</v>
      </c>
      <c r="C91" s="538" t="s">
        <v>765</v>
      </c>
    </row>
    <row r="92" spans="1:3" x14ac:dyDescent="0.3">
      <c r="A92" s="4">
        <v>57847</v>
      </c>
      <c r="B92" s="538">
        <v>1</v>
      </c>
      <c r="C92" s="538" t="s">
        <v>765</v>
      </c>
    </row>
    <row r="93" spans="1:3" x14ac:dyDescent="0.3">
      <c r="A93" s="4">
        <v>57848</v>
      </c>
      <c r="B93" s="538">
        <v>1</v>
      </c>
      <c r="C93" s="538" t="s">
        <v>765</v>
      </c>
    </row>
    <row r="94" spans="1:3" x14ac:dyDescent="0.3">
      <c r="A94" s="4">
        <v>57850</v>
      </c>
      <c r="B94" s="538">
        <v>1</v>
      </c>
      <c r="C94" s="538" t="s">
        <v>765</v>
      </c>
    </row>
    <row r="95" spans="1:3" x14ac:dyDescent="0.3">
      <c r="A95" s="4">
        <v>61802</v>
      </c>
      <c r="B95" s="538">
        <v>1</v>
      </c>
      <c r="C95" s="538" t="s">
        <v>765</v>
      </c>
    </row>
    <row r="96" spans="1:3" x14ac:dyDescent="0.3">
      <c r="A96" s="4">
        <v>61804</v>
      </c>
      <c r="B96" s="538">
        <v>1</v>
      </c>
      <c r="C96" s="538" t="s">
        <v>765</v>
      </c>
    </row>
    <row r="97" spans="1:3" x14ac:dyDescent="0.3">
      <c r="A97" s="4">
        <v>61805</v>
      </c>
      <c r="B97" s="538">
        <v>1</v>
      </c>
      <c r="C97" s="538" t="s">
        <v>765</v>
      </c>
    </row>
    <row r="98" spans="1:3" x14ac:dyDescent="0.3">
      <c r="A98" s="4">
        <v>68802</v>
      </c>
      <c r="B98" s="538">
        <v>1</v>
      </c>
      <c r="C98" s="538" t="s">
        <v>765</v>
      </c>
    </row>
    <row r="99" spans="1:3" x14ac:dyDescent="0.3">
      <c r="A99" s="4">
        <v>71801</v>
      </c>
      <c r="B99" s="538">
        <v>1</v>
      </c>
      <c r="C99" s="538" t="s">
        <v>765</v>
      </c>
    </row>
    <row r="100" spans="1:3" x14ac:dyDescent="0.3">
      <c r="A100" s="4">
        <v>71803</v>
      </c>
      <c r="B100" s="538">
        <v>1</v>
      </c>
      <c r="C100" s="538" t="s">
        <v>765</v>
      </c>
    </row>
    <row r="101" spans="1:3" x14ac:dyDescent="0.3">
      <c r="A101" s="4">
        <v>71804</v>
      </c>
      <c r="B101" s="538">
        <v>1</v>
      </c>
      <c r="C101" s="538" t="s">
        <v>765</v>
      </c>
    </row>
    <row r="102" spans="1:3" x14ac:dyDescent="0.3">
      <c r="A102" s="4">
        <v>71806</v>
      </c>
      <c r="B102" s="538">
        <v>1</v>
      </c>
      <c r="C102" s="538" t="s">
        <v>765</v>
      </c>
    </row>
    <row r="103" spans="1:3" x14ac:dyDescent="0.3">
      <c r="A103" s="4">
        <v>71807</v>
      </c>
      <c r="B103" s="538">
        <v>1</v>
      </c>
      <c r="C103" s="538" t="s">
        <v>765</v>
      </c>
    </row>
    <row r="104" spans="1:3" x14ac:dyDescent="0.3">
      <c r="A104" s="4">
        <v>71809</v>
      </c>
      <c r="B104" s="538">
        <v>1</v>
      </c>
      <c r="C104" s="538" t="s">
        <v>765</v>
      </c>
    </row>
    <row r="105" spans="1:3" x14ac:dyDescent="0.3">
      <c r="A105" s="4">
        <v>72801</v>
      </c>
      <c r="B105" s="538">
        <v>1</v>
      </c>
      <c r="C105" s="538" t="s">
        <v>765</v>
      </c>
    </row>
    <row r="106" spans="1:3" x14ac:dyDescent="0.3">
      <c r="A106" s="4">
        <v>72802</v>
      </c>
      <c r="B106" s="538">
        <v>1</v>
      </c>
      <c r="C106" s="538" t="s">
        <v>765</v>
      </c>
    </row>
    <row r="107" spans="1:3" x14ac:dyDescent="0.3">
      <c r="A107" s="4">
        <v>84802</v>
      </c>
      <c r="B107" s="538">
        <v>1</v>
      </c>
      <c r="C107" s="538" t="s">
        <v>765</v>
      </c>
    </row>
    <row r="108" spans="1:3" x14ac:dyDescent="0.3">
      <c r="A108" s="4">
        <v>84804</v>
      </c>
      <c r="B108" s="538">
        <v>1</v>
      </c>
      <c r="C108" s="538" t="s">
        <v>765</v>
      </c>
    </row>
    <row r="109" spans="1:3" x14ac:dyDescent="0.3">
      <c r="A109" s="4">
        <v>92801</v>
      </c>
      <c r="B109" s="538">
        <v>1</v>
      </c>
      <c r="C109" s="538" t="s">
        <v>765</v>
      </c>
    </row>
    <row r="110" spans="1:3" x14ac:dyDescent="0.3">
      <c r="A110" s="4">
        <v>101802</v>
      </c>
      <c r="B110" s="538">
        <v>1</v>
      </c>
      <c r="C110" s="538" t="s">
        <v>765</v>
      </c>
    </row>
    <row r="111" spans="1:3" x14ac:dyDescent="0.3">
      <c r="A111" s="4">
        <v>101803</v>
      </c>
      <c r="B111" s="538">
        <v>1</v>
      </c>
      <c r="C111" s="538" t="s">
        <v>765</v>
      </c>
    </row>
    <row r="112" spans="1:3" x14ac:dyDescent="0.3">
      <c r="A112" s="4">
        <v>101804</v>
      </c>
      <c r="B112" s="538">
        <v>1</v>
      </c>
      <c r="C112" s="538" t="s">
        <v>765</v>
      </c>
    </row>
    <row r="113" spans="1:3" x14ac:dyDescent="0.3">
      <c r="A113" s="4">
        <v>101806</v>
      </c>
      <c r="B113" s="538">
        <v>1</v>
      </c>
      <c r="C113" s="538" t="s">
        <v>765</v>
      </c>
    </row>
    <row r="114" spans="1:3" x14ac:dyDescent="0.3">
      <c r="A114" s="4">
        <v>101810</v>
      </c>
      <c r="B114" s="538">
        <v>1</v>
      </c>
      <c r="C114" s="538" t="s">
        <v>765</v>
      </c>
    </row>
    <row r="115" spans="1:3" x14ac:dyDescent="0.3">
      <c r="A115" s="4">
        <v>101811</v>
      </c>
      <c r="B115" s="538">
        <v>1</v>
      </c>
      <c r="C115" s="538" t="s">
        <v>765</v>
      </c>
    </row>
    <row r="116" spans="1:3" x14ac:dyDescent="0.3">
      <c r="A116" s="4">
        <v>101814</v>
      </c>
      <c r="B116" s="538">
        <v>1</v>
      </c>
      <c r="C116" s="538" t="s">
        <v>765</v>
      </c>
    </row>
    <row r="117" spans="1:3" x14ac:dyDescent="0.3">
      <c r="A117" s="4">
        <v>101815</v>
      </c>
      <c r="B117" s="538">
        <v>1</v>
      </c>
      <c r="C117" s="538" t="s">
        <v>765</v>
      </c>
    </row>
    <row r="118" spans="1:3" x14ac:dyDescent="0.3">
      <c r="A118" s="4">
        <v>101819</v>
      </c>
      <c r="B118" s="538">
        <v>1</v>
      </c>
      <c r="C118" s="538" t="s">
        <v>765</v>
      </c>
    </row>
    <row r="119" spans="1:3" x14ac:dyDescent="0.3">
      <c r="A119" s="4">
        <v>101821</v>
      </c>
      <c r="B119" s="538">
        <v>1</v>
      </c>
      <c r="C119" s="538" t="s">
        <v>765</v>
      </c>
    </row>
    <row r="120" spans="1:3" x14ac:dyDescent="0.3">
      <c r="A120" s="4">
        <v>101828</v>
      </c>
      <c r="B120" s="538">
        <v>1</v>
      </c>
      <c r="C120" s="538" t="s">
        <v>765</v>
      </c>
    </row>
    <row r="121" spans="1:3" x14ac:dyDescent="0.3">
      <c r="A121" s="4">
        <v>101837</v>
      </c>
      <c r="B121" s="538">
        <v>1</v>
      </c>
      <c r="C121" s="538" t="s">
        <v>765</v>
      </c>
    </row>
    <row r="122" spans="1:3" x14ac:dyDescent="0.3">
      <c r="A122" s="4">
        <v>101838</v>
      </c>
      <c r="B122" s="538">
        <v>1</v>
      </c>
      <c r="C122" s="538" t="s">
        <v>765</v>
      </c>
    </row>
    <row r="123" spans="1:3" x14ac:dyDescent="0.3">
      <c r="A123" s="4">
        <v>101845</v>
      </c>
      <c r="B123" s="538">
        <v>1</v>
      </c>
      <c r="C123" s="538" t="s">
        <v>765</v>
      </c>
    </row>
    <row r="124" spans="1:3" x14ac:dyDescent="0.3">
      <c r="A124" s="4">
        <v>101846</v>
      </c>
      <c r="B124" s="538">
        <v>1</v>
      </c>
      <c r="C124" s="538" t="s">
        <v>765</v>
      </c>
    </row>
    <row r="125" spans="1:3" x14ac:dyDescent="0.3">
      <c r="A125" s="4">
        <v>101847</v>
      </c>
      <c r="B125" s="538">
        <v>1</v>
      </c>
      <c r="C125" s="538" t="s">
        <v>765</v>
      </c>
    </row>
    <row r="126" spans="1:3" x14ac:dyDescent="0.3">
      <c r="A126" s="4">
        <v>101849</v>
      </c>
      <c r="B126" s="538">
        <v>1</v>
      </c>
      <c r="C126" s="538" t="s">
        <v>765</v>
      </c>
    </row>
    <row r="127" spans="1:3" x14ac:dyDescent="0.3">
      <c r="A127" s="4">
        <v>101856</v>
      </c>
      <c r="B127" s="538">
        <v>1</v>
      </c>
      <c r="C127" s="538" t="s">
        <v>765</v>
      </c>
    </row>
    <row r="128" spans="1:3" x14ac:dyDescent="0.3">
      <c r="A128" s="4">
        <v>101858</v>
      </c>
      <c r="B128" s="538">
        <v>1</v>
      </c>
      <c r="C128" s="538" t="s">
        <v>765</v>
      </c>
    </row>
    <row r="129" spans="1:3" x14ac:dyDescent="0.3">
      <c r="A129" s="4">
        <v>101859</v>
      </c>
      <c r="B129" s="538">
        <v>1</v>
      </c>
      <c r="C129" s="538" t="s">
        <v>765</v>
      </c>
    </row>
    <row r="130" spans="1:3" x14ac:dyDescent="0.3">
      <c r="A130" s="4">
        <v>101861</v>
      </c>
      <c r="B130" s="538">
        <v>1</v>
      </c>
      <c r="C130" s="538" t="s">
        <v>765</v>
      </c>
    </row>
    <row r="131" spans="1:3" x14ac:dyDescent="0.3">
      <c r="A131" s="4">
        <v>101862</v>
      </c>
      <c r="B131" s="538">
        <v>1</v>
      </c>
      <c r="C131" s="538" t="s">
        <v>765</v>
      </c>
    </row>
    <row r="132" spans="1:3" x14ac:dyDescent="0.3">
      <c r="A132" s="4">
        <v>101864</v>
      </c>
      <c r="B132" s="538">
        <v>1</v>
      </c>
      <c r="C132" s="538" t="s">
        <v>765</v>
      </c>
    </row>
    <row r="133" spans="1:3" x14ac:dyDescent="0.3">
      <c r="A133" s="4">
        <v>101868</v>
      </c>
      <c r="B133" s="538">
        <v>1</v>
      </c>
      <c r="C133" s="538" t="s">
        <v>765</v>
      </c>
    </row>
    <row r="134" spans="1:3" x14ac:dyDescent="0.3">
      <c r="A134" s="4">
        <v>101870</v>
      </c>
      <c r="B134" s="538">
        <v>1</v>
      </c>
      <c r="C134" s="538" t="s">
        <v>765</v>
      </c>
    </row>
    <row r="135" spans="1:3" x14ac:dyDescent="0.3">
      <c r="A135" s="4">
        <v>101871</v>
      </c>
      <c r="B135" s="538">
        <v>1</v>
      </c>
      <c r="C135" s="538" t="s">
        <v>765</v>
      </c>
    </row>
    <row r="136" spans="1:3" x14ac:dyDescent="0.3">
      <c r="A136" s="4">
        <v>101872</v>
      </c>
      <c r="B136" s="538">
        <v>1</v>
      </c>
      <c r="C136" s="538" t="s">
        <v>765</v>
      </c>
    </row>
    <row r="137" spans="1:3" x14ac:dyDescent="0.3">
      <c r="A137" s="4">
        <v>101877</v>
      </c>
      <c r="B137" s="538">
        <v>1</v>
      </c>
      <c r="C137" s="538" t="s">
        <v>765</v>
      </c>
    </row>
    <row r="138" spans="1:3" x14ac:dyDescent="0.3">
      <c r="A138" s="4">
        <v>101878</v>
      </c>
      <c r="B138" s="538">
        <v>1</v>
      </c>
      <c r="C138" s="538" t="s">
        <v>765</v>
      </c>
    </row>
    <row r="139" spans="1:3" x14ac:dyDescent="0.3">
      <c r="A139" s="4">
        <v>105801</v>
      </c>
      <c r="B139" s="538">
        <v>1</v>
      </c>
      <c r="C139" s="538" t="s">
        <v>765</v>
      </c>
    </row>
    <row r="140" spans="1:3" x14ac:dyDescent="0.3">
      <c r="A140" s="4">
        <v>105803</v>
      </c>
      <c r="B140" s="538">
        <v>1</v>
      </c>
      <c r="C140" s="538" t="s">
        <v>765</v>
      </c>
    </row>
    <row r="141" spans="1:3" x14ac:dyDescent="0.3">
      <c r="A141" s="4">
        <v>105804</v>
      </c>
      <c r="B141" s="538">
        <v>1</v>
      </c>
      <c r="C141" s="538" t="s">
        <v>765</v>
      </c>
    </row>
    <row r="142" spans="1:3" x14ac:dyDescent="0.3">
      <c r="A142" s="4">
        <v>108802</v>
      </c>
      <c r="B142" s="538">
        <v>1</v>
      </c>
      <c r="C142" s="538" t="s">
        <v>765</v>
      </c>
    </row>
    <row r="143" spans="1:3" x14ac:dyDescent="0.3">
      <c r="A143" s="4">
        <v>108804</v>
      </c>
      <c r="B143" s="538">
        <v>1</v>
      </c>
      <c r="C143" s="538" t="s">
        <v>765</v>
      </c>
    </row>
    <row r="144" spans="1:3" x14ac:dyDescent="0.3">
      <c r="A144" s="4">
        <v>108807</v>
      </c>
      <c r="B144" s="538">
        <v>1</v>
      </c>
      <c r="C144" s="538" t="s">
        <v>765</v>
      </c>
    </row>
    <row r="145" spans="1:3" x14ac:dyDescent="0.3">
      <c r="A145" s="4">
        <v>108808</v>
      </c>
      <c r="B145" s="538">
        <v>1</v>
      </c>
      <c r="C145" s="538" t="s">
        <v>765</v>
      </c>
    </row>
    <row r="146" spans="1:3" x14ac:dyDescent="0.3">
      <c r="A146" s="4">
        <v>108809</v>
      </c>
      <c r="B146" s="538">
        <v>1</v>
      </c>
      <c r="C146" s="538" t="s">
        <v>765</v>
      </c>
    </row>
    <row r="147" spans="1:3" x14ac:dyDescent="0.3">
      <c r="A147" s="4">
        <v>111801</v>
      </c>
      <c r="B147" s="538">
        <v>1</v>
      </c>
      <c r="C147" s="538" t="s">
        <v>765</v>
      </c>
    </row>
    <row r="148" spans="1:3" x14ac:dyDescent="0.3">
      <c r="A148" s="4">
        <v>123803</v>
      </c>
      <c r="B148" s="538">
        <v>1</v>
      </c>
      <c r="C148" s="538" t="s">
        <v>765</v>
      </c>
    </row>
    <row r="149" spans="1:3" x14ac:dyDescent="0.3">
      <c r="A149" s="4">
        <v>123805</v>
      </c>
      <c r="B149" s="538">
        <v>1</v>
      </c>
      <c r="C149" s="538" t="s">
        <v>765</v>
      </c>
    </row>
    <row r="150" spans="1:3" x14ac:dyDescent="0.3">
      <c r="A150" s="4">
        <v>123807</v>
      </c>
      <c r="B150" s="538">
        <v>1</v>
      </c>
      <c r="C150" s="538" t="s">
        <v>765</v>
      </c>
    </row>
    <row r="151" spans="1:3" x14ac:dyDescent="0.3">
      <c r="A151" s="4">
        <v>130801</v>
      </c>
      <c r="B151" s="538">
        <v>1</v>
      </c>
      <c r="C151" s="538" t="s">
        <v>765</v>
      </c>
    </row>
    <row r="152" spans="1:3" x14ac:dyDescent="0.3">
      <c r="A152" s="4">
        <v>152802</v>
      </c>
      <c r="B152" s="538">
        <v>1</v>
      </c>
      <c r="C152" s="538" t="s">
        <v>765</v>
      </c>
    </row>
    <row r="153" spans="1:3" x14ac:dyDescent="0.3">
      <c r="A153" s="4">
        <v>152803</v>
      </c>
      <c r="B153" s="538">
        <v>1</v>
      </c>
      <c r="C153" s="538" t="s">
        <v>765</v>
      </c>
    </row>
    <row r="154" spans="1:3" x14ac:dyDescent="0.3">
      <c r="A154" s="4">
        <v>161802</v>
      </c>
      <c r="B154" s="538">
        <v>1</v>
      </c>
      <c r="C154" s="538" t="s">
        <v>765</v>
      </c>
    </row>
    <row r="155" spans="1:3" x14ac:dyDescent="0.3">
      <c r="A155" s="4">
        <v>161807</v>
      </c>
      <c r="B155" s="538">
        <v>1</v>
      </c>
      <c r="C155" s="538" t="s">
        <v>765</v>
      </c>
    </row>
    <row r="156" spans="1:3" x14ac:dyDescent="0.3">
      <c r="A156" s="4">
        <v>165802</v>
      </c>
      <c r="B156" s="538">
        <v>1</v>
      </c>
      <c r="C156" s="538" t="s">
        <v>765</v>
      </c>
    </row>
    <row r="157" spans="1:3" x14ac:dyDescent="0.3">
      <c r="A157" s="4">
        <v>174801</v>
      </c>
      <c r="B157" s="538">
        <v>1</v>
      </c>
      <c r="C157" s="538" t="s">
        <v>765</v>
      </c>
    </row>
    <row r="158" spans="1:3" x14ac:dyDescent="0.3">
      <c r="A158" s="4">
        <v>178801</v>
      </c>
      <c r="B158" s="538">
        <v>1</v>
      </c>
      <c r="C158" s="538" t="s">
        <v>765</v>
      </c>
    </row>
    <row r="159" spans="1:3" x14ac:dyDescent="0.3">
      <c r="A159" s="4">
        <v>178807</v>
      </c>
      <c r="B159" s="538">
        <v>1</v>
      </c>
      <c r="C159" s="538" t="s">
        <v>765</v>
      </c>
    </row>
    <row r="160" spans="1:3" x14ac:dyDescent="0.3">
      <c r="A160" s="4">
        <v>178808</v>
      </c>
      <c r="B160" s="538">
        <v>1</v>
      </c>
      <c r="C160" s="538" t="s">
        <v>765</v>
      </c>
    </row>
    <row r="161" spans="1:3" x14ac:dyDescent="0.3">
      <c r="A161" s="4">
        <v>183801</v>
      </c>
      <c r="B161" s="538">
        <v>1</v>
      </c>
      <c r="C161" s="538" t="s">
        <v>765</v>
      </c>
    </row>
    <row r="162" spans="1:3" x14ac:dyDescent="0.3">
      <c r="A162" s="4">
        <v>184801</v>
      </c>
      <c r="B162" s="538">
        <v>1</v>
      </c>
      <c r="C162" s="538" t="s">
        <v>765</v>
      </c>
    </row>
    <row r="163" spans="1:3" x14ac:dyDescent="0.3">
      <c r="A163" s="4">
        <v>193801</v>
      </c>
      <c r="B163" s="538">
        <v>1</v>
      </c>
      <c r="C163" s="538" t="s">
        <v>765</v>
      </c>
    </row>
    <row r="164" spans="1:3" x14ac:dyDescent="0.3">
      <c r="A164" s="4">
        <v>212801</v>
      </c>
      <c r="B164" s="538">
        <v>1</v>
      </c>
      <c r="C164" s="538" t="s">
        <v>765</v>
      </c>
    </row>
    <row r="165" spans="1:3" x14ac:dyDescent="0.3">
      <c r="A165" s="4">
        <v>212804</v>
      </c>
      <c r="B165" s="538">
        <v>1</v>
      </c>
      <c r="C165" s="538" t="s">
        <v>765</v>
      </c>
    </row>
    <row r="166" spans="1:3" x14ac:dyDescent="0.3">
      <c r="A166" s="4">
        <v>213801</v>
      </c>
      <c r="B166" s="538">
        <v>1</v>
      </c>
      <c r="C166" s="538" t="s">
        <v>765</v>
      </c>
    </row>
    <row r="167" spans="1:3" x14ac:dyDescent="0.3">
      <c r="A167" s="4">
        <v>220801</v>
      </c>
      <c r="B167" s="538">
        <v>1</v>
      </c>
      <c r="C167" s="538" t="s">
        <v>765</v>
      </c>
    </row>
    <row r="168" spans="1:3" x14ac:dyDescent="0.3">
      <c r="A168" s="4">
        <v>220802</v>
      </c>
      <c r="B168" s="538">
        <v>1</v>
      </c>
      <c r="C168" s="538" t="s">
        <v>765</v>
      </c>
    </row>
    <row r="169" spans="1:3" x14ac:dyDescent="0.3">
      <c r="A169" s="4">
        <v>220809</v>
      </c>
      <c r="B169" s="538">
        <v>1</v>
      </c>
      <c r="C169" s="538" t="s">
        <v>765</v>
      </c>
    </row>
    <row r="170" spans="1:3" x14ac:dyDescent="0.3">
      <c r="A170" s="4">
        <v>220810</v>
      </c>
      <c r="B170" s="538">
        <v>1</v>
      </c>
      <c r="C170" s="538" t="s">
        <v>765</v>
      </c>
    </row>
    <row r="171" spans="1:3" x14ac:dyDescent="0.3">
      <c r="A171" s="4">
        <v>220811</v>
      </c>
      <c r="B171" s="538">
        <v>1</v>
      </c>
      <c r="C171" s="538" t="s">
        <v>765</v>
      </c>
    </row>
    <row r="172" spans="1:3" x14ac:dyDescent="0.3">
      <c r="A172" s="4">
        <v>220814</v>
      </c>
      <c r="B172" s="538">
        <v>1</v>
      </c>
      <c r="C172" s="538" t="s">
        <v>765</v>
      </c>
    </row>
    <row r="173" spans="1:3" x14ac:dyDescent="0.3">
      <c r="A173" s="4">
        <v>220817</v>
      </c>
      <c r="B173" s="538">
        <v>1</v>
      </c>
      <c r="C173" s="538" t="s">
        <v>765</v>
      </c>
    </row>
    <row r="174" spans="1:3" x14ac:dyDescent="0.3">
      <c r="A174" s="4">
        <v>221801</v>
      </c>
      <c r="B174" s="538">
        <v>1</v>
      </c>
      <c r="C174" s="538" t="s">
        <v>765</v>
      </c>
    </row>
    <row r="175" spans="1:3" x14ac:dyDescent="0.3">
      <c r="A175" s="4">
        <v>226801</v>
      </c>
      <c r="B175" s="538">
        <v>1</v>
      </c>
      <c r="C175" s="538" t="s">
        <v>765</v>
      </c>
    </row>
    <row r="176" spans="1:3" x14ac:dyDescent="0.3">
      <c r="A176" s="4">
        <v>227803</v>
      </c>
      <c r="B176" s="538">
        <v>1</v>
      </c>
      <c r="C176" s="538" t="s">
        <v>765</v>
      </c>
    </row>
    <row r="177" spans="1:3" x14ac:dyDescent="0.3">
      <c r="A177" s="4">
        <v>227804</v>
      </c>
      <c r="B177" s="538">
        <v>1</v>
      </c>
      <c r="C177" s="538" t="s">
        <v>765</v>
      </c>
    </row>
    <row r="178" spans="1:3" x14ac:dyDescent="0.3">
      <c r="A178" s="4">
        <v>227805</v>
      </c>
      <c r="B178" s="538">
        <v>1</v>
      </c>
      <c r="C178" s="538" t="s">
        <v>765</v>
      </c>
    </row>
    <row r="179" spans="1:3" x14ac:dyDescent="0.3">
      <c r="A179" s="4">
        <v>227806</v>
      </c>
      <c r="B179" s="538">
        <v>1</v>
      </c>
      <c r="C179" s="538" t="s">
        <v>765</v>
      </c>
    </row>
    <row r="180" spans="1:3" x14ac:dyDescent="0.3">
      <c r="A180" s="4">
        <v>227814</v>
      </c>
      <c r="B180" s="538">
        <v>1</v>
      </c>
      <c r="C180" s="538" t="s">
        <v>765</v>
      </c>
    </row>
    <row r="181" spans="1:3" x14ac:dyDescent="0.3">
      <c r="A181" s="4">
        <v>227816</v>
      </c>
      <c r="B181" s="538">
        <v>1</v>
      </c>
      <c r="C181" s="538" t="s">
        <v>765</v>
      </c>
    </row>
    <row r="182" spans="1:3" x14ac:dyDescent="0.3">
      <c r="A182" s="4">
        <v>227817</v>
      </c>
      <c r="B182" s="538">
        <v>1</v>
      </c>
      <c r="C182" s="538" t="s">
        <v>765</v>
      </c>
    </row>
    <row r="183" spans="1:3" x14ac:dyDescent="0.3">
      <c r="A183" s="4">
        <v>227819</v>
      </c>
      <c r="B183" s="538">
        <v>1</v>
      </c>
      <c r="C183" s="538" t="s">
        <v>765</v>
      </c>
    </row>
    <row r="184" spans="1:3" x14ac:dyDescent="0.3">
      <c r="A184" s="4">
        <v>227820</v>
      </c>
      <c r="B184" s="538">
        <v>1</v>
      </c>
      <c r="C184" s="538" t="s">
        <v>765</v>
      </c>
    </row>
    <row r="185" spans="1:3" x14ac:dyDescent="0.3">
      <c r="A185" s="4">
        <v>227821</v>
      </c>
      <c r="B185" s="538">
        <v>1</v>
      </c>
      <c r="C185" s="538" t="s">
        <v>765</v>
      </c>
    </row>
    <row r="186" spans="1:3" x14ac:dyDescent="0.3">
      <c r="A186" s="4">
        <v>227824</v>
      </c>
      <c r="B186" s="538">
        <v>1</v>
      </c>
      <c r="C186" s="538" t="s">
        <v>765</v>
      </c>
    </row>
    <row r="187" spans="1:3" x14ac:dyDescent="0.3">
      <c r="A187" s="4">
        <v>227825</v>
      </c>
      <c r="B187" s="538">
        <v>1</v>
      </c>
      <c r="C187" s="538" t="s">
        <v>765</v>
      </c>
    </row>
    <row r="188" spans="1:3" x14ac:dyDescent="0.3">
      <c r="A188" s="4">
        <v>227826</v>
      </c>
      <c r="B188" s="538">
        <v>1</v>
      </c>
      <c r="C188" s="538" t="s">
        <v>765</v>
      </c>
    </row>
    <row r="189" spans="1:3" x14ac:dyDescent="0.3">
      <c r="A189" s="4">
        <v>227829</v>
      </c>
      <c r="B189" s="538">
        <v>1</v>
      </c>
      <c r="C189" s="538" t="s">
        <v>765</v>
      </c>
    </row>
    <row r="190" spans="1:3" x14ac:dyDescent="0.3">
      <c r="A190" s="4">
        <v>234801</v>
      </c>
      <c r="B190" s="538">
        <v>1</v>
      </c>
      <c r="C190" s="538" t="s">
        <v>765</v>
      </c>
    </row>
    <row r="191" spans="1:3" x14ac:dyDescent="0.3">
      <c r="A191" s="4">
        <v>236801</v>
      </c>
      <c r="B191" s="538">
        <v>1</v>
      </c>
      <c r="C191" s="538" t="s">
        <v>765</v>
      </c>
    </row>
    <row r="192" spans="1:3" x14ac:dyDescent="0.3">
      <c r="A192" s="4">
        <v>236802</v>
      </c>
      <c r="B192" s="538">
        <v>1</v>
      </c>
      <c r="C192" s="538" t="s">
        <v>765</v>
      </c>
    </row>
    <row r="193" spans="1:3" x14ac:dyDescent="0.3">
      <c r="A193" s="4">
        <v>240801</v>
      </c>
      <c r="B193" s="538">
        <v>1</v>
      </c>
      <c r="C193" s="538" t="s">
        <v>765</v>
      </c>
    </row>
    <row r="194" spans="1:3" x14ac:dyDescent="0.3">
      <c r="A194" s="4">
        <v>246801</v>
      </c>
      <c r="B194" s="538">
        <v>1</v>
      </c>
      <c r="C194" s="538" t="s">
        <v>765</v>
      </c>
    </row>
    <row r="195" spans="1:3" x14ac:dyDescent="0.3">
      <c r="A195" s="4">
        <v>246802</v>
      </c>
      <c r="B195" s="538">
        <v>1</v>
      </c>
      <c r="C195" s="538" t="s">
        <v>765</v>
      </c>
    </row>
  </sheetData>
  <sheetProtection algorithmName="SHA-512" hashValue="Wzb+s0PidFlAYkiys+Oysp43fOm/iyraE8G/3YE0r+HpU56xiPNWUMmxyA0qJaJTEPD7+mYqEuVux6tfBZSCDQ==" saltValue="vuOtL8bdfg5E4+xqnZ/IWQ==" spinCount="100000" sheet="1" objects="1" scenarios="1"/>
  <sortState xmlns:xlrd2="http://schemas.microsoft.com/office/spreadsheetml/2017/richdata2" ref="A2:C195">
    <sortCondition ref="C8:C195"/>
  </sortState>
  <phoneticPr fontId="1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6" ma:contentTypeDescription="Create a new document." ma:contentTypeScope="" ma:versionID="ac37c1753acd5e330d2062ccec26ea66">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3b340c7101c92c5120abd06486f94548"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Background xmlns="71af3243-3dd4-4a8d-8c0d-dd76da1f02a5">false</Background>
    <Status xmlns="71af3243-3dd4-4a8d-8c0d-dd76da1f02a5">Not started</Status>
    <_ip_UnifiedCompliancePolicyUIAction xmlns="http://schemas.microsoft.com/sharepoint/v3" xsi:nil="true"/>
    <Image xmlns="71af3243-3dd4-4a8d-8c0d-dd76da1f02a5">
      <Url xsi:nil="true"/>
      <Description xsi:nil="true"/>
    </Image>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44569E-BD42-4B57-AD52-01F34D9408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88C276-3131-4519-B7C7-8E9F20E1C1A7}">
  <ds:schemaRefs>
    <ds:schemaRef ds:uri="http://schemas.openxmlformats.org/package/2006/metadata/core-properties"/>
    <ds:schemaRef ds:uri="http://purl.org/dc/elements/1.1/"/>
    <ds:schemaRef ds:uri="http://purl.org/dc/dcmitype/"/>
    <ds:schemaRef ds:uri="http://schemas.microsoft.com/office/infopath/2007/PartnerControls"/>
    <ds:schemaRef ds:uri="http://schemas.microsoft.com/office/2006/documentManagement/types"/>
    <ds:schemaRef ds:uri="230e9df3-be65-4c73-a93b-d1236ebd677e"/>
    <ds:schemaRef ds:uri="http://schemas.microsoft.com/sharepoint/v3"/>
    <ds:schemaRef ds:uri="16c05727-aa75-4e4a-9b5f-8a80a1165891"/>
    <ds:schemaRef ds:uri="http://purl.org/dc/terms/"/>
    <ds:schemaRef ds:uri="71af3243-3dd4-4a8d-8c0d-dd76da1f02a5"/>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4C183A0-1A78-41B0-BCC6-3A5542CBE401}">
  <ds:schemaRefs>
    <ds:schemaRef ds:uri="http://schemas.microsoft.com/sharepoint/v3/contenttype/forms"/>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TM00000035</Template>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Instructions</vt:lpstr>
      <vt:lpstr>Estimates</vt:lpstr>
      <vt:lpstr>State Aid </vt:lpstr>
      <vt:lpstr>ADA Projection</vt:lpstr>
      <vt:lpstr>Payment Calculator</vt:lpstr>
      <vt:lpstr>LPE</vt:lpstr>
      <vt:lpstr>Preliminary</vt:lpstr>
      <vt:lpstr>Facilities Eligibilty Flag</vt:lpstr>
      <vt:lpstr>LPE</vt:lpstr>
      <vt:lpstr>Prelim</vt:lpstr>
      <vt:lpstr>'ADA Projection'!Print_Area</vt:lpstr>
      <vt:lpstr>Estimates!Print_Area</vt:lpstr>
      <vt:lpstr>Instructions!Print_Area</vt:lpstr>
      <vt:lpstr>'Payment Calculator'!Print_Area</vt:lpstr>
      <vt:lpstr>'State Aid '!Print_Area</vt:lpstr>
      <vt:lpstr>'ADA Projection'!Print_Titles</vt:lpstr>
      <vt:lpstr>Estimates!Print_Titles</vt:lpstr>
      <vt:lpstr>Instructions!Print_Titles</vt:lpstr>
      <vt:lpstr>'State Aid '!Print_Titles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Estimate of State Aid Template</dc:title>
  <dc:subject>Foundation School Program</dc:subject>
  <dc:creator/>
  <cp:lastModifiedBy/>
  <dcterms:created xsi:type="dcterms:W3CDTF">2023-01-31T07:04:42Z</dcterms:created>
  <dcterms:modified xsi:type="dcterms:W3CDTF">2026-06-15T20:41:17Z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